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6월 뉴스룸/"/>
    </mc:Choice>
  </mc:AlternateContent>
  <xr:revisionPtr revIDLastSave="19" documentId="13_ncr:1_{C2CD78D6-E4D4-4C6E-84F1-6ABB5EB1772D}" xr6:coauthVersionLast="47" xr6:coauthVersionMax="47" xr10:uidLastSave="{E878C42B-6A6F-4D01-99B1-0A41913F3F52}"/>
  <bookViews>
    <workbookView xWindow="-120" yWindow="-120" windowWidth="57840" windowHeight="15720" tabRatio="852" firstSheet="12" activeTab="14" xr2:uid="{00000000-000D-0000-FFFF-FFFF00000000}"/>
  </bookViews>
  <sheets>
    <sheet name="체크리스트" sheetId="10" r:id="rId1"/>
    <sheet name="일일data" sheetId="1" r:id="rId2"/>
    <sheet name="월별 유입" sheetId="2" r:id="rId3"/>
    <sheet name="일일 유입" sheetId="3" r:id="rId4"/>
    <sheet name="모바일 및 PC" sheetId="15" r:id="rId5"/>
    <sheet name="기사 리스트" sheetId="4" r:id="rId6"/>
    <sheet name="전월대비 비교" sheetId="16" r:id="rId7"/>
    <sheet name="기사별유입" sheetId="5" r:id="rId8"/>
    <sheet name="기사별기기" sheetId="11" r:id="rId9"/>
    <sheet name="기사별경로" sheetId="13" r:id="rId10"/>
    <sheet name="당월 보도자료" sheetId="7" r:id="rId11"/>
    <sheet name="당월 기획자료" sheetId="6" r:id="rId12"/>
    <sheet name="당월 자료실" sheetId="8" r:id="rId13"/>
    <sheet name="당월 리포트" sheetId="18" r:id="rId14"/>
    <sheet name="유입 종류" sheetId="17" r:id="rId15"/>
    <sheet name="top6기사(당월)" sheetId="14" r:id="rId16"/>
    <sheet name="top6기사(전체)" sheetId="9" r:id="rId17"/>
    <sheet name="캘린더" sheetId="22" r:id="rId18"/>
  </sheets>
  <definedNames>
    <definedName name="_xlnm._FilterDatabase" localSheetId="5" hidden="1">'기사 리스트'!$A$1:$E$1117</definedName>
    <definedName name="_xlnm._FilterDatabase" localSheetId="11" hidden="1">'당월 기획자료'!$J$2:$J$11</definedName>
    <definedName name="기획자료" localSheetId="5">'기사 리스트'!$R$2:$R$12</definedName>
    <definedName name="기획자료">'기사 리스트'!$R$2:$R$12</definedName>
    <definedName name="보도자료" localSheetId="5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7" l="1"/>
  <c r="L5" i="17"/>
  <c r="L6" i="17"/>
  <c r="L7" i="17"/>
  <c r="H7" i="17" s="1"/>
  <c r="L8" i="17"/>
  <c r="L9" i="17"/>
  <c r="L10" i="17"/>
  <c r="L11" i="17"/>
  <c r="L3" i="17"/>
  <c r="J4" i="17"/>
  <c r="J5" i="17"/>
  <c r="J6" i="17"/>
  <c r="J7" i="17"/>
  <c r="J8" i="17"/>
  <c r="H8" i="17" s="1"/>
  <c r="J9" i="17"/>
  <c r="H9" i="17" s="1"/>
  <c r="J10" i="17"/>
  <c r="H10" i="17" s="1"/>
  <c r="J11" i="17"/>
  <c r="H11" i="17" s="1"/>
  <c r="J3" i="17"/>
  <c r="K35" i="22"/>
  <c r="H6" i="17" l="1"/>
  <c r="H5" i="17"/>
  <c r="H4" i="17"/>
  <c r="H3" i="17"/>
  <c r="B18" i="22"/>
  <c r="F364" i="4" l="1"/>
  <c r="F344" i="4"/>
  <c r="K344" i="4" s="1"/>
  <c r="G344" i="4"/>
  <c r="M344" i="4"/>
  <c r="F345" i="4"/>
  <c r="G345" i="4" s="1"/>
  <c r="K345" i="4"/>
  <c r="M345" i="4"/>
  <c r="F3" i="5" l="1"/>
  <c r="F6" i="5"/>
  <c r="F12" i="5"/>
  <c r="F13" i="5"/>
  <c r="F14" i="5"/>
  <c r="F15" i="5"/>
  <c r="F16" i="5"/>
  <c r="F17" i="5"/>
  <c r="F18" i="5"/>
  <c r="F20" i="5"/>
  <c r="F21" i="5"/>
  <c r="F23" i="5"/>
  <c r="F27" i="5"/>
  <c r="F29" i="5"/>
  <c r="F31" i="5"/>
  <c r="F32" i="5"/>
  <c r="F33" i="5"/>
  <c r="F35" i="5"/>
  <c r="F36" i="5"/>
  <c r="F37" i="5"/>
  <c r="F38" i="5"/>
  <c r="F39" i="5"/>
  <c r="F40" i="5"/>
  <c r="F42" i="5"/>
  <c r="F43" i="5"/>
  <c r="F44" i="5"/>
  <c r="F45" i="5"/>
  <c r="F46" i="5"/>
  <c r="F47" i="5"/>
  <c r="F48" i="5"/>
  <c r="F49" i="5"/>
  <c r="F50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70" i="5"/>
  <c r="F73" i="5"/>
  <c r="F74" i="5"/>
  <c r="F75" i="5"/>
  <c r="F77" i="5"/>
  <c r="F78" i="5"/>
  <c r="F79" i="5"/>
  <c r="F80" i="5"/>
  <c r="F81" i="5"/>
  <c r="F83" i="5"/>
  <c r="F84" i="5"/>
  <c r="F85" i="5"/>
  <c r="F86" i="5"/>
  <c r="F87" i="5"/>
  <c r="F88" i="5"/>
  <c r="F89" i="5"/>
  <c r="F90" i="5"/>
  <c r="F91" i="5"/>
  <c r="F93" i="5"/>
  <c r="F94" i="5"/>
  <c r="F96" i="5"/>
  <c r="F97" i="5"/>
  <c r="F98" i="5"/>
  <c r="F99" i="5"/>
  <c r="F101" i="5"/>
  <c r="F102" i="5"/>
  <c r="F103" i="5"/>
  <c r="F104" i="5"/>
  <c r="F105" i="5"/>
  <c r="F106" i="5"/>
  <c r="F108" i="5"/>
  <c r="F109" i="5"/>
  <c r="F110" i="5"/>
  <c r="F111" i="5"/>
  <c r="F113" i="5"/>
  <c r="F114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2" i="5"/>
  <c r="F133" i="5"/>
  <c r="F134" i="5"/>
  <c r="F135" i="5"/>
  <c r="F137" i="5"/>
  <c r="F138" i="5"/>
  <c r="F139" i="5"/>
  <c r="F140" i="5"/>
  <c r="F141" i="5"/>
  <c r="F142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6" i="5"/>
  <c r="F237" i="5"/>
  <c r="F238" i="5"/>
  <c r="F239" i="5"/>
  <c r="F240" i="5"/>
  <c r="F241" i="5"/>
  <c r="F242" i="5"/>
  <c r="F243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2" i="5"/>
  <c r="C51" i="22" l="1"/>
  <c r="I51" i="22"/>
  <c r="H51" i="22"/>
  <c r="G51" i="22"/>
  <c r="F51" i="22"/>
  <c r="E51" i="22"/>
  <c r="D51" i="22"/>
  <c r="B5" i="22"/>
  <c r="F2" i="17"/>
  <c r="G2" i="17"/>
  <c r="G3" i="17"/>
  <c r="G4" i="17"/>
  <c r="G5" i="17"/>
  <c r="G6" i="17"/>
  <c r="G7" i="17"/>
  <c r="G8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K4" i="17"/>
  <c r="K5" i="17"/>
  <c r="K6" i="17"/>
  <c r="K7" i="17"/>
  <c r="K8" i="17"/>
  <c r="K9" i="17"/>
  <c r="K10" i="17"/>
  <c r="K11" i="17"/>
  <c r="K3" i="17"/>
  <c r="F321" i="4"/>
  <c r="G321" i="4" s="1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L35" i="22"/>
  <c r="M35" i="22"/>
  <c r="K5" i="22"/>
  <c r="M5" i="22"/>
  <c r="L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I321" i="4" l="1"/>
  <c r="B3" i="16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 s="1"/>
  <c r="M315" i="4"/>
  <c r="F316" i="4"/>
  <c r="G316" i="4" s="1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 s="1"/>
  <c r="M326" i="4"/>
  <c r="F327" i="4"/>
  <c r="K327" i="4" s="1"/>
  <c r="M327" i="4"/>
  <c r="F328" i="4"/>
  <c r="I328" i="4" s="1"/>
  <c r="M328" i="4"/>
  <c r="F329" i="4"/>
  <c r="K329" i="4" s="1"/>
  <c r="G329" i="4"/>
  <c r="M329" i="4"/>
  <c r="F330" i="4"/>
  <c r="K330" i="4" s="1"/>
  <c r="M330" i="4"/>
  <c r="F331" i="4"/>
  <c r="G331" i="4" s="1"/>
  <c r="M331" i="4"/>
  <c r="F332" i="4"/>
  <c r="K332" i="4" s="1"/>
  <c r="M332" i="4"/>
  <c r="F333" i="4"/>
  <c r="K333" i="4" s="1"/>
  <c r="M333" i="4"/>
  <c r="F334" i="4"/>
  <c r="K334" i="4" s="1"/>
  <c r="M334" i="4"/>
  <c r="F335" i="4"/>
  <c r="K335" i="4" s="1"/>
  <c r="M335" i="4"/>
  <c r="F336" i="4"/>
  <c r="I336" i="4" s="1"/>
  <c r="M336" i="4"/>
  <c r="F337" i="4"/>
  <c r="I337" i="4" s="1"/>
  <c r="M337" i="4"/>
  <c r="F338" i="4"/>
  <c r="K338" i="4" s="1"/>
  <c r="M338" i="4"/>
  <c r="F339" i="4"/>
  <c r="G339" i="4" s="1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M346" i="4"/>
  <c r="F347" i="4"/>
  <c r="G347" i="4"/>
  <c r="I347" i="4"/>
  <c r="M347" i="4"/>
  <c r="F348" i="4"/>
  <c r="G348" i="4" s="1"/>
  <c r="M348" i="4"/>
  <c r="F349" i="4"/>
  <c r="G349" i="4" s="1"/>
  <c r="M349" i="4"/>
  <c r="F350" i="4"/>
  <c r="K350" i="4" s="1"/>
  <c r="G350" i="4"/>
  <c r="M350" i="4"/>
  <c r="F351" i="4"/>
  <c r="M351" i="4"/>
  <c r="F352" i="4"/>
  <c r="M352" i="4"/>
  <c r="F353" i="4"/>
  <c r="M353" i="4"/>
  <c r="F354" i="4"/>
  <c r="K354" i="4" s="1"/>
  <c r="M354" i="4"/>
  <c r="F355" i="4"/>
  <c r="K355" i="4" s="1"/>
  <c r="M355" i="4"/>
  <c r="F356" i="4"/>
  <c r="K356" i="4" s="1"/>
  <c r="M356" i="4"/>
  <c r="F357" i="4"/>
  <c r="G357" i="4"/>
  <c r="M357" i="4"/>
  <c r="F358" i="4"/>
  <c r="G358" i="4" s="1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 s="1"/>
  <c r="M367" i="4"/>
  <c r="F368" i="4"/>
  <c r="I368" i="4" s="1"/>
  <c r="G368" i="4"/>
  <c r="M368" i="4"/>
  <c r="F369" i="4"/>
  <c r="I369" i="4" s="1"/>
  <c r="M369" i="4"/>
  <c r="F370" i="4"/>
  <c r="G370" i="4"/>
  <c r="K370" i="4"/>
  <c r="M370" i="4"/>
  <c r="F371" i="4"/>
  <c r="K371" i="4" s="1"/>
  <c r="G371" i="4"/>
  <c r="M371" i="4"/>
  <c r="F372" i="4"/>
  <c r="I372" i="4"/>
  <c r="K372" i="4"/>
  <c r="M372" i="4"/>
  <c r="F373" i="4"/>
  <c r="I373" i="4" s="1"/>
  <c r="K373" i="4"/>
  <c r="M373" i="4"/>
  <c r="F374" i="4"/>
  <c r="G374" i="4"/>
  <c r="K374" i="4"/>
  <c r="M374" i="4"/>
  <c r="F375" i="4"/>
  <c r="K375" i="4" s="1"/>
  <c r="G375" i="4"/>
  <c r="M375" i="4"/>
  <c r="F376" i="4"/>
  <c r="K376" i="4" s="1"/>
  <c r="G376" i="4"/>
  <c r="M376" i="4"/>
  <c r="F377" i="4"/>
  <c r="K377" i="4" s="1"/>
  <c r="M377" i="4"/>
  <c r="F378" i="4"/>
  <c r="G378" i="4" s="1"/>
  <c r="K378" i="4"/>
  <c r="M378" i="4"/>
  <c r="F379" i="4"/>
  <c r="G379" i="4" s="1"/>
  <c r="K379" i="4"/>
  <c r="M379" i="4"/>
  <c r="F380" i="4"/>
  <c r="K380" i="4" s="1"/>
  <c r="G380" i="4"/>
  <c r="M380" i="4"/>
  <c r="F381" i="4"/>
  <c r="K381" i="4" s="1"/>
  <c r="G381" i="4"/>
  <c r="M381" i="4"/>
  <c r="F382" i="4"/>
  <c r="I382" i="4" s="1"/>
  <c r="K382" i="4"/>
  <c r="M382" i="4"/>
  <c r="F383" i="4"/>
  <c r="K383" i="4" s="1"/>
  <c r="G383" i="4"/>
  <c r="M383" i="4"/>
  <c r="F384" i="4"/>
  <c r="I384" i="4" s="1"/>
  <c r="G384" i="4"/>
  <c r="M384" i="4"/>
  <c r="F385" i="4"/>
  <c r="I385" i="4" s="1"/>
  <c r="G385" i="4"/>
  <c r="M385" i="4"/>
  <c r="F386" i="4"/>
  <c r="G386" i="4"/>
  <c r="I386" i="4"/>
  <c r="M386" i="4"/>
  <c r="F387" i="4"/>
  <c r="I387" i="4" s="1"/>
  <c r="G387" i="4"/>
  <c r="M387" i="4"/>
  <c r="F388" i="4"/>
  <c r="I388" i="4" s="1"/>
  <c r="G388" i="4"/>
  <c r="M388" i="4"/>
  <c r="F389" i="4"/>
  <c r="I389" i="4" s="1"/>
  <c r="G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 s="1"/>
  <c r="M393" i="4"/>
  <c r="F394" i="4"/>
  <c r="K394" i="4" s="1"/>
  <c r="G394" i="4"/>
  <c r="M394" i="4"/>
  <c r="F395" i="4"/>
  <c r="I395" i="4" s="1"/>
  <c r="K395" i="4"/>
  <c r="M395" i="4"/>
  <c r="F396" i="4"/>
  <c r="I396" i="4" s="1"/>
  <c r="K396" i="4"/>
  <c r="M396" i="4"/>
  <c r="F397" i="4"/>
  <c r="K397" i="4" s="1"/>
  <c r="G397" i="4"/>
  <c r="M397" i="4"/>
  <c r="F398" i="4"/>
  <c r="I398" i="4" s="1"/>
  <c r="K398" i="4"/>
  <c r="M398" i="4"/>
  <c r="F399" i="4"/>
  <c r="K399" i="4" s="1"/>
  <c r="G399" i="4"/>
  <c r="M399" i="4"/>
  <c r="F400" i="4"/>
  <c r="G400" i="4" s="1"/>
  <c r="K400" i="4"/>
  <c r="M400" i="4"/>
  <c r="F401" i="4"/>
  <c r="I401" i="4"/>
  <c r="K401" i="4"/>
  <c r="M401" i="4"/>
  <c r="F402" i="4"/>
  <c r="G402" i="4" s="1"/>
  <c r="M402" i="4"/>
  <c r="F403" i="4"/>
  <c r="K403" i="4" s="1"/>
  <c r="G403" i="4"/>
  <c r="M403" i="4"/>
  <c r="F404" i="4"/>
  <c r="I404" i="4" s="1"/>
  <c r="M404" i="4"/>
  <c r="F405" i="4"/>
  <c r="I405" i="4" s="1"/>
  <c r="G405" i="4"/>
  <c r="M405" i="4"/>
  <c r="F406" i="4"/>
  <c r="I406" i="4" s="1"/>
  <c r="G406" i="4"/>
  <c r="M406" i="4"/>
  <c r="F407" i="4"/>
  <c r="G407" i="4"/>
  <c r="I407" i="4"/>
  <c r="M407" i="4"/>
  <c r="F408" i="4"/>
  <c r="I408" i="4" s="1"/>
  <c r="G408" i="4"/>
  <c r="M408" i="4"/>
  <c r="F409" i="4"/>
  <c r="G409" i="4"/>
  <c r="I409" i="4"/>
  <c r="M409" i="4"/>
  <c r="F410" i="4"/>
  <c r="K410" i="4" s="1"/>
  <c r="I410" i="4"/>
  <c r="M410" i="4"/>
  <c r="F411" i="4"/>
  <c r="K411" i="4"/>
  <c r="M411" i="4"/>
  <c r="F412" i="4"/>
  <c r="K412" i="4" s="1"/>
  <c r="G412" i="4"/>
  <c r="M412" i="4"/>
  <c r="F413" i="4"/>
  <c r="K413" i="4" s="1"/>
  <c r="G413" i="4"/>
  <c r="M413" i="4"/>
  <c r="F414" i="4"/>
  <c r="G414" i="4"/>
  <c r="K414" i="4"/>
  <c r="M414" i="4"/>
  <c r="F415" i="4"/>
  <c r="G415" i="4"/>
  <c r="K415" i="4"/>
  <c r="M415" i="4"/>
  <c r="F416" i="4"/>
  <c r="K416" i="4"/>
  <c r="M416" i="4"/>
  <c r="F417" i="4"/>
  <c r="K417" i="4"/>
  <c r="M417" i="4"/>
  <c r="F418" i="4"/>
  <c r="G418" i="4"/>
  <c r="K418" i="4"/>
  <c r="M418" i="4"/>
  <c r="F419" i="4"/>
  <c r="K419" i="4"/>
  <c r="M419" i="4"/>
  <c r="F420" i="4"/>
  <c r="K420" i="4"/>
  <c r="M420" i="4"/>
  <c r="F421" i="4"/>
  <c r="G421" i="4"/>
  <c r="K421" i="4"/>
  <c r="M421" i="4"/>
  <c r="F422" i="4"/>
  <c r="G422" i="4"/>
  <c r="K422" i="4"/>
  <c r="M422" i="4"/>
  <c r="F423" i="4"/>
  <c r="G423" i="4"/>
  <c r="K423" i="4"/>
  <c r="M423" i="4"/>
  <c r="F424" i="4"/>
  <c r="K424" i="4"/>
  <c r="M424" i="4"/>
  <c r="F425" i="4"/>
  <c r="K425" i="4"/>
  <c r="M425" i="4"/>
  <c r="F426" i="4"/>
  <c r="G426" i="4"/>
  <c r="K426" i="4"/>
  <c r="M426" i="4"/>
  <c r="F427" i="4"/>
  <c r="G427" i="4"/>
  <c r="K427" i="4"/>
  <c r="M427" i="4"/>
  <c r="F428" i="4"/>
  <c r="G428" i="4"/>
  <c r="K428" i="4"/>
  <c r="M428" i="4"/>
  <c r="F429" i="4"/>
  <c r="K429" i="4"/>
  <c r="M429" i="4"/>
  <c r="F430" i="4"/>
  <c r="K430" i="4"/>
  <c r="M430" i="4"/>
  <c r="F431" i="4"/>
  <c r="G431" i="4"/>
  <c r="K431" i="4"/>
  <c r="M431" i="4"/>
  <c r="F432" i="4"/>
  <c r="G432" i="4"/>
  <c r="K432" i="4"/>
  <c r="M432" i="4"/>
  <c r="F433" i="4"/>
  <c r="I433" i="4" s="1"/>
  <c r="K433" i="4"/>
  <c r="M433" i="4"/>
  <c r="F434" i="4"/>
  <c r="G434" i="4" s="1"/>
  <c r="K434" i="4"/>
  <c r="M434" i="4"/>
  <c r="F435" i="4"/>
  <c r="I435" i="4" s="1"/>
  <c r="G435" i="4"/>
  <c r="K435" i="4"/>
  <c r="M435" i="4"/>
  <c r="F436" i="4"/>
  <c r="I436" i="4" s="1"/>
  <c r="G436" i="4"/>
  <c r="M436" i="4"/>
  <c r="F437" i="4"/>
  <c r="I437" i="4" s="1"/>
  <c r="G437" i="4"/>
  <c r="M437" i="4"/>
  <c r="F438" i="4"/>
  <c r="G438" i="4"/>
  <c r="I438" i="4"/>
  <c r="M438" i="4"/>
  <c r="F439" i="4"/>
  <c r="G439" i="4"/>
  <c r="I439" i="4"/>
  <c r="M439" i="4"/>
  <c r="F440" i="4"/>
  <c r="G440" i="4"/>
  <c r="I440" i="4"/>
  <c r="M440" i="4"/>
  <c r="F441" i="4"/>
  <c r="G441" i="4"/>
  <c r="I441" i="4"/>
  <c r="M441" i="4"/>
  <c r="F442" i="4"/>
  <c r="G442" i="4"/>
  <c r="I442" i="4"/>
  <c r="M442" i="4"/>
  <c r="F443" i="4"/>
  <c r="I443" i="4" s="1"/>
  <c r="G443" i="4"/>
  <c r="M443" i="4"/>
  <c r="F444" i="4"/>
  <c r="I444" i="4" s="1"/>
  <c r="G444" i="4"/>
  <c r="M444" i="4"/>
  <c r="F445" i="4"/>
  <c r="I445" i="4" s="1"/>
  <c r="G445" i="4"/>
  <c r="M445" i="4"/>
  <c r="F446" i="4"/>
  <c r="G446" i="4"/>
  <c r="I446" i="4"/>
  <c r="M446" i="4"/>
  <c r="F447" i="4"/>
  <c r="G447" i="4"/>
  <c r="I447" i="4"/>
  <c r="M447" i="4"/>
  <c r="F448" i="4"/>
  <c r="G448" i="4"/>
  <c r="I448" i="4"/>
  <c r="K448" i="4"/>
  <c r="M448" i="4"/>
  <c r="F449" i="4"/>
  <c r="G449" i="4"/>
  <c r="I449" i="4"/>
  <c r="K449" i="4"/>
  <c r="M449" i="4"/>
  <c r="F450" i="4"/>
  <c r="G450" i="4"/>
  <c r="I450" i="4"/>
  <c r="K450" i="4"/>
  <c r="M450" i="4"/>
  <c r="F451" i="4"/>
  <c r="I451" i="4" s="1"/>
  <c r="G451" i="4"/>
  <c r="K451" i="4"/>
  <c r="M451" i="4"/>
  <c r="F452" i="4"/>
  <c r="I452" i="4" s="1"/>
  <c r="G452" i="4"/>
  <c r="K452" i="4"/>
  <c r="M452" i="4"/>
  <c r="F453" i="4"/>
  <c r="I453" i="4" s="1"/>
  <c r="G453" i="4"/>
  <c r="K453" i="4"/>
  <c r="M453" i="4"/>
  <c r="F454" i="4"/>
  <c r="G454" i="4"/>
  <c r="I454" i="4"/>
  <c r="K454" i="4"/>
  <c r="M454" i="4"/>
  <c r="F455" i="4"/>
  <c r="G455" i="4"/>
  <c r="I455" i="4"/>
  <c r="K455" i="4"/>
  <c r="M455" i="4"/>
  <c r="F456" i="4"/>
  <c r="G456" i="4"/>
  <c r="I456" i="4"/>
  <c r="K456" i="4"/>
  <c r="M456" i="4"/>
  <c r="F457" i="4"/>
  <c r="G457" i="4"/>
  <c r="I457" i="4"/>
  <c r="K457" i="4"/>
  <c r="M457" i="4"/>
  <c r="F458" i="4"/>
  <c r="G458" i="4"/>
  <c r="I458" i="4"/>
  <c r="K458" i="4"/>
  <c r="M458" i="4"/>
  <c r="F459" i="4"/>
  <c r="I459" i="4" s="1"/>
  <c r="G459" i="4"/>
  <c r="K459" i="4"/>
  <c r="M459" i="4"/>
  <c r="F460" i="4"/>
  <c r="I460" i="4" s="1"/>
  <c r="G460" i="4"/>
  <c r="K460" i="4"/>
  <c r="M460" i="4"/>
  <c r="F461" i="4"/>
  <c r="G461" i="4"/>
  <c r="I461" i="4"/>
  <c r="K461" i="4"/>
  <c r="M461" i="4"/>
  <c r="F462" i="4"/>
  <c r="I462" i="4" s="1"/>
  <c r="G462" i="4"/>
  <c r="K462" i="4"/>
  <c r="M462" i="4"/>
  <c r="F463" i="4"/>
  <c r="I463" i="4" s="1"/>
  <c r="G463" i="4"/>
  <c r="K463" i="4"/>
  <c r="M463" i="4"/>
  <c r="F464" i="4"/>
  <c r="G464" i="4"/>
  <c r="I464" i="4"/>
  <c r="K464" i="4"/>
  <c r="M464" i="4"/>
  <c r="F465" i="4"/>
  <c r="G465" i="4"/>
  <c r="I465" i="4"/>
  <c r="K465" i="4"/>
  <c r="M465" i="4"/>
  <c r="F466" i="4"/>
  <c r="G466" i="4"/>
  <c r="I466" i="4"/>
  <c r="K466" i="4"/>
  <c r="M466" i="4"/>
  <c r="F467" i="4"/>
  <c r="I467" i="4" s="1"/>
  <c r="G467" i="4"/>
  <c r="K467" i="4"/>
  <c r="M467" i="4"/>
  <c r="F468" i="4"/>
  <c r="G468" i="4"/>
  <c r="I468" i="4"/>
  <c r="K468" i="4"/>
  <c r="M468" i="4"/>
  <c r="F469" i="4"/>
  <c r="I469" i="4" s="1"/>
  <c r="G469" i="4"/>
  <c r="K469" i="4"/>
  <c r="M469" i="4"/>
  <c r="F470" i="4"/>
  <c r="I470" i="4" s="1"/>
  <c r="G470" i="4"/>
  <c r="K470" i="4"/>
  <c r="M470" i="4"/>
  <c r="F471" i="4"/>
  <c r="G471" i="4"/>
  <c r="I471" i="4"/>
  <c r="K471" i="4"/>
  <c r="M471" i="4"/>
  <c r="F472" i="4"/>
  <c r="G472" i="4"/>
  <c r="I472" i="4"/>
  <c r="K472" i="4"/>
  <c r="M472" i="4"/>
  <c r="F473" i="4"/>
  <c r="G473" i="4"/>
  <c r="I473" i="4"/>
  <c r="K473" i="4"/>
  <c r="M473" i="4"/>
  <c r="F474" i="4"/>
  <c r="G474" i="4"/>
  <c r="I474" i="4"/>
  <c r="K474" i="4"/>
  <c r="M474" i="4"/>
  <c r="F475" i="4"/>
  <c r="G475" i="4"/>
  <c r="I475" i="4"/>
  <c r="K475" i="4"/>
  <c r="M475" i="4"/>
  <c r="F476" i="4"/>
  <c r="G476" i="4"/>
  <c r="I476" i="4"/>
  <c r="K476" i="4"/>
  <c r="M476" i="4"/>
  <c r="F477" i="4"/>
  <c r="I477" i="4" s="1"/>
  <c r="G477" i="4"/>
  <c r="K477" i="4"/>
  <c r="M477" i="4"/>
  <c r="F478" i="4"/>
  <c r="I478" i="4" s="1"/>
  <c r="G478" i="4"/>
  <c r="K478" i="4"/>
  <c r="M478" i="4"/>
  <c r="F479" i="4"/>
  <c r="I479" i="4" s="1"/>
  <c r="G479" i="4"/>
  <c r="K479" i="4"/>
  <c r="M479" i="4"/>
  <c r="F480" i="4"/>
  <c r="G480" i="4"/>
  <c r="I480" i="4"/>
  <c r="K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393" i="4" l="1"/>
  <c r="K402" i="4"/>
  <c r="G404" i="4"/>
  <c r="G346" i="4"/>
  <c r="G410" i="4"/>
  <c r="K369" i="4"/>
  <c r="G330" i="4"/>
  <c r="G377" i="4"/>
  <c r="K336" i="4"/>
  <c r="G433" i="4"/>
  <c r="I434" i="4"/>
  <c r="G411" i="4"/>
  <c r="G332" i="4"/>
  <c r="K337" i="4"/>
  <c r="K339" i="4"/>
  <c r="K318" i="4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K305" i="4"/>
  <c r="M305" i="4"/>
  <c r="F306" i="4"/>
  <c r="G306" i="4" s="1"/>
  <c r="K306" i="4"/>
  <c r="M306" i="4"/>
  <c r="F307" i="4"/>
  <c r="I307" i="4" s="1"/>
  <c r="K307" i="4"/>
  <c r="M307" i="4"/>
  <c r="F294" i="4"/>
  <c r="G294" i="4" s="1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G305" i="4" l="1"/>
  <c r="I306" i="4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 s="1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 s="1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 s="1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M168" i="4"/>
  <c r="F169" i="4"/>
  <c r="I169" i="4" s="1"/>
  <c r="G169" i="4"/>
  <c r="M169" i="4"/>
  <c r="F170" i="4"/>
  <c r="G170" i="4" s="1"/>
  <c r="M170" i="4"/>
  <c r="F171" i="4"/>
  <c r="G171" i="4" s="1"/>
  <c r="M171" i="4"/>
  <c r="F172" i="4"/>
  <c r="G172" i="4" s="1"/>
  <c r="M172" i="4"/>
  <c r="F173" i="4"/>
  <c r="G173" i="4" s="1"/>
  <c r="M173" i="4"/>
  <c r="F174" i="4"/>
  <c r="G174" i="4" s="1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 s="1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I188" i="4" l="1"/>
  <c r="G178" i="4"/>
  <c r="K173" i="4"/>
  <c r="K171" i="4"/>
  <c r="I168" i="4"/>
  <c r="G193" i="4"/>
  <c r="G225" i="4"/>
  <c r="G213" i="4"/>
  <c r="K174" i="4"/>
  <c r="G158" i="4"/>
  <c r="K172" i="4"/>
  <c r="K160" i="4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G17" i="5"/>
  <c r="D18" i="5"/>
  <c r="D19" i="5"/>
  <c r="D20" i="5"/>
  <c r="D21" i="5"/>
  <c r="G21" i="5"/>
  <c r="D22" i="5"/>
  <c r="D23" i="5"/>
  <c r="G23" i="5"/>
  <c r="D24" i="5"/>
  <c r="D25" i="5"/>
  <c r="D26" i="5"/>
  <c r="D27" i="5"/>
  <c r="D28" i="5"/>
  <c r="D29" i="5"/>
  <c r="G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G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G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G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G132" i="5"/>
  <c r="D133" i="5"/>
  <c r="G133" i="5"/>
  <c r="D134" i="5"/>
  <c r="G134" i="5"/>
  <c r="D135" i="5"/>
  <c r="G135" i="5"/>
  <c r="D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G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D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G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G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G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G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G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D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E2047" i="5" s="1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E2116" i="5" s="1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D2278" i="5"/>
  <c r="D2279" i="5"/>
  <c r="D2280" i="5"/>
  <c r="D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G2889" i="5"/>
  <c r="D2890" i="5"/>
  <c r="G2890" i="5"/>
  <c r="D2891" i="5"/>
  <c r="G2891" i="5"/>
  <c r="D2892" i="5"/>
  <c r="G2892" i="5"/>
  <c r="D2893" i="5"/>
  <c r="E2893" i="5" s="1"/>
  <c r="G2893" i="5"/>
  <c r="D2894" i="5"/>
  <c r="G2894" i="5"/>
  <c r="D2895" i="5"/>
  <c r="G2895" i="5"/>
  <c r="D2896" i="5"/>
  <c r="G2896" i="5"/>
  <c r="D2897" i="5"/>
  <c r="G2897" i="5"/>
  <c r="D2898" i="5"/>
  <c r="G2898" i="5"/>
  <c r="D2899" i="5"/>
  <c r="G2899" i="5"/>
  <c r="D2900" i="5"/>
  <c r="E2900" i="5" s="1"/>
  <c r="G2900" i="5"/>
  <c r="D2901" i="5"/>
  <c r="E2901" i="5" s="1"/>
  <c r="G2901" i="5"/>
  <c r="D2902" i="5"/>
  <c r="E2902" i="5" s="1"/>
  <c r="G2902" i="5"/>
  <c r="D2903" i="5"/>
  <c r="E2903" i="5" s="1"/>
  <c r="G2903" i="5"/>
  <c r="D2904" i="5"/>
  <c r="E2904" i="5" s="1"/>
  <c r="G2904" i="5"/>
  <c r="D2905" i="5"/>
  <c r="E2905" i="5" s="1"/>
  <c r="G2905" i="5"/>
  <c r="D2906" i="5"/>
  <c r="E2906" i="5" s="1"/>
  <c r="G2906" i="5"/>
  <c r="D2907" i="5"/>
  <c r="E2907" i="5" s="1"/>
  <c r="G2907" i="5"/>
  <c r="D2908" i="5"/>
  <c r="E2908" i="5" s="1"/>
  <c r="G2908" i="5"/>
  <c r="D2909" i="5"/>
  <c r="E2909" i="5" s="1"/>
  <c r="G2909" i="5"/>
  <c r="D2910" i="5"/>
  <c r="E2910" i="5" s="1"/>
  <c r="G2910" i="5"/>
  <c r="D2911" i="5"/>
  <c r="E2911" i="5" s="1"/>
  <c r="G2911" i="5"/>
  <c r="D2912" i="5"/>
  <c r="E2912" i="5" s="1"/>
  <c r="G2912" i="5"/>
  <c r="D2913" i="5"/>
  <c r="E2913" i="5" s="1"/>
  <c r="G2913" i="5"/>
  <c r="D2914" i="5"/>
  <c r="E2914" i="5" s="1"/>
  <c r="G2914" i="5"/>
  <c r="D2915" i="5"/>
  <c r="E2915" i="5" s="1"/>
  <c r="G2915" i="5"/>
  <c r="D2916" i="5"/>
  <c r="E2916" i="5" s="1"/>
  <c r="G2916" i="5"/>
  <c r="D2917" i="5"/>
  <c r="E2917" i="5" s="1"/>
  <c r="G2917" i="5"/>
  <c r="D2918" i="5"/>
  <c r="E2918" i="5" s="1"/>
  <c r="G2918" i="5"/>
  <c r="D2919" i="5"/>
  <c r="E2919" i="5" s="1"/>
  <c r="G2919" i="5"/>
  <c r="D2920" i="5"/>
  <c r="E2920" i="5" s="1"/>
  <c r="G2920" i="5"/>
  <c r="D2921" i="5"/>
  <c r="E2921" i="5" s="1"/>
  <c r="G2921" i="5"/>
  <c r="D2922" i="5"/>
  <c r="E2922" i="5" s="1"/>
  <c r="G2922" i="5"/>
  <c r="D2923" i="5"/>
  <c r="E2923" i="5" s="1"/>
  <c r="G2923" i="5"/>
  <c r="D2924" i="5"/>
  <c r="E2924" i="5" s="1"/>
  <c r="G2924" i="5"/>
  <c r="D2925" i="5"/>
  <c r="E2925" i="5" s="1"/>
  <c r="G2925" i="5"/>
  <c r="D2926" i="5"/>
  <c r="E2926" i="5" s="1"/>
  <c r="G2926" i="5"/>
  <c r="D2927" i="5"/>
  <c r="E2927" i="5" s="1"/>
  <c r="G2927" i="5"/>
  <c r="D2928" i="5"/>
  <c r="E2928" i="5" s="1"/>
  <c r="G2928" i="5"/>
  <c r="D2929" i="5"/>
  <c r="E2929" i="5" s="1"/>
  <c r="G2929" i="5"/>
  <c r="D2930" i="5"/>
  <c r="E2930" i="5" s="1"/>
  <c r="G2930" i="5"/>
  <c r="D2931" i="5"/>
  <c r="E2931" i="5" s="1"/>
  <c r="G2931" i="5"/>
  <c r="D2932" i="5"/>
  <c r="E2932" i="5" s="1"/>
  <c r="G2932" i="5"/>
  <c r="D2933" i="5"/>
  <c r="E2933" i="5" s="1"/>
  <c r="G2933" i="5"/>
  <c r="D2934" i="5"/>
  <c r="E2934" i="5" s="1"/>
  <c r="G2934" i="5"/>
  <c r="D2935" i="5"/>
  <c r="E2935" i="5" s="1"/>
  <c r="G2935" i="5"/>
  <c r="D2936" i="5"/>
  <c r="E2936" i="5" s="1"/>
  <c r="G2936" i="5"/>
  <c r="D2937" i="5"/>
  <c r="E2937" i="5" s="1"/>
  <c r="G2937" i="5"/>
  <c r="D2938" i="5"/>
  <c r="E2938" i="5" s="1"/>
  <c r="G2938" i="5"/>
  <c r="D2939" i="5"/>
  <c r="E2939" i="5" s="1"/>
  <c r="G2939" i="5"/>
  <c r="D2940" i="5"/>
  <c r="E2940" i="5" s="1"/>
  <c r="G2940" i="5"/>
  <c r="D2941" i="5"/>
  <c r="E2941" i="5" s="1"/>
  <c r="G2941" i="5"/>
  <c r="D2942" i="5"/>
  <c r="E2942" i="5" s="1"/>
  <c r="G2942" i="5"/>
  <c r="D2943" i="5"/>
  <c r="E2943" i="5" s="1"/>
  <c r="G2943" i="5"/>
  <c r="D2944" i="5"/>
  <c r="E2944" i="5" s="1"/>
  <c r="G2944" i="5"/>
  <c r="D2945" i="5"/>
  <c r="E2945" i="5" s="1"/>
  <c r="G2945" i="5"/>
  <c r="D2946" i="5"/>
  <c r="E2946" i="5" s="1"/>
  <c r="G2946" i="5"/>
  <c r="D2947" i="5"/>
  <c r="E2947" i="5" s="1"/>
  <c r="G2947" i="5"/>
  <c r="D2948" i="5"/>
  <c r="E2948" i="5" s="1"/>
  <c r="G2948" i="5"/>
  <c r="D2949" i="5"/>
  <c r="E2949" i="5" s="1"/>
  <c r="G2949" i="5"/>
  <c r="D2950" i="5"/>
  <c r="E2950" i="5" s="1"/>
  <c r="G2950" i="5"/>
  <c r="D2951" i="5"/>
  <c r="E2951" i="5" s="1"/>
  <c r="G2951" i="5"/>
  <c r="D2952" i="5"/>
  <c r="E2952" i="5" s="1"/>
  <c r="G2952" i="5"/>
  <c r="D2953" i="5"/>
  <c r="E2953" i="5" s="1"/>
  <c r="G2953" i="5"/>
  <c r="D2954" i="5"/>
  <c r="E2954" i="5" s="1"/>
  <c r="G2954" i="5"/>
  <c r="D2955" i="5"/>
  <c r="E2955" i="5" s="1"/>
  <c r="G2955" i="5"/>
  <c r="D2956" i="5"/>
  <c r="E2956" i="5" s="1"/>
  <c r="G2956" i="5"/>
  <c r="D2957" i="5"/>
  <c r="E2957" i="5" s="1"/>
  <c r="G2957" i="5"/>
  <c r="D2958" i="5"/>
  <c r="E2958" i="5" s="1"/>
  <c r="G2958" i="5"/>
  <c r="D2959" i="5"/>
  <c r="E2959" i="5" s="1"/>
  <c r="G2959" i="5"/>
  <c r="D2960" i="5"/>
  <c r="E2960" i="5" s="1"/>
  <c r="G2960" i="5"/>
  <c r="D2961" i="5"/>
  <c r="E2961" i="5" s="1"/>
  <c r="G2961" i="5"/>
  <c r="D2962" i="5"/>
  <c r="E2962" i="5" s="1"/>
  <c r="G2962" i="5"/>
  <c r="D2963" i="5"/>
  <c r="E2963" i="5" s="1"/>
  <c r="G2963" i="5"/>
  <c r="D2964" i="5"/>
  <c r="E2964" i="5" s="1"/>
  <c r="G2964" i="5"/>
  <c r="D2965" i="5"/>
  <c r="E2965" i="5" s="1"/>
  <c r="G2965" i="5"/>
  <c r="D2966" i="5"/>
  <c r="E2966" i="5" s="1"/>
  <c r="G2966" i="5"/>
  <c r="D2967" i="5"/>
  <c r="E2967" i="5" s="1"/>
  <c r="G2967" i="5"/>
  <c r="D2968" i="5"/>
  <c r="E2968" i="5" s="1"/>
  <c r="G2968" i="5"/>
  <c r="D2969" i="5"/>
  <c r="E2969" i="5" s="1"/>
  <c r="G2969" i="5"/>
  <c r="D2970" i="5"/>
  <c r="E2970" i="5" s="1"/>
  <c r="G2970" i="5"/>
  <c r="D2971" i="5"/>
  <c r="E2971" i="5" s="1"/>
  <c r="G2971" i="5"/>
  <c r="D2972" i="5"/>
  <c r="E2972" i="5" s="1"/>
  <c r="G2972" i="5"/>
  <c r="D2973" i="5"/>
  <c r="E2973" i="5" s="1"/>
  <c r="G2973" i="5"/>
  <c r="D2974" i="5"/>
  <c r="E2974" i="5" s="1"/>
  <c r="G2974" i="5"/>
  <c r="D2975" i="5"/>
  <c r="E2975" i="5" s="1"/>
  <c r="G2975" i="5"/>
  <c r="D2976" i="5"/>
  <c r="E2976" i="5" s="1"/>
  <c r="G2976" i="5"/>
  <c r="D2977" i="5"/>
  <c r="E2977" i="5" s="1"/>
  <c r="G2977" i="5"/>
  <c r="D2978" i="5"/>
  <c r="E2978" i="5" s="1"/>
  <c r="G2978" i="5"/>
  <c r="D2979" i="5"/>
  <c r="E2979" i="5" s="1"/>
  <c r="G2979" i="5"/>
  <c r="D2980" i="5"/>
  <c r="E2980" i="5" s="1"/>
  <c r="G2980" i="5"/>
  <c r="D2981" i="5"/>
  <c r="E2981" i="5" s="1"/>
  <c r="G2981" i="5"/>
  <c r="D2982" i="5"/>
  <c r="E2982" i="5" s="1"/>
  <c r="G2982" i="5"/>
  <c r="D2983" i="5"/>
  <c r="E2983" i="5" s="1"/>
  <c r="G2983" i="5"/>
  <c r="D2984" i="5"/>
  <c r="E2984" i="5" s="1"/>
  <c r="G2984" i="5"/>
  <c r="D2985" i="5"/>
  <c r="E2985" i="5" s="1"/>
  <c r="G2985" i="5"/>
  <c r="D2986" i="5"/>
  <c r="E2986" i="5" s="1"/>
  <c r="G2986" i="5"/>
  <c r="D2987" i="5"/>
  <c r="E2987" i="5" s="1"/>
  <c r="G2987" i="5"/>
  <c r="D2988" i="5"/>
  <c r="E2988" i="5" s="1"/>
  <c r="G2988" i="5"/>
  <c r="D2989" i="5"/>
  <c r="E2989" i="5" s="1"/>
  <c r="G2989" i="5"/>
  <c r="D2990" i="5"/>
  <c r="E2990" i="5" s="1"/>
  <c r="G2990" i="5"/>
  <c r="D2991" i="5"/>
  <c r="E2991" i="5" s="1"/>
  <c r="G2991" i="5"/>
  <c r="D2992" i="5"/>
  <c r="E2992" i="5" s="1"/>
  <c r="G2992" i="5"/>
  <c r="D2993" i="5"/>
  <c r="E2993" i="5" s="1"/>
  <c r="G2993" i="5"/>
  <c r="D2994" i="5"/>
  <c r="E2994" i="5" s="1"/>
  <c r="G2994" i="5"/>
  <c r="D2995" i="5"/>
  <c r="E2995" i="5" s="1"/>
  <c r="G2995" i="5"/>
  <c r="D2996" i="5"/>
  <c r="E2996" i="5" s="1"/>
  <c r="G2996" i="5"/>
  <c r="D2997" i="5"/>
  <c r="E2997" i="5" s="1"/>
  <c r="G2997" i="5"/>
  <c r="D2998" i="5"/>
  <c r="E2998" i="5" s="1"/>
  <c r="G2998" i="5"/>
  <c r="D2999" i="5"/>
  <c r="E2999" i="5" s="1"/>
  <c r="G2999" i="5"/>
  <c r="D3000" i="5"/>
  <c r="E3000" i="5" s="1"/>
  <c r="G3000" i="5"/>
  <c r="D3001" i="5"/>
  <c r="E3001" i="5" s="1"/>
  <c r="G3001" i="5"/>
  <c r="D3002" i="5"/>
  <c r="E3002" i="5" s="1"/>
  <c r="G3002" i="5"/>
  <c r="D3003" i="5"/>
  <c r="E3003" i="5" s="1"/>
  <c r="G3003" i="5"/>
  <c r="D3004" i="5"/>
  <c r="E3004" i="5" s="1"/>
  <c r="G3004" i="5"/>
  <c r="D3005" i="5"/>
  <c r="E3005" i="5" s="1"/>
  <c r="G3005" i="5"/>
  <c r="D3006" i="5"/>
  <c r="E3006" i="5" s="1"/>
  <c r="G3006" i="5"/>
  <c r="D3007" i="5"/>
  <c r="E3007" i="5" s="1"/>
  <c r="G3007" i="5"/>
  <c r="D3008" i="5"/>
  <c r="E3008" i="5" s="1"/>
  <c r="G3008" i="5"/>
  <c r="D3009" i="5"/>
  <c r="E3009" i="5" s="1"/>
  <c r="G3009" i="5"/>
  <c r="D3010" i="5"/>
  <c r="E3010" i="5" s="1"/>
  <c r="G3010" i="5"/>
  <c r="D3011" i="5"/>
  <c r="E3011" i="5" s="1"/>
  <c r="G3011" i="5"/>
  <c r="D3012" i="5"/>
  <c r="E3012" i="5" s="1"/>
  <c r="G3012" i="5"/>
  <c r="D3013" i="5"/>
  <c r="E3013" i="5" s="1"/>
  <c r="G3013" i="5"/>
  <c r="D3014" i="5"/>
  <c r="E3014" i="5" s="1"/>
  <c r="G3014" i="5"/>
  <c r="D3015" i="5"/>
  <c r="E3015" i="5" s="1"/>
  <c r="G3015" i="5"/>
  <c r="D3016" i="5"/>
  <c r="E3016" i="5" s="1"/>
  <c r="G3016" i="5"/>
  <c r="D3017" i="5"/>
  <c r="E3017" i="5" s="1"/>
  <c r="G3017" i="5"/>
  <c r="D3018" i="5"/>
  <c r="E3018" i="5" s="1"/>
  <c r="G3018" i="5"/>
  <c r="D3019" i="5"/>
  <c r="E3019" i="5" s="1"/>
  <c r="G3019" i="5"/>
  <c r="D3020" i="5"/>
  <c r="E3020" i="5" s="1"/>
  <c r="G3020" i="5"/>
  <c r="D3021" i="5"/>
  <c r="E3021" i="5" s="1"/>
  <c r="G3021" i="5"/>
  <c r="D3022" i="5"/>
  <c r="E3022" i="5" s="1"/>
  <c r="G3022" i="5"/>
  <c r="D3023" i="5"/>
  <c r="E3023" i="5" s="1"/>
  <c r="G3023" i="5"/>
  <c r="D3024" i="5"/>
  <c r="E3024" i="5" s="1"/>
  <c r="G3024" i="5"/>
  <c r="D3025" i="5"/>
  <c r="E3025" i="5" s="1"/>
  <c r="G3025" i="5"/>
  <c r="D3026" i="5"/>
  <c r="E3026" i="5" s="1"/>
  <c r="G3026" i="5"/>
  <c r="D3027" i="5"/>
  <c r="E3027" i="5" s="1"/>
  <c r="G3027" i="5"/>
  <c r="D3028" i="5"/>
  <c r="E3028" i="5" s="1"/>
  <c r="G3028" i="5"/>
  <c r="D3029" i="5"/>
  <c r="E3029" i="5" s="1"/>
  <c r="G3029" i="5"/>
  <c r="D3030" i="5"/>
  <c r="E3030" i="5" s="1"/>
  <c r="G3030" i="5"/>
  <c r="D3031" i="5"/>
  <c r="E3031" i="5" s="1"/>
  <c r="G3031" i="5"/>
  <c r="D3032" i="5"/>
  <c r="E3032" i="5" s="1"/>
  <c r="G3032" i="5"/>
  <c r="D3033" i="5"/>
  <c r="E3033" i="5" s="1"/>
  <c r="G3033" i="5"/>
  <c r="D3034" i="5"/>
  <c r="E3034" i="5" s="1"/>
  <c r="G3034" i="5"/>
  <c r="D3035" i="5"/>
  <c r="E3035" i="5" s="1"/>
  <c r="G3035" i="5"/>
  <c r="D3036" i="5"/>
  <c r="E3036" i="5" s="1"/>
  <c r="G3036" i="5"/>
  <c r="D3037" i="5"/>
  <c r="E3037" i="5" s="1"/>
  <c r="G3037" i="5"/>
  <c r="D3038" i="5"/>
  <c r="E3038" i="5" s="1"/>
  <c r="G3038" i="5"/>
  <c r="D3039" i="5"/>
  <c r="E3039" i="5" s="1"/>
  <c r="G3039" i="5"/>
  <c r="D3040" i="5"/>
  <c r="E3040" i="5" s="1"/>
  <c r="G3040" i="5"/>
  <c r="D3041" i="5"/>
  <c r="E3041" i="5" s="1"/>
  <c r="G3041" i="5"/>
  <c r="D3042" i="5"/>
  <c r="E3042" i="5" s="1"/>
  <c r="G3042" i="5"/>
  <c r="D3043" i="5"/>
  <c r="E3043" i="5" s="1"/>
  <c r="G3043" i="5"/>
  <c r="D3044" i="5"/>
  <c r="E3044" i="5" s="1"/>
  <c r="G3044" i="5"/>
  <c r="D3045" i="5"/>
  <c r="E3045" i="5" s="1"/>
  <c r="G3045" i="5"/>
  <c r="D3046" i="5"/>
  <c r="E3046" i="5" s="1"/>
  <c r="G3046" i="5"/>
  <c r="D3047" i="5"/>
  <c r="E3047" i="5" s="1"/>
  <c r="G3047" i="5"/>
  <c r="D3048" i="5"/>
  <c r="E3048" i="5" s="1"/>
  <c r="G3048" i="5"/>
  <c r="D3049" i="5"/>
  <c r="E3049" i="5" s="1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881" i="5" l="1"/>
  <c r="E2863" i="5"/>
  <c r="E2891" i="5"/>
  <c r="E2879" i="5"/>
  <c r="E2867" i="5"/>
  <c r="E2175" i="5"/>
  <c r="E2897" i="5"/>
  <c r="E2885" i="5"/>
  <c r="E2873" i="5"/>
  <c r="E2199" i="5"/>
  <c r="E2889" i="5"/>
  <c r="E2871" i="5"/>
  <c r="E2895" i="5"/>
  <c r="E2883" i="5"/>
  <c r="E2877" i="5"/>
  <c r="E2899" i="5"/>
  <c r="E2887" i="5"/>
  <c r="E2875" i="5"/>
  <c r="E2898" i="5"/>
  <c r="E2890" i="5"/>
  <c r="E2882" i="5"/>
  <c r="E2874" i="5"/>
  <c r="E2866" i="5"/>
  <c r="E2894" i="5"/>
  <c r="E2886" i="5"/>
  <c r="E2878" i="5"/>
  <c r="E2870" i="5"/>
  <c r="E551" i="5"/>
  <c r="E2869" i="5"/>
  <c r="E2857" i="5"/>
  <c r="E2849" i="5"/>
  <c r="E478" i="5"/>
  <c r="E2865" i="5"/>
  <c r="E2861" i="5"/>
  <c r="E2853" i="5"/>
  <c r="E2237" i="5"/>
  <c r="E2896" i="5"/>
  <c r="E2888" i="5"/>
  <c r="E2880" i="5"/>
  <c r="E2872" i="5"/>
  <c r="E2868" i="5"/>
  <c r="E2892" i="5"/>
  <c r="E2884" i="5"/>
  <c r="E2876" i="5"/>
  <c r="E2859" i="5"/>
  <c r="E2855" i="5"/>
  <c r="E2851" i="5"/>
  <c r="E2847" i="5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F197" i="5" s="1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M151" i="4"/>
  <c r="F152" i="4"/>
  <c r="K152" i="4" s="1"/>
  <c r="M152" i="4"/>
  <c r="F153" i="4"/>
  <c r="K153" i="4" s="1"/>
  <c r="M153" i="4"/>
  <c r="F154" i="4"/>
  <c r="K154" i="4" s="1"/>
  <c r="M154" i="4"/>
  <c r="F155" i="4"/>
  <c r="G155" i="4" s="1"/>
  <c r="K155" i="4"/>
  <c r="M155" i="4"/>
  <c r="M149" i="4"/>
  <c r="F2279" i="5" l="1"/>
  <c r="F1709" i="5"/>
  <c r="F1708" i="5"/>
  <c r="F880" i="5"/>
  <c r="F2278" i="5"/>
  <c r="F773" i="5"/>
  <c r="F1166" i="5"/>
  <c r="F2277" i="5"/>
  <c r="F2280" i="5"/>
  <c r="F2281" i="5"/>
  <c r="F136" i="5"/>
  <c r="F377" i="5"/>
  <c r="F244" i="5"/>
  <c r="F100" i="5"/>
  <c r="F269" i="5"/>
  <c r="F143" i="5"/>
  <c r="F72" i="5"/>
  <c r="F28" i="5"/>
  <c r="F11" i="5"/>
  <c r="F107" i="5"/>
  <c r="F69" i="5"/>
  <c r="F76" i="5"/>
  <c r="F245" i="5"/>
  <c r="F644" i="5"/>
  <c r="I153" i="4"/>
  <c r="G151" i="4"/>
  <c r="J29" i="5"/>
  <c r="J66" i="5"/>
  <c r="J77" i="5"/>
  <c r="J70" i="5"/>
  <c r="J55" i="5"/>
  <c r="J59" i="5"/>
  <c r="J67" i="5"/>
  <c r="J56" i="5"/>
  <c r="J60" i="5"/>
  <c r="J63" i="5"/>
  <c r="J74" i="5"/>
  <c r="J64" i="5"/>
  <c r="J57" i="5"/>
  <c r="J61" i="5"/>
  <c r="J68" i="5"/>
  <c r="J71" i="5"/>
  <c r="J76" i="5"/>
  <c r="J80" i="5"/>
  <c r="J65" i="5"/>
  <c r="J72" i="5"/>
  <c r="J75" i="5"/>
  <c r="J79" i="5"/>
  <c r="J58" i="5"/>
  <c r="J69" i="5"/>
  <c r="J78" i="5"/>
  <c r="J62" i="5"/>
  <c r="J73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K51" i="5" s="1"/>
  <c r="J42" i="5"/>
  <c r="K42" i="5" s="1"/>
  <c r="J35" i="5"/>
  <c r="L35" i="5" s="1"/>
  <c r="J48" i="5"/>
  <c r="K48" i="5" s="1"/>
  <c r="I152" i="4"/>
  <c r="F232" i="5"/>
  <c r="J28" i="5"/>
  <c r="K28" i="5" s="1"/>
  <c r="J26" i="5"/>
  <c r="K26" i="5" s="1"/>
  <c r="J43" i="5"/>
  <c r="K43" i="5" s="1"/>
  <c r="F71" i="5"/>
  <c r="F24" i="5"/>
  <c r="F7" i="5"/>
  <c r="F30" i="5"/>
  <c r="F389" i="5"/>
  <c r="J40" i="5"/>
  <c r="L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L42" i="5"/>
  <c r="L26" i="5"/>
  <c r="K35" i="5"/>
  <c r="K29" i="5"/>
  <c r="L29" i="5"/>
  <c r="G154" i="4"/>
  <c r="I151" i="4"/>
  <c r="I154" i="4"/>
  <c r="I150" i="4"/>
  <c r="G153" i="4"/>
  <c r="G152" i="4"/>
  <c r="L47" i="5" l="1"/>
  <c r="L37" i="5"/>
  <c r="L38" i="5"/>
  <c r="G2281" i="5"/>
  <c r="G2280" i="5"/>
  <c r="G2279" i="5"/>
  <c r="G2278" i="5"/>
  <c r="G1709" i="5"/>
  <c r="G1166" i="5"/>
  <c r="G2277" i="5"/>
  <c r="G880" i="5"/>
  <c r="G1708" i="5"/>
  <c r="G773" i="5"/>
  <c r="G143" i="5"/>
  <c r="G11" i="5"/>
  <c r="K40" i="5"/>
  <c r="G644" i="5"/>
  <c r="L48" i="5"/>
  <c r="G245" i="5"/>
  <c r="G269" i="5"/>
  <c r="G76" i="5"/>
  <c r="G244" i="5"/>
  <c r="G107" i="5"/>
  <c r="G377" i="5"/>
  <c r="G136" i="5"/>
  <c r="L43" i="5"/>
  <c r="K71" i="5"/>
  <c r="L71" i="5"/>
  <c r="L58" i="5"/>
  <c r="K58" i="5"/>
  <c r="L68" i="5"/>
  <c r="K68" i="5"/>
  <c r="K67" i="5"/>
  <c r="L67" i="5"/>
  <c r="K56" i="5"/>
  <c r="L56" i="5"/>
  <c r="K79" i="5"/>
  <c r="L79" i="5"/>
  <c r="K61" i="5"/>
  <c r="L61" i="5"/>
  <c r="K59" i="5"/>
  <c r="L59" i="5"/>
  <c r="L69" i="5"/>
  <c r="K69" i="5"/>
  <c r="L51" i="5"/>
  <c r="L41" i="5"/>
  <c r="K75" i="5"/>
  <c r="L75" i="5"/>
  <c r="K57" i="5"/>
  <c r="L57" i="5"/>
  <c r="K55" i="5"/>
  <c r="L55" i="5"/>
  <c r="L72" i="5"/>
  <c r="K72" i="5"/>
  <c r="L64" i="5"/>
  <c r="K64" i="5"/>
  <c r="L70" i="5"/>
  <c r="K70" i="5"/>
  <c r="K73" i="5"/>
  <c r="L73" i="5"/>
  <c r="K65" i="5"/>
  <c r="L65" i="5"/>
  <c r="L74" i="5"/>
  <c r="K74" i="5"/>
  <c r="K77" i="5"/>
  <c r="L77" i="5"/>
  <c r="K62" i="5"/>
  <c r="L62" i="5"/>
  <c r="L80" i="5"/>
  <c r="K80" i="5"/>
  <c r="K63" i="5"/>
  <c r="L63" i="5"/>
  <c r="K66" i="5"/>
  <c r="L66" i="5"/>
  <c r="K78" i="5"/>
  <c r="L78" i="5"/>
  <c r="L76" i="5"/>
  <c r="K76" i="5"/>
  <c r="L60" i="5"/>
  <c r="K60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M5" i="17"/>
  <c r="M6" i="17"/>
  <c r="M7" i="17"/>
  <c r="M8" i="17"/>
  <c r="G9" i="17"/>
  <c r="M9" i="17" s="1"/>
  <c r="E10" i="17"/>
  <c r="G10" i="17" s="1"/>
  <c r="M10" i="17" s="1"/>
  <c r="E11" i="17"/>
  <c r="G11" i="17" s="1"/>
  <c r="M11" i="17" s="1"/>
  <c r="G17" i="17"/>
  <c r="G18" i="17"/>
  <c r="G19" i="17"/>
  <c r="G20" i="17"/>
  <c r="G21" i="17"/>
  <c r="G22" i="17"/>
  <c r="M3" i="17" l="1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45" i="4" l="1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447" i="4" l="1"/>
  <c r="K446" i="4"/>
  <c r="K445" i="4"/>
  <c r="K444" i="4"/>
  <c r="K443" i="4"/>
  <c r="K442" i="4"/>
  <c r="K441" i="4"/>
  <c r="K440" i="4"/>
  <c r="K439" i="4"/>
  <c r="K438" i="4"/>
  <c r="K437" i="4"/>
  <c r="K436" i="4"/>
  <c r="G419" i="4"/>
  <c r="G416" i="4"/>
  <c r="I425" i="4"/>
  <c r="G424" i="4"/>
  <c r="I420" i="4"/>
  <c r="I411" i="4"/>
  <c r="I430" i="4"/>
  <c r="G429" i="4"/>
  <c r="I418" i="4"/>
  <c r="I417" i="4"/>
  <c r="I419" i="4"/>
  <c r="G420" i="4"/>
  <c r="G417" i="4"/>
  <c r="I431" i="4"/>
  <c r="I426" i="4"/>
  <c r="G430" i="4"/>
  <c r="I416" i="4"/>
  <c r="I423" i="4"/>
  <c r="G425" i="4"/>
  <c r="I415" i="4"/>
  <c r="I412" i="4"/>
  <c r="I421" i="4"/>
  <c r="I432" i="4"/>
  <c r="I429" i="4"/>
  <c r="I428" i="4"/>
  <c r="I424" i="4"/>
  <c r="I427" i="4"/>
  <c r="I422" i="4"/>
  <c r="I414" i="4"/>
  <c r="I413" i="4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H345" i="4" l="1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J44" i="6" s="1"/>
  <c r="D93" i="6"/>
  <c r="J93" i="6" s="1"/>
  <c r="D47" i="6"/>
  <c r="J47" i="6" s="1"/>
  <c r="D96" i="6"/>
  <c r="J96" i="6" s="1"/>
  <c r="D50" i="6"/>
  <c r="J50" i="6" s="1"/>
  <c r="D75" i="6"/>
  <c r="J75" i="6" s="1"/>
  <c r="D88" i="6"/>
  <c r="J88" i="6" s="1"/>
  <c r="D101" i="6"/>
  <c r="J101" i="6" s="1"/>
  <c r="D55" i="6"/>
  <c r="J55" i="6" s="1"/>
  <c r="D56" i="6"/>
  <c r="D10" i="6"/>
  <c r="J10" i="6" s="1"/>
  <c r="D59" i="6"/>
  <c r="J59" i="6" s="1"/>
  <c r="D13" i="6"/>
  <c r="J13" i="6" s="1"/>
  <c r="D62" i="6"/>
  <c r="J62" i="6" s="1"/>
  <c r="D87" i="6"/>
  <c r="J87" i="6" s="1"/>
  <c r="D100" i="6"/>
  <c r="J100" i="6" s="1"/>
  <c r="D31" i="6"/>
  <c r="J31" i="6" s="1"/>
  <c r="D68" i="6"/>
  <c r="J68" i="6" s="1"/>
  <c r="D22" i="6"/>
  <c r="J22" i="6" s="1"/>
  <c r="D71" i="6"/>
  <c r="J71" i="6" s="1"/>
  <c r="D25" i="6"/>
  <c r="J25" i="6" s="1"/>
  <c r="D74" i="6"/>
  <c r="D99" i="6"/>
  <c r="D7" i="6"/>
  <c r="J7" i="6" s="1"/>
  <c r="D91" i="6"/>
  <c r="J91" i="6" s="1"/>
  <c r="D80" i="6"/>
  <c r="J80" i="6" s="1"/>
  <c r="D34" i="6"/>
  <c r="J34" i="6" s="1"/>
  <c r="D83" i="6"/>
  <c r="J83" i="6" s="1"/>
  <c r="D37" i="6"/>
  <c r="J37" i="6" s="1"/>
  <c r="D86" i="6"/>
  <c r="J86" i="6" s="1"/>
  <c r="D43" i="6"/>
  <c r="J43" i="6" s="1"/>
  <c r="D67" i="6"/>
  <c r="J67" i="6" s="1"/>
  <c r="D6" i="6"/>
  <c r="J6" i="6" s="1"/>
  <c r="D92" i="6"/>
  <c r="D46" i="6"/>
  <c r="D95" i="6"/>
  <c r="J95" i="6" s="1"/>
  <c r="D49" i="6"/>
  <c r="J49" i="6" s="1"/>
  <c r="D98" i="6"/>
  <c r="J98" i="6" s="1"/>
  <c r="D3" i="6"/>
  <c r="C3" i="6" s="1"/>
  <c r="D5" i="6"/>
  <c r="J5" i="6" s="1"/>
  <c r="D18" i="6"/>
  <c r="J18" i="6" s="1"/>
  <c r="D9" i="6"/>
  <c r="J9" i="6" s="1"/>
  <c r="D58" i="6"/>
  <c r="J58" i="6" s="1"/>
  <c r="D12" i="6"/>
  <c r="J12" i="6" s="1"/>
  <c r="D61" i="6"/>
  <c r="J61" i="6" s="1"/>
  <c r="D19" i="6"/>
  <c r="D4" i="6"/>
  <c r="J4" i="6" s="1"/>
  <c r="D17" i="6"/>
  <c r="J17" i="6" s="1"/>
  <c r="D30" i="6"/>
  <c r="J30" i="6" s="1"/>
  <c r="D21" i="6"/>
  <c r="J21" i="6" s="1"/>
  <c r="D70" i="6"/>
  <c r="J70" i="6" s="1"/>
  <c r="D24" i="6"/>
  <c r="J24" i="6" s="1"/>
  <c r="D73" i="6"/>
  <c r="J73" i="6" s="1"/>
  <c r="D79" i="6"/>
  <c r="J79" i="6" s="1"/>
  <c r="D16" i="6"/>
  <c r="J16" i="6" s="1"/>
  <c r="D29" i="6"/>
  <c r="J29" i="6" s="1"/>
  <c r="D42" i="6"/>
  <c r="J42" i="6" s="1"/>
  <c r="D33" i="6"/>
  <c r="D82" i="6"/>
  <c r="D36" i="6"/>
  <c r="J36" i="6" s="1"/>
  <c r="D85" i="6"/>
  <c r="J85" i="6" s="1"/>
  <c r="D15" i="6"/>
  <c r="J15" i="6" s="1"/>
  <c r="D28" i="6"/>
  <c r="J28" i="6" s="1"/>
  <c r="D41" i="6"/>
  <c r="J41" i="6" s="1"/>
  <c r="D54" i="6"/>
  <c r="J54" i="6" s="1"/>
  <c r="D45" i="6"/>
  <c r="J45" i="6" s="1"/>
  <c r="D94" i="6"/>
  <c r="J94" i="6" s="1"/>
  <c r="D48" i="6"/>
  <c r="J48" i="6" s="1"/>
  <c r="D97" i="6"/>
  <c r="J97" i="6" s="1"/>
  <c r="D27" i="6"/>
  <c r="D40" i="6"/>
  <c r="D53" i="6"/>
  <c r="J53" i="6" s="1"/>
  <c r="D66" i="6"/>
  <c r="J66" i="6" s="1"/>
  <c r="D8" i="6"/>
  <c r="J8" i="6" s="1"/>
  <c r="D57" i="6"/>
  <c r="J57" i="6" s="1"/>
  <c r="D11" i="6"/>
  <c r="J11" i="6" s="1"/>
  <c r="D60" i="6"/>
  <c r="J60" i="6" s="1"/>
  <c r="D14" i="6"/>
  <c r="J14" i="6" s="1"/>
  <c r="D39" i="6"/>
  <c r="J39" i="6" s="1"/>
  <c r="D52" i="6"/>
  <c r="J52" i="6" s="1"/>
  <c r="D65" i="6"/>
  <c r="J65" i="6" s="1"/>
  <c r="D78" i="6"/>
  <c r="D20" i="6"/>
  <c r="D69" i="6"/>
  <c r="J69" i="6" s="1"/>
  <c r="D23" i="6"/>
  <c r="J23" i="6" s="1"/>
  <c r="D72" i="6"/>
  <c r="J72" i="6" s="1"/>
  <c r="D26" i="6"/>
  <c r="J26" i="6" s="1"/>
  <c r="D51" i="6"/>
  <c r="J51" i="6" s="1"/>
  <c r="D64" i="6"/>
  <c r="J64" i="6" s="1"/>
  <c r="D77" i="6"/>
  <c r="J77" i="6" s="1"/>
  <c r="D90" i="6"/>
  <c r="J90" i="6" s="1"/>
  <c r="D32" i="6"/>
  <c r="J32" i="6" s="1"/>
  <c r="D81" i="6"/>
  <c r="J81" i="6" s="1"/>
  <c r="D35" i="6"/>
  <c r="D84" i="6"/>
  <c r="D38" i="6"/>
  <c r="J38" i="6" s="1"/>
  <c r="D63" i="6"/>
  <c r="J63" i="6" s="1"/>
  <c r="D76" i="6"/>
  <c r="J76" i="6" s="1"/>
  <c r="D89" i="6"/>
  <c r="J89" i="6" s="1"/>
  <c r="D102" i="6"/>
  <c r="J102" i="6" s="1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J74" i="7" s="1"/>
  <c r="D22" i="7"/>
  <c r="J22" i="7" s="1"/>
  <c r="D35" i="7"/>
  <c r="J35" i="7" s="1"/>
  <c r="D97" i="7"/>
  <c r="J97" i="7" s="1"/>
  <c r="D40" i="7"/>
  <c r="J40" i="7" s="1"/>
  <c r="D53" i="7"/>
  <c r="J53" i="7" s="1"/>
  <c r="D42" i="7"/>
  <c r="J42" i="7" s="1"/>
  <c r="D99" i="7"/>
  <c r="J99" i="7" s="1"/>
  <c r="D41" i="7"/>
  <c r="J41" i="7" s="1"/>
  <c r="D9" i="7"/>
  <c r="J9" i="7" s="1"/>
  <c r="D34" i="7"/>
  <c r="J34" i="7" s="1"/>
  <c r="D47" i="7"/>
  <c r="J47" i="7" s="1"/>
  <c r="D63" i="7"/>
  <c r="J63" i="7" s="1"/>
  <c r="D52" i="7"/>
  <c r="J52" i="7" s="1"/>
  <c r="D65" i="7"/>
  <c r="J65" i="7" s="1"/>
  <c r="D54" i="7"/>
  <c r="J54" i="7" s="1"/>
  <c r="D7" i="7"/>
  <c r="J7" i="7" s="1"/>
  <c r="D23" i="7"/>
  <c r="J23" i="7" s="1"/>
  <c r="D21" i="7"/>
  <c r="D46" i="7"/>
  <c r="J46" i="7" s="1"/>
  <c r="D59" i="7"/>
  <c r="J59" i="7" s="1"/>
  <c r="D13" i="7"/>
  <c r="J13" i="7" s="1"/>
  <c r="D64" i="7"/>
  <c r="J64" i="7" s="1"/>
  <c r="D77" i="7"/>
  <c r="J77" i="7" s="1"/>
  <c r="D66" i="7"/>
  <c r="J66" i="7" s="1"/>
  <c r="D19" i="7"/>
  <c r="J19" i="7" s="1"/>
  <c r="D10" i="7"/>
  <c r="J10" i="7" s="1"/>
  <c r="D33" i="7"/>
  <c r="J33" i="7" s="1"/>
  <c r="D58" i="7"/>
  <c r="J58" i="7" s="1"/>
  <c r="D71" i="7"/>
  <c r="J71" i="7" s="1"/>
  <c r="D38" i="7"/>
  <c r="J38" i="7" s="1"/>
  <c r="D76" i="7"/>
  <c r="J76" i="7" s="1"/>
  <c r="D89" i="7"/>
  <c r="J89" i="7" s="1"/>
  <c r="D78" i="7"/>
  <c r="J78" i="7" s="1"/>
  <c r="D43" i="7"/>
  <c r="J43" i="7" s="1"/>
  <c r="D92" i="7"/>
  <c r="J92" i="7" s="1"/>
  <c r="D8" i="7"/>
  <c r="J8" i="7" s="1"/>
  <c r="D45" i="7"/>
  <c r="J45" i="7" s="1"/>
  <c r="D70" i="7"/>
  <c r="J70" i="7" s="1"/>
  <c r="D83" i="7"/>
  <c r="J83" i="7" s="1"/>
  <c r="D15" i="7"/>
  <c r="J15" i="7" s="1"/>
  <c r="D88" i="7"/>
  <c r="J88" i="7" s="1"/>
  <c r="D101" i="7"/>
  <c r="J101" i="7" s="1"/>
  <c r="D90" i="7"/>
  <c r="J90" i="7" s="1"/>
  <c r="D67" i="7"/>
  <c r="J67" i="7" s="1"/>
  <c r="D28" i="7"/>
  <c r="J28" i="7" s="1"/>
  <c r="D20" i="7"/>
  <c r="J20" i="7" s="1"/>
  <c r="D57" i="7"/>
  <c r="J57" i="7" s="1"/>
  <c r="D82" i="7"/>
  <c r="J82" i="7" s="1"/>
  <c r="D95" i="7"/>
  <c r="J95" i="7" s="1"/>
  <c r="D27" i="7"/>
  <c r="J27" i="7" s="1"/>
  <c r="D100" i="7"/>
  <c r="J100" i="7" s="1"/>
  <c r="D72" i="7"/>
  <c r="J72" i="7" s="1"/>
  <c r="D102" i="7"/>
  <c r="J102" i="7" s="1"/>
  <c r="D91" i="7"/>
  <c r="J91" i="7" s="1"/>
  <c r="D30" i="7"/>
  <c r="J30" i="7" s="1"/>
  <c r="D32" i="7"/>
  <c r="J32" i="7" s="1"/>
  <c r="D69" i="7"/>
  <c r="J69" i="7" s="1"/>
  <c r="D94" i="7"/>
  <c r="J94" i="7" s="1"/>
  <c r="D12" i="7"/>
  <c r="J12" i="7" s="1"/>
  <c r="D39" i="7"/>
  <c r="J39" i="7" s="1"/>
  <c r="D61" i="7"/>
  <c r="J61" i="7" s="1"/>
  <c r="D37" i="7"/>
  <c r="J37" i="7" s="1"/>
  <c r="D31" i="7"/>
  <c r="J31" i="7" s="1"/>
  <c r="D73" i="7"/>
  <c r="J73" i="7" s="1"/>
  <c r="D44" i="7"/>
  <c r="J44" i="7" s="1"/>
  <c r="D81" i="7"/>
  <c r="J81" i="7" s="1"/>
  <c r="D36" i="7"/>
  <c r="J36" i="7" s="1"/>
  <c r="D48" i="7"/>
  <c r="J48" i="7" s="1"/>
  <c r="D51" i="7"/>
  <c r="J51" i="7" s="1"/>
  <c r="D98" i="7"/>
  <c r="J98" i="7" s="1"/>
  <c r="D14" i="7"/>
  <c r="J14" i="7" s="1"/>
  <c r="D55" i="7"/>
  <c r="J55" i="7" s="1"/>
  <c r="D50" i="7"/>
  <c r="J50" i="7" s="1"/>
  <c r="D56" i="7"/>
  <c r="J56" i="7" s="1"/>
  <c r="D93" i="7"/>
  <c r="J93" i="7" s="1"/>
  <c r="D96" i="7"/>
  <c r="J96" i="7" s="1"/>
  <c r="D60" i="7"/>
  <c r="J60" i="7" s="1"/>
  <c r="D87" i="7"/>
  <c r="J87" i="7" s="1"/>
  <c r="D5" i="7"/>
  <c r="J5" i="7" s="1"/>
  <c r="D86" i="7"/>
  <c r="J86" i="7" s="1"/>
  <c r="D79" i="7"/>
  <c r="J79" i="7" s="1"/>
  <c r="D68" i="7"/>
  <c r="J68" i="7" s="1"/>
  <c r="D24" i="7"/>
  <c r="J24" i="7" s="1"/>
  <c r="D62" i="7"/>
  <c r="J62" i="7" s="1"/>
  <c r="D84" i="7"/>
  <c r="J84" i="7" s="1"/>
  <c r="D4" i="7"/>
  <c r="J4" i="7" s="1"/>
  <c r="D17" i="7"/>
  <c r="J17" i="7" s="1"/>
  <c r="D6" i="7"/>
  <c r="J6" i="7" s="1"/>
  <c r="J3" i="7"/>
  <c r="D80" i="7"/>
  <c r="J80" i="7" s="1"/>
  <c r="D25" i="7"/>
  <c r="D11" i="7"/>
  <c r="J11" i="7" s="1"/>
  <c r="D49" i="7"/>
  <c r="J49" i="7" s="1"/>
  <c r="D16" i="7"/>
  <c r="J16" i="7" s="1"/>
  <c r="D29" i="7"/>
  <c r="J29" i="7" s="1"/>
  <c r="D18" i="7"/>
  <c r="D85" i="7"/>
  <c r="J85" i="7" s="1"/>
  <c r="D75" i="7"/>
  <c r="J75" i="7" s="1"/>
  <c r="D26" i="7"/>
  <c r="J26" i="7" s="1"/>
  <c r="C8" i="6"/>
  <c r="C60" i="8"/>
  <c r="C91" i="6"/>
  <c r="C75" i="6"/>
  <c r="C17" i="6"/>
  <c r="C101" i="6"/>
  <c r="C30" i="6"/>
  <c r="C93" i="6"/>
  <c r="C68" i="6"/>
  <c r="C100" i="6"/>
  <c r="C7" i="6"/>
  <c r="C55" i="6"/>
  <c r="C77" i="6"/>
  <c r="C80" i="6"/>
  <c r="C29" i="6"/>
  <c r="C18" i="6"/>
  <c r="C31" i="6"/>
  <c r="C45" i="6"/>
  <c r="C62" i="6"/>
  <c r="C98" i="6"/>
  <c r="C67" i="6"/>
  <c r="C5" i="6"/>
  <c r="C9" i="6"/>
  <c r="C95" i="6"/>
  <c r="C41" i="6"/>
  <c r="C59" i="6"/>
  <c r="C21" i="6"/>
  <c r="C83" i="6"/>
  <c r="C15" i="6"/>
  <c r="C96" i="6"/>
  <c r="C86" i="6"/>
  <c r="C42" i="6"/>
  <c r="C12" i="6"/>
  <c r="C79" i="6"/>
  <c r="C6" i="6"/>
  <c r="C71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50" i="6" l="1"/>
  <c r="C49" i="6"/>
  <c r="C37" i="6"/>
  <c r="C25" i="6"/>
  <c r="C73" i="6"/>
  <c r="C57" i="6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J3" i="6"/>
  <c r="E3" i="6"/>
  <c r="F3" i="6"/>
  <c r="H3" i="6" s="1"/>
  <c r="C49" i="7"/>
  <c r="C69" i="7"/>
  <c r="C51" i="7"/>
  <c r="C56" i="7"/>
  <c r="C84" i="6"/>
  <c r="J84" i="6"/>
  <c r="C20" i="6"/>
  <c r="J20" i="6"/>
  <c r="C40" i="6"/>
  <c r="J40" i="6"/>
  <c r="C82" i="6"/>
  <c r="J82" i="6"/>
  <c r="C46" i="6"/>
  <c r="J46" i="6"/>
  <c r="C99" i="6"/>
  <c r="J99" i="6"/>
  <c r="C35" i="6"/>
  <c r="J35" i="6"/>
  <c r="C78" i="6"/>
  <c r="J78" i="6"/>
  <c r="C27" i="6"/>
  <c r="J27" i="6"/>
  <c r="C33" i="6"/>
  <c r="J33" i="6"/>
  <c r="C19" i="6"/>
  <c r="J19" i="6"/>
  <c r="C92" i="6"/>
  <c r="J92" i="6"/>
  <c r="C74" i="6"/>
  <c r="J74" i="6"/>
  <c r="C56" i="6"/>
  <c r="J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J25" i="7"/>
  <c r="C73" i="7"/>
  <c r="C18" i="7"/>
  <c r="J18" i="7"/>
  <c r="C101" i="7"/>
  <c r="C21" i="7"/>
  <c r="J21" i="7"/>
  <c r="C26" i="7"/>
  <c r="C96" i="7"/>
  <c r="C6" i="7"/>
  <c r="C80" i="7"/>
  <c r="C79" i="7"/>
  <c r="E21" i="7"/>
  <c r="F21" i="7"/>
  <c r="F7" i="7"/>
  <c r="E7" i="7"/>
  <c r="E25" i="7"/>
  <c r="F25" i="7"/>
  <c r="E24" i="7"/>
  <c r="F24" i="7"/>
  <c r="E28" i="7"/>
  <c r="F28" i="7"/>
  <c r="F6" i="7"/>
  <c r="E6" i="7"/>
  <c r="E13" i="7"/>
  <c r="F13" i="7"/>
  <c r="E12" i="7"/>
  <c r="F12" i="7"/>
  <c r="E26" i="7"/>
  <c r="F26" i="7"/>
  <c r="F4" i="7"/>
  <c r="E4" i="7"/>
  <c r="F16" i="7"/>
  <c r="E16" i="7"/>
  <c r="F5" i="7"/>
  <c r="E5" i="7"/>
  <c r="E10" i="7"/>
  <c r="F10" i="7"/>
  <c r="E18" i="7"/>
  <c r="F18" i="7"/>
  <c r="E29" i="7"/>
  <c r="F29" i="7"/>
  <c r="E27" i="7"/>
  <c r="F27" i="7"/>
  <c r="E20" i="7"/>
  <c r="F20" i="7"/>
  <c r="E17" i="7"/>
  <c r="F17" i="7"/>
  <c r="F22" i="7"/>
  <c r="E22" i="7"/>
  <c r="F14" i="7"/>
  <c r="E14" i="7"/>
  <c r="E11" i="7"/>
  <c r="F11" i="7"/>
  <c r="E19" i="7"/>
  <c r="F19" i="7"/>
  <c r="E9" i="7"/>
  <c r="F9" i="7"/>
  <c r="F15" i="7"/>
  <c r="E15" i="7"/>
  <c r="E23" i="7"/>
  <c r="F23" i="7"/>
  <c r="F8" i="7"/>
  <c r="E8" i="7"/>
  <c r="F99" i="6"/>
  <c r="E99" i="6"/>
  <c r="F44" i="6"/>
  <c r="E44" i="6"/>
  <c r="F71" i="6"/>
  <c r="E71" i="6"/>
  <c r="E14" i="6"/>
  <c r="F14" i="6"/>
  <c r="E80" i="7"/>
  <c r="F80" i="7"/>
  <c r="F83" i="6"/>
  <c r="E83" i="6"/>
  <c r="E24" i="6"/>
  <c r="F24" i="6"/>
  <c r="F92" i="6"/>
  <c r="E92" i="6"/>
  <c r="F59" i="6"/>
  <c r="E59" i="6"/>
  <c r="F23" i="6"/>
  <c r="E23" i="6"/>
  <c r="F27" i="6"/>
  <c r="E27" i="6"/>
  <c r="E54" i="7"/>
  <c r="F54" i="7"/>
  <c r="E40" i="7"/>
  <c r="F40" i="7"/>
  <c r="F39" i="6"/>
  <c r="E39" i="6"/>
  <c r="E55" i="7"/>
  <c r="F55" i="7"/>
  <c r="F84" i="7"/>
  <c r="E84" i="7"/>
  <c r="F55" i="6"/>
  <c r="E55" i="6"/>
  <c r="E102" i="6"/>
  <c r="F102" i="6"/>
  <c r="F93" i="6"/>
  <c r="E93" i="6"/>
  <c r="F39" i="8"/>
  <c r="E39" i="8"/>
  <c r="E34" i="7"/>
  <c r="F34" i="7"/>
  <c r="E56" i="7"/>
  <c r="F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E26" i="6"/>
  <c r="F26" i="6"/>
  <c r="F67" i="7"/>
  <c r="E67" i="7"/>
  <c r="E6" i="6"/>
  <c r="F6" i="6"/>
  <c r="F12" i="6"/>
  <c r="E12" i="6"/>
  <c r="F15" i="6"/>
  <c r="E15" i="6"/>
  <c r="E98" i="7"/>
  <c r="F98" i="7"/>
  <c r="E47" i="7"/>
  <c r="F47" i="7"/>
  <c r="F87" i="6"/>
  <c r="E87" i="6"/>
  <c r="F43" i="7"/>
  <c r="E43" i="7"/>
  <c r="F61" i="6"/>
  <c r="E61" i="6"/>
  <c r="F63" i="6"/>
  <c r="E63" i="6"/>
  <c r="F82" i="7"/>
  <c r="E82" i="7"/>
  <c r="F70" i="7"/>
  <c r="E70" i="7"/>
  <c r="F84" i="6"/>
  <c r="E84" i="6"/>
  <c r="F36" i="7"/>
  <c r="E36" i="7"/>
  <c r="E58" i="6"/>
  <c r="F58" i="6"/>
  <c r="E80" i="6"/>
  <c r="F80" i="6"/>
  <c r="E87" i="7"/>
  <c r="F87" i="7"/>
  <c r="F100" i="6"/>
  <c r="E100" i="6"/>
  <c r="E72" i="7"/>
  <c r="F72" i="7"/>
  <c r="F72" i="8"/>
  <c r="E72" i="8"/>
  <c r="F35" i="7"/>
  <c r="E35" i="7"/>
  <c r="E78" i="6"/>
  <c r="F78" i="6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F76" i="6"/>
  <c r="E76" i="6"/>
  <c r="F93" i="7"/>
  <c r="E93" i="7"/>
  <c r="E42" i="6"/>
  <c r="F42" i="6"/>
  <c r="F53" i="6"/>
  <c r="E53" i="6"/>
  <c r="F58" i="7"/>
  <c r="E58" i="7"/>
  <c r="E71" i="7"/>
  <c r="F71" i="7"/>
  <c r="F42" i="7"/>
  <c r="E42" i="7"/>
  <c r="E41" i="6"/>
  <c r="F41" i="6"/>
  <c r="F45" i="7"/>
  <c r="E45" i="7"/>
  <c r="F60" i="6"/>
  <c r="E60" i="6"/>
  <c r="F52" i="6"/>
  <c r="E52" i="6"/>
  <c r="F67" i="6"/>
  <c r="E67" i="6"/>
  <c r="E22" i="6"/>
  <c r="F22" i="6"/>
  <c r="F62" i="7"/>
  <c r="E62" i="7"/>
  <c r="E49" i="6"/>
  <c r="F49" i="6"/>
  <c r="F91" i="7"/>
  <c r="E91" i="7"/>
  <c r="F69" i="6"/>
  <c r="E69" i="6"/>
  <c r="F7" i="6"/>
  <c r="E7" i="6"/>
  <c r="E33" i="7"/>
  <c r="F33" i="7"/>
  <c r="E73" i="7"/>
  <c r="F73" i="7"/>
  <c r="F30" i="6"/>
  <c r="E30" i="6"/>
  <c r="E17" i="6"/>
  <c r="F17" i="6"/>
  <c r="E46" i="6"/>
  <c r="F46" i="6"/>
  <c r="F71" i="8"/>
  <c r="E71" i="8"/>
  <c r="E25" i="8"/>
  <c r="F25" i="8"/>
  <c r="E33" i="6"/>
  <c r="F33" i="6"/>
  <c r="F16" i="8"/>
  <c r="E16" i="8"/>
  <c r="F21" i="8"/>
  <c r="E21" i="8"/>
  <c r="E8" i="6"/>
  <c r="F8" i="6"/>
  <c r="E74" i="8"/>
  <c r="F74" i="8"/>
  <c r="E17" i="8"/>
  <c r="F17" i="8"/>
  <c r="E58" i="8"/>
  <c r="F58" i="8"/>
  <c r="F36" i="8"/>
  <c r="E36" i="8"/>
  <c r="E89" i="8"/>
  <c r="F89" i="8"/>
  <c r="E65" i="8"/>
  <c r="F65" i="8"/>
  <c r="F11" i="6"/>
  <c r="E11" i="6"/>
  <c r="E38" i="6"/>
  <c r="F38" i="6"/>
  <c r="F4" i="6"/>
  <c r="E4" i="6"/>
  <c r="E86" i="6"/>
  <c r="F86" i="6"/>
  <c r="F37" i="7"/>
  <c r="E37" i="7"/>
  <c r="E56" i="6"/>
  <c r="F56" i="6"/>
  <c r="F85" i="6"/>
  <c r="E85" i="6"/>
  <c r="E66" i="7"/>
  <c r="F66" i="7"/>
  <c r="F95" i="6"/>
  <c r="E95" i="6"/>
  <c r="F44" i="7"/>
  <c r="E44" i="7"/>
  <c r="E90" i="6"/>
  <c r="F90" i="6"/>
  <c r="F59" i="7"/>
  <c r="E59" i="7"/>
  <c r="E89" i="7"/>
  <c r="F89" i="7"/>
  <c r="E63" i="7"/>
  <c r="F63" i="7"/>
  <c r="E32" i="7"/>
  <c r="F32" i="7"/>
  <c r="F75" i="7"/>
  <c r="E75" i="7"/>
  <c r="F85" i="7"/>
  <c r="E85" i="7"/>
  <c r="F92" i="7"/>
  <c r="E92" i="7"/>
  <c r="F68" i="6"/>
  <c r="E68" i="6"/>
  <c r="F19" i="6"/>
  <c r="E19" i="6"/>
  <c r="E78" i="7"/>
  <c r="F78" i="7"/>
  <c r="F37" i="6"/>
  <c r="E37" i="6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E50" i="7"/>
  <c r="F50" i="7"/>
  <c r="E90" i="7"/>
  <c r="F90" i="7"/>
  <c r="F100" i="7"/>
  <c r="E100" i="7"/>
  <c r="E34" i="6"/>
  <c r="F34" i="6"/>
  <c r="E25" i="6"/>
  <c r="F25" i="6"/>
  <c r="F51" i="6"/>
  <c r="E51" i="6"/>
  <c r="E39" i="7"/>
  <c r="F39" i="7"/>
  <c r="E20" i="6"/>
  <c r="F20" i="6"/>
  <c r="E64" i="6"/>
  <c r="F64" i="6"/>
  <c r="E79" i="7"/>
  <c r="F79" i="7"/>
  <c r="E50" i="6"/>
  <c r="F50" i="6"/>
  <c r="E48" i="6"/>
  <c r="F48" i="6"/>
  <c r="F5" i="6"/>
  <c r="E5" i="6"/>
  <c r="E98" i="6"/>
  <c r="F98" i="6"/>
  <c r="E70" i="6"/>
  <c r="F70" i="6"/>
  <c r="E97" i="7"/>
  <c r="F97" i="7"/>
  <c r="F83" i="7"/>
  <c r="E83" i="7"/>
  <c r="E3" i="7"/>
  <c r="F3" i="7"/>
  <c r="E40" i="6"/>
  <c r="F40" i="6"/>
  <c r="F61" i="7"/>
  <c r="E61" i="7"/>
  <c r="F79" i="8"/>
  <c r="E79" i="8"/>
  <c r="F77" i="7"/>
  <c r="E77" i="7"/>
  <c r="E65" i="6"/>
  <c r="F65" i="6"/>
  <c r="F91" i="6"/>
  <c r="E91" i="6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E95" i="7"/>
  <c r="F95" i="7"/>
  <c r="E81" i="7"/>
  <c r="F81" i="7"/>
  <c r="F68" i="7"/>
  <c r="E68" i="7"/>
  <c r="E73" i="6"/>
  <c r="F73" i="6"/>
  <c r="F102" i="7"/>
  <c r="E102" i="7"/>
  <c r="E10" i="6"/>
  <c r="F10" i="6"/>
  <c r="E86" i="7"/>
  <c r="F86" i="7"/>
  <c r="E82" i="6"/>
  <c r="F82" i="6"/>
  <c r="E65" i="7"/>
  <c r="F65" i="7"/>
  <c r="E31" i="7"/>
  <c r="F31" i="7"/>
  <c r="F99" i="7"/>
  <c r="E99" i="7"/>
  <c r="F62" i="6"/>
  <c r="E62" i="6"/>
  <c r="E46" i="7"/>
  <c r="F46" i="7"/>
  <c r="F45" i="6"/>
  <c r="E45" i="6"/>
  <c r="F29" i="6"/>
  <c r="E29" i="6"/>
  <c r="E64" i="7"/>
  <c r="F64" i="7"/>
  <c r="E81" i="6"/>
  <c r="F81" i="6"/>
  <c r="F43" i="6"/>
  <c r="E43" i="6"/>
  <c r="F75" i="6"/>
  <c r="E75" i="6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F94" i="7"/>
  <c r="E94" i="7"/>
  <c r="F47" i="6"/>
  <c r="E47" i="6"/>
  <c r="F35" i="6"/>
  <c r="E35" i="6"/>
  <c r="E49" i="7"/>
  <c r="F49" i="7"/>
  <c r="E74" i="6"/>
  <c r="F74" i="6"/>
  <c r="E57" i="7"/>
  <c r="F57" i="7"/>
  <c r="F13" i="6"/>
  <c r="E13" i="6"/>
  <c r="E32" i="6"/>
  <c r="F32" i="6"/>
  <c r="E9" i="6"/>
  <c r="F9" i="6"/>
  <c r="F69" i="7"/>
  <c r="E69" i="7"/>
  <c r="E41" i="7"/>
  <c r="F41" i="7"/>
  <c r="F36" i="6"/>
  <c r="E36" i="6"/>
  <c r="E88" i="6"/>
  <c r="F88" i="6"/>
  <c r="F76" i="7"/>
  <c r="E76" i="7"/>
  <c r="F31" i="6"/>
  <c r="E31" i="6"/>
  <c r="F77" i="6"/>
  <c r="E77" i="6"/>
  <c r="E72" i="6"/>
  <c r="F72" i="6"/>
  <c r="F52" i="7"/>
  <c r="E52" i="7"/>
  <c r="F101" i="6"/>
  <c r="E101" i="6"/>
  <c r="F101" i="7"/>
  <c r="E101" i="7"/>
  <c r="E16" i="6"/>
  <c r="F16" i="6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E89" i="6"/>
  <c r="F89" i="6"/>
  <c r="F30" i="7"/>
  <c r="E30" i="7"/>
  <c r="E57" i="6"/>
  <c r="F57" i="6"/>
  <c r="F79" i="6"/>
  <c r="E79" i="6"/>
  <c r="E96" i="6"/>
  <c r="F96" i="6"/>
  <c r="E48" i="7"/>
  <c r="F48" i="7"/>
  <c r="E97" i="6"/>
  <c r="F97" i="6"/>
  <c r="E54" i="6"/>
  <c r="F54" i="6"/>
  <c r="F21" i="6"/>
  <c r="E21" i="6"/>
  <c r="E88" i="7"/>
  <c r="F88" i="7"/>
  <c r="F94" i="6"/>
  <c r="E94" i="6"/>
  <c r="F38" i="7"/>
  <c r="E38" i="7"/>
  <c r="F28" i="6"/>
  <c r="E28" i="6"/>
  <c r="E18" i="6"/>
  <c r="F18" i="6"/>
  <c r="E66" i="6"/>
  <c r="F66" i="6"/>
  <c r="F51" i="7"/>
  <c r="E51" i="7"/>
  <c r="F60" i="7"/>
  <c r="E60" i="7"/>
  <c r="F53" i="7"/>
  <c r="E53" i="7"/>
  <c r="F37" i="8"/>
  <c r="E37" i="8"/>
  <c r="E74" i="7"/>
  <c r="F74" i="7"/>
  <c r="E96" i="7"/>
  <c r="F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G3" i="6" l="1"/>
  <c r="O9" i="6"/>
  <c r="P9" i="6"/>
  <c r="N7" i="6"/>
  <c r="N5" i="6" s="1"/>
  <c r="O7" i="6"/>
  <c r="O5" i="6" s="1"/>
  <c r="O8" i="6"/>
  <c r="P7" i="6"/>
  <c r="P5" i="6" s="1"/>
  <c r="M7" i="6"/>
  <c r="N8" i="6"/>
  <c r="P8" i="6"/>
  <c r="N9" i="6"/>
  <c r="N7" i="7"/>
  <c r="V7" i="7"/>
  <c r="V5" i="7" s="1"/>
  <c r="V9" i="7"/>
  <c r="Q7" i="7"/>
  <c r="U7" i="7"/>
  <c r="U5" i="7" s="1"/>
  <c r="S8" i="7"/>
  <c r="U9" i="7"/>
  <c r="M7" i="7"/>
  <c r="T7" i="7"/>
  <c r="P7" i="7"/>
  <c r="V8" i="7"/>
  <c r="S7" i="7"/>
  <c r="S5" i="7" s="1"/>
  <c r="U8" i="7"/>
  <c r="O7" i="7"/>
  <c r="S9" i="7"/>
  <c r="R7" i="7"/>
  <c r="H20" i="7"/>
  <c r="G9" i="7"/>
  <c r="H9" i="7"/>
  <c r="H5" i="7"/>
  <c r="G12" i="7"/>
  <c r="H6" i="7"/>
  <c r="H8" i="7"/>
  <c r="G19" i="7"/>
  <c r="G11" i="7"/>
  <c r="H27" i="7"/>
  <c r="H18" i="7"/>
  <c r="G4" i="7"/>
  <c r="H24" i="7"/>
  <c r="H23" i="7"/>
  <c r="G14" i="7"/>
  <c r="G27" i="7"/>
  <c r="G18" i="7"/>
  <c r="H4" i="7"/>
  <c r="G24" i="7"/>
  <c r="G23" i="7"/>
  <c r="H14" i="7"/>
  <c r="H10" i="7"/>
  <c r="H26" i="7"/>
  <c r="H25" i="7"/>
  <c r="G15" i="7"/>
  <c r="G22" i="7"/>
  <c r="G10" i="7"/>
  <c r="G26" i="7"/>
  <c r="G25" i="7"/>
  <c r="H17" i="7"/>
  <c r="H15" i="7"/>
  <c r="H22" i="7"/>
  <c r="G5" i="7"/>
  <c r="H12" i="7"/>
  <c r="G6" i="7"/>
  <c r="G7" i="7"/>
  <c r="N8" i="7" s="1"/>
  <c r="G17" i="7"/>
  <c r="H29" i="7"/>
  <c r="G16" i="7"/>
  <c r="H13" i="7"/>
  <c r="H28" i="7"/>
  <c r="H21" i="7"/>
  <c r="H7" i="7"/>
  <c r="G8" i="7"/>
  <c r="H19" i="7"/>
  <c r="H11" i="7"/>
  <c r="G20" i="7"/>
  <c r="G29" i="7"/>
  <c r="H16" i="7"/>
  <c r="G13" i="7"/>
  <c r="G28" i="7"/>
  <c r="G21" i="7"/>
  <c r="H61" i="8"/>
  <c r="H26" i="8"/>
  <c r="G40" i="7"/>
  <c r="G55" i="7"/>
  <c r="H55" i="8"/>
  <c r="H98" i="7"/>
  <c r="G100" i="6"/>
  <c r="H75" i="8"/>
  <c r="H56" i="7"/>
  <c r="H32" i="7"/>
  <c r="H102" i="6"/>
  <c r="G47" i="7"/>
  <c r="H100" i="7"/>
  <c r="G52" i="7"/>
  <c r="H58" i="7"/>
  <c r="H40" i="7"/>
  <c r="H80" i="7"/>
  <c r="H52" i="6"/>
  <c r="G53" i="7"/>
  <c r="G76" i="7"/>
  <c r="H81" i="6"/>
  <c r="G68" i="7"/>
  <c r="G61" i="7"/>
  <c r="G39" i="7"/>
  <c r="G73" i="8"/>
  <c r="G70" i="7"/>
  <c r="H77" i="7"/>
  <c r="H88" i="7"/>
  <c r="H76" i="7"/>
  <c r="G102" i="6"/>
  <c r="H101" i="6"/>
  <c r="H70" i="8"/>
  <c r="H68" i="7"/>
  <c r="H36" i="7"/>
  <c r="G78" i="6"/>
  <c r="H46" i="6"/>
  <c r="G62" i="7"/>
  <c r="G42" i="7"/>
  <c r="G33" i="7"/>
  <c r="G17" i="6"/>
  <c r="G91" i="6"/>
  <c r="H53" i="7"/>
  <c r="H62" i="7"/>
  <c r="H64" i="7"/>
  <c r="H30" i="6"/>
  <c r="G35" i="7"/>
  <c r="H7" i="6"/>
  <c r="H17" i="6"/>
  <c r="G87" i="8"/>
  <c r="H43" i="6"/>
  <c r="H89" i="8"/>
  <c r="H40" i="6"/>
  <c r="H90" i="8"/>
  <c r="H72" i="7"/>
  <c r="G16" i="6"/>
  <c r="H55" i="7"/>
  <c r="H59" i="7"/>
  <c r="G36" i="7"/>
  <c r="H30" i="8"/>
  <c r="G63" i="7"/>
  <c r="H44" i="7"/>
  <c r="G33" i="6"/>
  <c r="H71" i="7"/>
  <c r="H84" i="6"/>
  <c r="H49" i="6"/>
  <c r="H21" i="8"/>
  <c r="H66" i="7"/>
  <c r="H61" i="7"/>
  <c r="G67" i="6"/>
  <c r="H84" i="7"/>
  <c r="H82" i="7"/>
  <c r="H90" i="7"/>
  <c r="H48" i="6"/>
  <c r="G80" i="7"/>
  <c r="G54" i="7"/>
  <c r="H43" i="7"/>
  <c r="H36" i="8"/>
  <c r="H46" i="7"/>
  <c r="H78" i="8"/>
  <c r="H41" i="8"/>
  <c r="H16" i="6"/>
  <c r="G81" i="6"/>
  <c r="G77" i="7"/>
  <c r="G60" i="7"/>
  <c r="H33" i="7"/>
  <c r="H78" i="6"/>
  <c r="H70" i="7"/>
  <c r="H50" i="7"/>
  <c r="H85" i="7"/>
  <c r="H92" i="7"/>
  <c r="G78" i="7"/>
  <c r="H37" i="7"/>
  <c r="G29" i="6"/>
  <c r="G84" i="6"/>
  <c r="H32" i="8"/>
  <c r="G69" i="7"/>
  <c r="H30" i="7"/>
  <c r="G101" i="7"/>
  <c r="H72" i="6"/>
  <c r="H5" i="6"/>
  <c r="H19" i="6"/>
  <c r="G85" i="7"/>
  <c r="G44" i="7"/>
  <c r="H33" i="6"/>
  <c r="H69" i="7"/>
  <c r="H5" i="8"/>
  <c r="H13" i="8"/>
  <c r="H49" i="8"/>
  <c r="H91" i="6"/>
  <c r="G90" i="7"/>
  <c r="G46" i="6"/>
  <c r="H42" i="7"/>
  <c r="H67" i="7"/>
  <c r="G65" i="6"/>
  <c r="G50" i="7"/>
  <c r="G92" i="7"/>
  <c r="G75" i="7"/>
  <c r="G8" i="6"/>
  <c r="H45" i="7"/>
  <c r="G71" i="7"/>
  <c r="G93" i="7"/>
  <c r="H87" i="7"/>
  <c r="H75" i="7"/>
  <c r="G45" i="7"/>
  <c r="H93" i="7"/>
  <c r="G19" i="6"/>
  <c r="H95" i="7"/>
  <c r="G94" i="7"/>
  <c r="H48" i="8"/>
  <c r="G79" i="7"/>
  <c r="G99" i="8"/>
  <c r="G102" i="7"/>
  <c r="H11" i="8"/>
  <c r="H37" i="6"/>
  <c r="G73" i="7"/>
  <c r="G87" i="7"/>
  <c r="H54" i="7"/>
  <c r="G89" i="7"/>
  <c r="H101" i="7"/>
  <c r="G72" i="6"/>
  <c r="G5" i="6"/>
  <c r="G67" i="7"/>
  <c r="G91" i="7"/>
  <c r="H34" i="7"/>
  <c r="G15" i="8"/>
  <c r="H25" i="8"/>
  <c r="H9" i="8"/>
  <c r="H72" i="8"/>
  <c r="H4" i="8"/>
  <c r="H59" i="8"/>
  <c r="G70" i="8"/>
  <c r="H57" i="7"/>
  <c r="H8" i="6"/>
  <c r="H51" i="7"/>
  <c r="G101" i="6"/>
  <c r="G46" i="7"/>
  <c r="H60" i="7"/>
  <c r="H15" i="8"/>
  <c r="G83" i="7"/>
  <c r="H45" i="8"/>
  <c r="G48" i="6"/>
  <c r="G40" i="8"/>
  <c r="H41" i="7"/>
  <c r="H74" i="7"/>
  <c r="H49" i="7"/>
  <c r="G51" i="7"/>
  <c r="H65" i="6"/>
  <c r="G30" i="7"/>
  <c r="H83" i="7"/>
  <c r="H65" i="7"/>
  <c r="H99" i="8"/>
  <c r="H52" i="7"/>
  <c r="H33" i="8"/>
  <c r="H77" i="8"/>
  <c r="H31" i="6"/>
  <c r="G48" i="7"/>
  <c r="H99" i="7"/>
  <c r="H97" i="7"/>
  <c r="H62" i="8"/>
  <c r="G36" i="6"/>
  <c r="G47" i="8"/>
  <c r="H66" i="8"/>
  <c r="H38" i="7"/>
  <c r="G22" i="8"/>
  <c r="H86" i="7"/>
  <c r="G96" i="7"/>
  <c r="H93" i="8"/>
  <c r="G81" i="7"/>
  <c r="H80" i="8"/>
  <c r="H95" i="8"/>
  <c r="H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H3" i="7"/>
  <c r="H14" i="8"/>
  <c r="E6" i="16"/>
  <c r="G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G66" i="7"/>
  <c r="H51" i="8"/>
  <c r="H98" i="8"/>
  <c r="H85" i="8"/>
  <c r="G43" i="7"/>
  <c r="H23" i="8"/>
  <c r="H100" i="8"/>
  <c r="H27" i="8"/>
  <c r="H97" i="8"/>
  <c r="H96" i="8"/>
  <c r="G94" i="6"/>
  <c r="H71" i="6"/>
  <c r="H9" i="6"/>
  <c r="G89" i="6"/>
  <c r="H24" i="6"/>
  <c r="H50" i="6"/>
  <c r="G97" i="6"/>
  <c r="H20" i="6"/>
  <c r="H34" i="6"/>
  <c r="H11" i="6"/>
  <c r="H76" i="6"/>
  <c r="G59" i="6"/>
  <c r="G26" i="6"/>
  <c r="G98" i="6"/>
  <c r="G39" i="6"/>
  <c r="H28" i="6"/>
  <c r="H77" i="6"/>
  <c r="H65" i="8"/>
  <c r="H93" i="6"/>
  <c r="G37" i="6"/>
  <c r="H21" i="6"/>
  <c r="G54" i="6"/>
  <c r="H39" i="7"/>
  <c r="H81" i="7"/>
  <c r="G82" i="8"/>
  <c r="H6" i="6"/>
  <c r="G70" i="6"/>
  <c r="G58" i="6"/>
  <c r="G62" i="6"/>
  <c r="G75" i="6"/>
  <c r="G18" i="8"/>
  <c r="H42" i="6"/>
  <c r="H57" i="6"/>
  <c r="H47" i="6"/>
  <c r="G95" i="6"/>
  <c r="H73" i="6"/>
  <c r="H25" i="6"/>
  <c r="G42" i="6"/>
  <c r="G57" i="6"/>
  <c r="G47" i="6"/>
  <c r="H95" i="6"/>
  <c r="G73" i="6"/>
  <c r="G25" i="6"/>
  <c r="G6" i="6"/>
  <c r="H70" i="6"/>
  <c r="H47" i="7"/>
  <c r="G97" i="7"/>
  <c r="H64" i="8"/>
  <c r="G84" i="7"/>
  <c r="H71" i="8"/>
  <c r="G21" i="6"/>
  <c r="H54" i="6"/>
  <c r="H83" i="6"/>
  <c r="H96" i="6"/>
  <c r="G60" i="6"/>
  <c r="G43" i="8"/>
  <c r="H99" i="6"/>
  <c r="H32" i="6"/>
  <c r="H74" i="6"/>
  <c r="H23" i="6"/>
  <c r="H10" i="6"/>
  <c r="H38" i="6"/>
  <c r="G99" i="6"/>
  <c r="G32" i="6"/>
  <c r="G10" i="6"/>
  <c r="G30" i="6"/>
  <c r="H48" i="7"/>
  <c r="G35" i="8"/>
  <c r="G72" i="8"/>
  <c r="H53" i="6"/>
  <c r="G44" i="6"/>
  <c r="H12" i="6"/>
  <c r="G82" i="6"/>
  <c r="G35" i="6"/>
  <c r="G64" i="6"/>
  <c r="G90" i="6"/>
  <c r="G13" i="6"/>
  <c r="H85" i="6"/>
  <c r="G4" i="6"/>
  <c r="G51" i="6"/>
  <c r="G27" i="6"/>
  <c r="H86" i="6"/>
  <c r="G31" i="6"/>
  <c r="H29" i="6"/>
  <c r="G80" i="6"/>
  <c r="H45" i="6"/>
  <c r="G68" i="6"/>
  <c r="G43" i="6"/>
  <c r="G99" i="7"/>
  <c r="H54" i="8"/>
  <c r="G89" i="8"/>
  <c r="G66" i="8"/>
  <c r="H79" i="8"/>
  <c r="G31" i="7"/>
  <c r="H69" i="6"/>
  <c r="H58" i="6"/>
  <c r="H62" i="6"/>
  <c r="G40" i="6"/>
  <c r="H75" i="6"/>
  <c r="H96" i="7"/>
  <c r="G65" i="7"/>
  <c r="G74" i="6"/>
  <c r="G38" i="6"/>
  <c r="G23" i="6"/>
  <c r="G69" i="6"/>
  <c r="H36" i="6"/>
  <c r="H100" i="6"/>
  <c r="H81" i="8"/>
  <c r="G74" i="7"/>
  <c r="H42" i="8"/>
  <c r="G38" i="7"/>
  <c r="G14" i="8"/>
  <c r="H44" i="6"/>
  <c r="H82" i="6"/>
  <c r="H64" i="6"/>
  <c r="H13" i="6"/>
  <c r="H4" i="6"/>
  <c r="H63" i="6"/>
  <c r="H27" i="6"/>
  <c r="G87" i="6"/>
  <c r="G7" i="6"/>
  <c r="G52" i="6"/>
  <c r="G88" i="6"/>
  <c r="H66" i="6"/>
  <c r="H68" i="6"/>
  <c r="H68" i="8"/>
  <c r="G90" i="8"/>
  <c r="H102" i="7"/>
  <c r="G61" i="8"/>
  <c r="G59" i="7"/>
  <c r="G32" i="7"/>
  <c r="H29" i="8"/>
  <c r="H94" i="6"/>
  <c r="G53" i="6"/>
  <c r="G9" i="6"/>
  <c r="G12" i="6"/>
  <c r="G24" i="6"/>
  <c r="H35" i="6"/>
  <c r="H97" i="6"/>
  <c r="H90" i="6"/>
  <c r="G34" i="6"/>
  <c r="G85" i="6"/>
  <c r="G11" i="6"/>
  <c r="H51" i="6"/>
  <c r="H59" i="6"/>
  <c r="G86" i="6"/>
  <c r="H67" i="6"/>
  <c r="H39" i="6"/>
  <c r="H80" i="6"/>
  <c r="G77" i="6"/>
  <c r="G45" i="6"/>
  <c r="G41" i="7"/>
  <c r="H94" i="7"/>
  <c r="G57" i="7"/>
  <c r="G49" i="7"/>
  <c r="H73" i="7"/>
  <c r="G93" i="8"/>
  <c r="G7" i="8"/>
  <c r="G56" i="7"/>
  <c r="G83" i="6"/>
  <c r="G96" i="6"/>
  <c r="H60" i="6"/>
  <c r="G63" i="6"/>
  <c r="H87" i="6"/>
  <c r="G49" i="6"/>
  <c r="H88" i="6"/>
  <c r="G66" i="6"/>
  <c r="G86" i="7"/>
  <c r="H91" i="7"/>
  <c r="H31" i="8"/>
  <c r="H34" i="8"/>
  <c r="H6" i="8"/>
  <c r="H89" i="7"/>
  <c r="H39" i="8"/>
  <c r="H46" i="8"/>
  <c r="G32" i="8"/>
  <c r="G37" i="7"/>
  <c r="G100" i="7"/>
  <c r="G72" i="7"/>
  <c r="H56" i="8"/>
  <c r="G65" i="8"/>
  <c r="G82" i="7"/>
  <c r="H78" i="7"/>
  <c r="H92" i="6"/>
  <c r="H79" i="6"/>
  <c r="G41" i="6"/>
  <c r="G61" i="6"/>
  <c r="H56" i="6"/>
  <c r="H22" i="6"/>
  <c r="H55" i="6"/>
  <c r="G18" i="6"/>
  <c r="G95" i="7"/>
  <c r="G23" i="8"/>
  <c r="H79" i="7"/>
  <c r="G15" i="6"/>
  <c r="G14" i="6"/>
  <c r="G92" i="6"/>
  <c r="G71" i="6"/>
  <c r="H15" i="6"/>
  <c r="H89" i="6"/>
  <c r="H14" i="6"/>
  <c r="G50" i="6"/>
  <c r="G79" i="6"/>
  <c r="G20" i="6"/>
  <c r="H41" i="6"/>
  <c r="H61" i="6"/>
  <c r="G76" i="6"/>
  <c r="G56" i="6"/>
  <c r="H26" i="6"/>
  <c r="H98" i="6"/>
  <c r="G22" i="6"/>
  <c r="G55" i="6"/>
  <c r="G28" i="6"/>
  <c r="H18" i="6"/>
  <c r="G93" i="6"/>
  <c r="G98" i="7"/>
  <c r="G88" i="7"/>
  <c r="H84" i="8"/>
  <c r="H35" i="7"/>
  <c r="G95" i="8"/>
  <c r="G64" i="7"/>
  <c r="G38" i="8"/>
  <c r="G58" i="7"/>
  <c r="H63" i="7"/>
  <c r="G34" i="7"/>
  <c r="G51" i="2" l="1" a="1"/>
  <c r="G51" i="2" s="1"/>
  <c r="O8" i="7"/>
  <c r="R9" i="7"/>
  <c r="T8" i="7"/>
  <c r="R8" i="7"/>
  <c r="T9" i="7"/>
  <c r="O9" i="7"/>
  <c r="T5" i="7"/>
  <c r="M5" i="6"/>
  <c r="N19" i="6" s="1"/>
  <c r="M9" i="6"/>
  <c r="M8" i="6"/>
  <c r="P9" i="7"/>
  <c r="N5" i="7"/>
  <c r="R5" i="7"/>
  <c r="O5" i="7"/>
  <c r="N9" i="7"/>
  <c r="P8" i="7"/>
  <c r="P5" i="7"/>
  <c r="M9" i="7"/>
  <c r="Q9" i="7"/>
  <c r="M5" i="7"/>
  <c r="Q5" i="7"/>
  <c r="M8" i="7"/>
  <c r="Q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M17" i="6" l="1"/>
  <c r="P17" i="6"/>
  <c r="O17" i="6"/>
  <c r="M19" i="6"/>
  <c r="P16" i="6"/>
  <c r="P18" i="6"/>
  <c r="O18" i="6"/>
  <c r="N18" i="6"/>
  <c r="M18" i="6"/>
  <c r="N17" i="6"/>
  <c r="M16" i="6"/>
  <c r="P19" i="6"/>
  <c r="O16" i="6"/>
  <c r="O19" i="6"/>
  <c r="N16" i="6"/>
  <c r="N14" i="7"/>
  <c r="Q16" i="7"/>
  <c r="O15" i="7"/>
  <c r="M16" i="7"/>
  <c r="N16" i="7"/>
  <c r="M15" i="7"/>
  <c r="R13" i="7"/>
  <c r="R16" i="7"/>
  <c r="N15" i="7"/>
  <c r="T14" i="7"/>
  <c r="P15" i="7"/>
  <c r="T13" i="7"/>
  <c r="O13" i="7"/>
  <c r="S13" i="7"/>
  <c r="T15" i="7"/>
  <c r="Q14" i="7"/>
  <c r="V15" i="7"/>
  <c r="S16" i="7"/>
  <c r="V13" i="7"/>
  <c r="V16" i="7"/>
  <c r="O16" i="7"/>
  <c r="P14" i="7"/>
  <c r="S15" i="7"/>
  <c r="U14" i="7"/>
  <c r="O14" i="7"/>
  <c r="N13" i="7"/>
  <c r="R15" i="7"/>
  <c r="U13" i="7"/>
  <c r="Q13" i="7"/>
  <c r="M14" i="7"/>
  <c r="U16" i="7"/>
  <c r="U15" i="7"/>
  <c r="P16" i="7"/>
  <c r="R14" i="7"/>
  <c r="T16" i="7"/>
  <c r="V14" i="7"/>
  <c r="M13" i="7"/>
  <c r="Q15" i="7"/>
  <c r="P13" i="7"/>
  <c r="S14" i="7"/>
  <c r="E28" i="16"/>
  <c r="I8" i="16"/>
  <c r="D28" i="16"/>
  <c r="I7" i="16"/>
  <c r="F8" i="16"/>
  <c r="H8" i="16"/>
  <c r="G8" i="16"/>
  <c r="G7" i="16"/>
  <c r="H7" i="16"/>
  <c r="F7" i="16"/>
  <c r="C31" i="22"/>
  <c r="D31" i="22" s="1"/>
  <c r="E31" i="22" l="1"/>
  <c r="D6" i="22"/>
  <c r="C6" i="22"/>
  <c r="F31" i="22" l="1"/>
  <c r="E6" i="22"/>
  <c r="F6" i="22" l="1"/>
  <c r="G31" i="22"/>
  <c r="G6" i="22" l="1"/>
  <c r="H31" i="22"/>
  <c r="I31" i="22" l="1"/>
  <c r="H6" i="22"/>
  <c r="C34" i="22" l="1"/>
  <c r="I6" i="22"/>
  <c r="D34" i="22" l="1"/>
  <c r="C9" i="22"/>
  <c r="D9" i="22" l="1"/>
  <c r="E34" i="22"/>
  <c r="E9" i="22" l="1"/>
  <c r="F34" i="22"/>
  <c r="F9" i="22" l="1"/>
  <c r="G34" i="22"/>
  <c r="H34" i="22" l="1"/>
  <c r="G9" i="22"/>
  <c r="I34" i="22" l="1"/>
  <c r="H9" i="22"/>
  <c r="C37" i="22" l="1"/>
  <c r="I9" i="22"/>
  <c r="D37" i="22" l="1"/>
  <c r="C12" i="22"/>
  <c r="D12" i="22" l="1"/>
  <c r="E37" i="22"/>
  <c r="E12" i="22" l="1"/>
  <c r="F37" i="22"/>
  <c r="G37" i="22" l="1"/>
  <c r="F12" i="22"/>
  <c r="H37" i="22" l="1"/>
  <c r="G12" i="22"/>
  <c r="I37" i="22" l="1"/>
  <c r="H12" i="22"/>
  <c r="C40" i="22" l="1"/>
  <c r="I12" i="22"/>
  <c r="C15" i="22" l="1"/>
  <c r="D40" i="22"/>
  <c r="D15" i="22" l="1"/>
  <c r="E40" i="22"/>
  <c r="F40" i="22" l="1"/>
  <c r="E15" i="22"/>
  <c r="G40" i="22" l="1"/>
  <c r="F15" i="22"/>
  <c r="H40" i="22" l="1"/>
  <c r="G15" i="22"/>
  <c r="I40" i="22" l="1"/>
  <c r="H15" i="22"/>
  <c r="C43" i="22" l="1"/>
  <c r="C18" i="22" s="1"/>
  <c r="I15" i="22"/>
  <c r="D43" i="22" l="1"/>
  <c r="D18" i="22" s="1"/>
  <c r="E43" i="22" l="1"/>
  <c r="E18" i="22" s="1"/>
  <c r="F43" i="22" l="1"/>
  <c r="F18" i="22" s="1"/>
  <c r="G43" i="22" l="1"/>
  <c r="G18" i="22" s="1"/>
  <c r="H43" i="22" l="1"/>
  <c r="H18" i="22" s="1"/>
  <c r="I43" i="22" l="1"/>
  <c r="I18" i="22" s="1"/>
  <c r="C46" i="22" l="1"/>
  <c r="D46" i="22" l="1"/>
  <c r="C21" i="22"/>
  <c r="E46" i="22" l="1"/>
  <c r="D21" i="22"/>
  <c r="F46" i="22" l="1"/>
  <c r="E21" i="22"/>
  <c r="G46" i="22" l="1"/>
  <c r="F21" i="22"/>
  <c r="H46" i="22" l="1"/>
  <c r="G21" i="22"/>
  <c r="I46" i="22" l="1"/>
  <c r="I21" i="22" s="1"/>
  <c r="H21" i="22"/>
  <c r="J20" i="5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K85" i="5" s="1"/>
  <c r="B2" i="14" s="1"/>
  <c r="A2" i="14" s="1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J105" i="5"/>
  <c r="I2" i="14"/>
  <c r="D2" i="14"/>
  <c r="C2" i="14"/>
  <c r="L85" i="5"/>
  <c r="J103" i="5"/>
  <c r="A25" i="10"/>
  <c r="B25" i="10" s="1"/>
  <c r="J101" i="5"/>
  <c r="J107" i="5"/>
  <c r="J90" i="5"/>
  <c r="E7" i="14" s="1"/>
  <c r="J106" i="5"/>
  <c r="J93" i="5"/>
  <c r="E10" i="14" s="1"/>
  <c r="L86" i="5" l="1"/>
  <c r="D3" i="14"/>
  <c r="I3" i="14"/>
  <c r="C3" i="14"/>
  <c r="D4" i="14"/>
  <c r="F4" i="14" s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F6" i="14" s="1"/>
  <c r="C6" i="14"/>
  <c r="I6" i="14"/>
  <c r="E2" i="14"/>
  <c r="F2" i="14" s="1"/>
  <c r="E149" i="13"/>
  <c r="I149" i="13" s="1"/>
  <c r="E4" i="13"/>
  <c r="I4" i="13" s="1"/>
  <c r="E3903" i="13"/>
  <c r="I3903" i="13" s="1"/>
  <c r="E18" i="13"/>
  <c r="I18" i="13" s="1"/>
  <c r="E3913" i="13"/>
  <c r="I3913" i="13" s="1"/>
  <c r="E102" i="13"/>
  <c r="I102" i="13" s="1"/>
  <c r="E3925" i="13"/>
  <c r="I3925" i="13" s="1"/>
  <c r="E932" i="13"/>
  <c r="I932" i="13" s="1"/>
  <c r="E1047" i="13"/>
  <c r="I1047" i="13" s="1"/>
  <c r="E1566" i="13"/>
  <c r="I1566" i="13" s="1"/>
  <c r="E1692" i="13"/>
  <c r="I1692" i="13" s="1"/>
  <c r="E44" i="13"/>
  <c r="I44" i="13" s="1"/>
  <c r="E3916" i="13"/>
  <c r="I3916" i="13" s="1"/>
  <c r="E2326" i="13"/>
  <c r="I2326" i="13" s="1"/>
  <c r="E3958" i="13"/>
  <c r="I3958" i="13" s="1"/>
  <c r="E75" i="13"/>
  <c r="I75" i="13" s="1"/>
  <c r="E2298" i="13"/>
  <c r="I2298" i="13" s="1"/>
  <c r="E4136" i="13"/>
  <c r="I4136" i="13" s="1"/>
  <c r="E327" i="13"/>
  <c r="I327" i="13" s="1"/>
  <c r="E351" i="13"/>
  <c r="I351" i="13" s="1"/>
  <c r="E21" i="13"/>
  <c r="I21" i="13" s="1"/>
  <c r="E1564" i="13"/>
  <c r="I1564" i="13" s="1"/>
  <c r="E290" i="13"/>
  <c r="I290" i="13" s="1"/>
  <c r="E212" i="13"/>
  <c r="I212" i="13" s="1"/>
  <c r="E204" i="13"/>
  <c r="I204" i="13" s="1"/>
  <c r="E1326" i="13"/>
  <c r="I1326" i="13" s="1"/>
  <c r="E1696" i="13"/>
  <c r="I1696" i="13" s="1"/>
  <c r="E53" i="13"/>
  <c r="I53" i="13" s="1"/>
  <c r="E15" i="13"/>
  <c r="I15" i="13" s="1"/>
  <c r="E3842" i="13"/>
  <c r="I3842" i="13" s="1"/>
  <c r="E1661" i="13"/>
  <c r="I1661" i="13" s="1"/>
  <c r="E858" i="13"/>
  <c r="I858" i="13" s="1"/>
  <c r="E980" i="13"/>
  <c r="I980" i="13" s="1"/>
  <c r="E3984" i="13"/>
  <c r="I3984" i="13" s="1"/>
  <c r="E3956" i="13"/>
  <c r="I3956" i="13" s="1"/>
  <c r="E840" i="13"/>
  <c r="I840" i="13" s="1"/>
  <c r="E33" i="13"/>
  <c r="I33" i="13" s="1"/>
  <c r="E981" i="13"/>
  <c r="I981" i="13" s="1"/>
  <c r="E3959" i="13"/>
  <c r="I3959" i="13" s="1"/>
  <c r="E1705" i="13"/>
  <c r="I1705" i="13" s="1"/>
  <c r="E1657" i="13"/>
  <c r="I1657" i="13" s="1"/>
  <c r="E1320" i="13"/>
  <c r="I1320" i="13" s="1"/>
  <c r="E17" i="13"/>
  <c r="I17" i="13" s="1"/>
  <c r="E2262" i="13"/>
  <c r="I2262" i="13" s="1"/>
  <c r="E899" i="13"/>
  <c r="I899" i="13" s="1"/>
  <c r="E3970" i="13"/>
  <c r="I3970" i="13" s="1"/>
  <c r="E462" i="13"/>
  <c r="I462" i="13" s="1"/>
  <c r="E1097" i="13"/>
  <c r="I1097" i="13" s="1"/>
  <c r="E1659" i="13"/>
  <c r="I1659" i="13" s="1"/>
  <c r="E3844" i="13"/>
  <c r="I3844" i="13" s="1"/>
  <c r="E3949" i="13"/>
  <c r="I3949" i="13" s="1"/>
  <c r="E3951" i="13"/>
  <c r="I3951" i="13" s="1"/>
  <c r="E1658" i="13"/>
  <c r="I1658" i="13" s="1"/>
  <c r="E1656" i="13"/>
  <c r="I1656" i="13" s="1"/>
  <c r="E1707" i="13"/>
  <c r="I1707" i="13" s="1"/>
  <c r="E2045" i="13"/>
  <c r="I2045" i="13" s="1"/>
  <c r="E3846" i="13"/>
  <c r="I3846" i="13" s="1"/>
  <c r="E1093" i="13"/>
  <c r="I1093" i="13" s="1"/>
  <c r="E617" i="13"/>
  <c r="I617" i="13" s="1"/>
  <c r="E2832" i="13"/>
  <c r="I2832" i="13" s="1"/>
  <c r="E3698" i="13"/>
  <c r="I3698" i="13" s="1"/>
  <c r="E1090" i="13"/>
  <c r="I1090" i="13" s="1"/>
  <c r="E2206" i="13"/>
  <c r="I2206" i="13" s="1"/>
  <c r="E3927" i="13"/>
  <c r="I3927" i="13" s="1"/>
  <c r="E931" i="13"/>
  <c r="I931" i="13" s="1"/>
  <c r="E1534" i="13"/>
  <c r="I1534" i="13" s="1"/>
  <c r="E34" i="13"/>
  <c r="I34" i="13" s="1"/>
  <c r="E293" i="13"/>
  <c r="I293" i="13" s="1"/>
  <c r="E3509" i="13"/>
  <c r="I3509" i="13" s="1"/>
  <c r="E3907" i="13"/>
  <c r="I3907" i="13" s="1"/>
  <c r="E3969" i="13"/>
  <c r="I3969" i="13" s="1"/>
  <c r="E77" i="13"/>
  <c r="I77" i="13" s="1"/>
  <c r="E158" i="13"/>
  <c r="I158" i="13" s="1"/>
  <c r="E32" i="13"/>
  <c r="I32" i="13" s="1"/>
  <c r="E2272" i="13"/>
  <c r="I2272" i="13" s="1"/>
  <c r="E2496" i="13"/>
  <c r="I2496" i="13" s="1"/>
  <c r="E411" i="13"/>
  <c r="I411" i="13" s="1"/>
  <c r="E1319" i="13"/>
  <c r="I1319" i="13" s="1"/>
  <c r="E2323" i="13"/>
  <c r="I2323" i="13" s="1"/>
  <c r="E1703" i="13"/>
  <c r="I1703" i="13" s="1"/>
  <c r="E9" i="13"/>
  <c r="I9" i="13" s="1"/>
  <c r="E106" i="13"/>
  <c r="I106" i="13" s="1"/>
  <c r="E959" i="13"/>
  <c r="I959" i="13" s="1"/>
  <c r="E3973" i="13"/>
  <c r="I3973" i="13" s="1"/>
  <c r="E2336" i="13"/>
  <c r="I2336" i="13" s="1"/>
  <c r="E5" i="13"/>
  <c r="I5" i="13" s="1"/>
  <c r="E2313" i="13"/>
  <c r="I2313" i="13" s="1"/>
  <c r="E1565" i="13"/>
  <c r="I1565" i="13" s="1"/>
  <c r="E3358" i="13"/>
  <c r="I3358" i="13" s="1"/>
  <c r="E283" i="13"/>
  <c r="I283" i="13" s="1"/>
  <c r="E789" i="13"/>
  <c r="I789" i="13" s="1"/>
  <c r="E3945" i="13"/>
  <c r="I3945" i="13" s="1"/>
  <c r="E325" i="13"/>
  <c r="I325" i="13" s="1"/>
  <c r="E3955" i="13"/>
  <c r="I3955" i="13" s="1"/>
  <c r="E3960" i="13"/>
  <c r="I3960" i="13" s="1"/>
  <c r="E1098" i="13"/>
  <c r="I1098" i="13" s="1"/>
  <c r="E27" i="13"/>
  <c r="I27" i="13" s="1"/>
  <c r="E352" i="13"/>
  <c r="I352" i="13" s="1"/>
  <c r="E1305" i="13"/>
  <c r="I1305" i="13" s="1"/>
  <c r="E3365" i="13"/>
  <c r="I3365" i="13" s="1"/>
  <c r="E3364" i="13"/>
  <c r="I3364" i="13" s="1"/>
  <c r="E761" i="13"/>
  <c r="I761" i="13" s="1"/>
  <c r="E616" i="13"/>
  <c r="I616" i="13" s="1"/>
  <c r="E3359" i="13"/>
  <c r="I3359" i="13" s="1"/>
  <c r="E3944" i="13"/>
  <c r="I3944" i="13" s="1"/>
  <c r="E1693" i="13"/>
  <c r="I1693" i="13" s="1"/>
  <c r="E3948" i="13"/>
  <c r="I3948" i="13" s="1"/>
  <c r="E1686" i="13"/>
  <c r="I1686" i="13" s="1"/>
  <c r="E3906" i="13"/>
  <c r="I3906" i="13" s="1"/>
  <c r="E4917" i="13"/>
  <c r="I4917" i="13" s="1"/>
  <c r="E4915" i="13"/>
  <c r="I4915" i="13" s="1"/>
  <c r="E350" i="13"/>
  <c r="I350" i="13" s="1"/>
  <c r="E46" i="13"/>
  <c r="I46" i="13" s="1"/>
  <c r="E4444" i="13"/>
  <c r="I4444" i="13" s="1"/>
  <c r="E3236" i="13"/>
  <c r="I3236" i="13" s="1"/>
  <c r="E2833" i="13"/>
  <c r="I2833" i="13" s="1"/>
  <c r="E558" i="13"/>
  <c r="I558" i="13" s="1"/>
  <c r="E4138" i="13"/>
  <c r="I4138" i="13" s="1"/>
  <c r="E4040" i="13"/>
  <c r="I4040" i="13" s="1"/>
  <c r="E2334" i="13"/>
  <c r="I2334" i="13" s="1"/>
  <c r="E3971" i="13"/>
  <c r="I3971" i="13" s="1"/>
  <c r="E483" i="13"/>
  <c r="I483" i="13" s="1"/>
  <c r="E3919" i="13"/>
  <c r="I3919" i="13" s="1"/>
  <c r="E3917" i="13"/>
  <c r="I3917" i="13" s="1"/>
  <c r="E231" i="13"/>
  <c r="I231" i="13" s="1"/>
  <c r="E2333" i="13"/>
  <c r="I2333" i="13" s="1"/>
  <c r="E191" i="13"/>
  <c r="I191" i="13" s="1"/>
  <c r="E3823" i="13"/>
  <c r="I3823" i="13" s="1"/>
  <c r="E2271" i="13"/>
  <c r="I2271" i="13" s="1"/>
  <c r="E938" i="13"/>
  <c r="I938" i="13" s="1"/>
  <c r="E349" i="13"/>
  <c r="I349" i="13" s="1"/>
  <c r="E3926" i="13"/>
  <c r="I3926" i="13" s="1"/>
  <c r="E12" i="13"/>
  <c r="I12" i="13" s="1"/>
  <c r="E29" i="13"/>
  <c r="I29" i="13" s="1"/>
  <c r="E211" i="13"/>
  <c r="I211" i="13" s="1"/>
  <c r="E1533" i="13"/>
  <c r="I1533" i="13" s="1"/>
  <c r="E3985" i="13"/>
  <c r="I3985" i="13" s="1"/>
  <c r="E1092" i="13"/>
  <c r="I1092" i="13" s="1"/>
  <c r="E14" i="13"/>
  <c r="I14" i="13" s="1"/>
  <c r="E3957" i="13"/>
  <c r="I3957" i="13" s="1"/>
  <c r="E3909" i="13"/>
  <c r="I3909" i="13" s="1"/>
  <c r="E3702" i="13"/>
  <c r="I3702" i="13" s="1"/>
  <c r="E1694" i="13"/>
  <c r="I1694" i="13" s="1"/>
  <c r="E2823" i="13"/>
  <c r="I2823" i="13" s="1"/>
  <c r="E3824" i="13"/>
  <c r="I3824" i="13" s="1"/>
  <c r="E1695" i="13"/>
  <c r="I1695" i="13" s="1"/>
  <c r="E85" i="13"/>
  <c r="I85" i="13" s="1"/>
  <c r="E3972" i="13"/>
  <c r="I3972" i="13" s="1"/>
  <c r="E182" i="13"/>
  <c r="I182" i="13" s="1"/>
  <c r="E93" i="13"/>
  <c r="I93" i="13" s="1"/>
  <c r="E958" i="13"/>
  <c r="I958" i="13" s="1"/>
  <c r="E3908" i="13"/>
  <c r="I3908" i="13" s="1"/>
  <c r="E1567" i="13"/>
  <c r="I1567" i="13" s="1"/>
  <c r="E284" i="13"/>
  <c r="I284" i="13" s="1"/>
  <c r="E3508" i="13"/>
  <c r="I3508" i="13" s="1"/>
  <c r="E3947" i="13"/>
  <c r="I3947" i="13" s="1"/>
  <c r="E4916" i="13"/>
  <c r="I4916" i="13" s="1"/>
  <c r="E1325" i="13"/>
  <c r="I1325" i="13" s="1"/>
  <c r="E16" i="13"/>
  <c r="I16" i="13" s="1"/>
  <c r="E3918" i="13"/>
  <c r="I3918" i="13" s="1"/>
  <c r="E8" i="13"/>
  <c r="I8" i="13" s="1"/>
  <c r="E441" i="13"/>
  <c r="I441" i="13" s="1"/>
  <c r="E30" i="13"/>
  <c r="I30" i="13" s="1"/>
  <c r="E3847" i="13"/>
  <c r="I3847" i="13" s="1"/>
  <c r="E1322" i="13"/>
  <c r="I1322" i="13" s="1"/>
  <c r="E4137" i="13"/>
  <c r="I4137" i="13" s="1"/>
  <c r="E4280" i="13"/>
  <c r="I4280" i="13" s="1"/>
  <c r="E127" i="13"/>
  <c r="I127" i="13" s="1"/>
  <c r="E51" i="13"/>
  <c r="I51" i="13" s="1"/>
  <c r="E1323" i="13"/>
  <c r="I1323" i="13" s="1"/>
  <c r="E1671" i="13"/>
  <c r="I1671" i="13" s="1"/>
  <c r="E933" i="13"/>
  <c r="I933" i="13" s="1"/>
  <c r="E3986" i="13"/>
  <c r="I3986" i="13" s="1"/>
  <c r="E3701" i="13"/>
  <c r="I3701" i="13" s="1"/>
  <c r="E3952" i="13"/>
  <c r="I3952" i="13" s="1"/>
  <c r="E3904" i="13"/>
  <c r="I3904" i="13" s="1"/>
  <c r="E4919" i="13"/>
  <c r="I4919" i="13" s="1"/>
  <c r="E307" i="13"/>
  <c r="I307" i="13" s="1"/>
  <c r="E1702" i="13"/>
  <c r="I1702" i="13" s="1"/>
  <c r="E19" i="13"/>
  <c r="I19" i="13" s="1"/>
  <c r="E1086" i="13"/>
  <c r="I1086" i="13" s="1"/>
  <c r="E10" i="13"/>
  <c r="I10" i="13" s="1"/>
  <c r="E1248" i="13"/>
  <c r="I1248" i="13" s="1"/>
  <c r="E331" i="13"/>
  <c r="I331" i="13" s="1"/>
  <c r="E1094" i="13"/>
  <c r="I1094" i="13" s="1"/>
  <c r="E1685" i="13"/>
  <c r="I1685" i="13" s="1"/>
  <c r="E3910" i="13"/>
  <c r="I3910" i="13" s="1"/>
  <c r="E2273" i="13"/>
  <c r="I2273" i="13" s="1"/>
  <c r="E1247" i="13"/>
  <c r="I1247" i="13" s="1"/>
  <c r="E3954" i="13"/>
  <c r="I3954" i="13" s="1"/>
  <c r="E1704" i="13"/>
  <c r="I1704" i="13" s="1"/>
  <c r="E38" i="13"/>
  <c r="I38" i="13" s="1"/>
  <c r="E4282" i="13"/>
  <c r="I4282" i="13" s="1"/>
  <c r="E4920" i="13"/>
  <c r="I4920" i="13" s="1"/>
  <c r="E513" i="13"/>
  <c r="I513" i="13" s="1"/>
  <c r="E3953" i="13"/>
  <c r="I3953" i="13" s="1"/>
  <c r="E1328" i="13"/>
  <c r="I1328" i="13" s="1"/>
  <c r="E842" i="13"/>
  <c r="I842" i="13" s="1"/>
  <c r="E3950" i="13"/>
  <c r="I3950" i="13" s="1"/>
  <c r="E3961" i="13"/>
  <c r="I3961" i="13" s="1"/>
  <c r="E3987" i="13"/>
  <c r="I3987" i="13" s="1"/>
  <c r="E2106" i="13"/>
  <c r="I2106" i="13" s="1"/>
  <c r="E612" i="13"/>
  <c r="I612" i="13" s="1"/>
  <c r="E813" i="13"/>
  <c r="I813" i="13" s="1"/>
  <c r="E1049" i="13"/>
  <c r="I1049" i="13" s="1"/>
  <c r="E1660" i="13"/>
  <c r="I1660" i="13" s="1"/>
  <c r="E264" i="13"/>
  <c r="I264" i="13" s="1"/>
  <c r="E2296" i="13"/>
  <c r="I2296" i="13" s="1"/>
  <c r="E1327" i="13"/>
  <c r="I1327" i="13" s="1"/>
  <c r="E3235" i="13"/>
  <c r="I3235" i="13" s="1"/>
  <c r="E1311" i="13"/>
  <c r="I1311" i="13" s="1"/>
  <c r="E3697" i="13"/>
  <c r="I3697" i="13" s="1"/>
  <c r="E131" i="13"/>
  <c r="I131" i="13" s="1"/>
  <c r="E2316" i="13"/>
  <c r="I2316" i="13" s="1"/>
  <c r="E25" i="13"/>
  <c r="I25" i="13" s="1"/>
  <c r="E3915" i="13"/>
  <c r="I3915" i="13" s="1"/>
  <c r="E105" i="13"/>
  <c r="I105" i="13" s="1"/>
  <c r="E276" i="13"/>
  <c r="I276" i="13" s="1"/>
  <c r="E135" i="13"/>
  <c r="I135" i="13" s="1"/>
  <c r="E3914" i="13"/>
  <c r="I3914" i="13" s="1"/>
  <c r="E819" i="13"/>
  <c r="I819" i="13" s="1"/>
  <c r="E3920" i="13"/>
  <c r="I3920" i="13" s="1"/>
  <c r="E3967" i="13"/>
  <c r="I3967" i="13" s="1"/>
  <c r="E795" i="13"/>
  <c r="I795" i="13" s="1"/>
  <c r="E3700" i="13"/>
  <c r="I3700" i="13" s="1"/>
  <c r="E3946" i="13"/>
  <c r="I3946" i="13" s="1"/>
  <c r="E3911" i="13"/>
  <c r="I3911" i="13" s="1"/>
  <c r="E4281" i="13"/>
  <c r="I4281" i="13" s="1"/>
  <c r="E2314" i="13"/>
  <c r="I2314" i="13" s="1"/>
  <c r="E889" i="13"/>
  <c r="I889" i="13" s="1"/>
  <c r="E2324" i="13"/>
  <c r="I2324" i="13" s="1"/>
  <c r="E3845" i="13"/>
  <c r="I3845" i="13" s="1"/>
  <c r="E4918" i="13"/>
  <c r="I4918" i="13" s="1"/>
  <c r="E41" i="13"/>
  <c r="I41" i="13" s="1"/>
  <c r="E2325" i="13"/>
  <c r="I2325" i="13" s="1"/>
  <c r="E2274" i="13"/>
  <c r="I2274" i="13" s="1"/>
  <c r="E446" i="13"/>
  <c r="I446" i="13" s="1"/>
  <c r="E2315" i="13"/>
  <c r="I2315" i="13" s="1"/>
  <c r="E1046" i="13"/>
  <c r="I1046" i="13" s="1"/>
  <c r="E1708" i="13"/>
  <c r="I1708" i="13" s="1"/>
  <c r="E3905" i="13"/>
  <c r="I3905" i="13" s="1"/>
  <c r="E11" i="13"/>
  <c r="I11" i="13" s="1"/>
  <c r="E1001" i="13"/>
  <c r="I1001" i="13" s="1"/>
  <c r="E2101" i="13"/>
  <c r="I2101" i="13" s="1"/>
  <c r="E4445" i="13"/>
  <c r="I4445" i="13" s="1"/>
  <c r="E3968" i="13"/>
  <c r="I3968" i="13" s="1"/>
  <c r="E193" i="13"/>
  <c r="I193" i="13" s="1"/>
  <c r="E3843" i="13"/>
  <c r="I3843" i="13" s="1"/>
  <c r="E1890" i="13"/>
  <c r="I1890" i="13" s="1"/>
  <c r="E2495" i="13"/>
  <c r="I2495" i="13" s="1"/>
  <c r="E2834" i="13"/>
  <c r="I2834" i="13" s="1"/>
  <c r="E2335" i="13"/>
  <c r="I2335" i="13" s="1"/>
  <c r="E3699" i="13"/>
  <c r="I3699" i="13" s="1"/>
  <c r="E24" i="13"/>
  <c r="I24" i="13" s="1"/>
  <c r="E550" i="13"/>
  <c r="I550" i="13" s="1"/>
  <c r="E99" i="13"/>
  <c r="I99" i="13" s="1"/>
  <c r="E3848" i="13"/>
  <c r="I3848" i="13" s="1"/>
  <c r="L89" i="5"/>
  <c r="F3" i="14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I308" i="13" l="1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<sst xmlns="http://schemas.openxmlformats.org/spreadsheetml/2006/main" count="24545" uniqueCount="4895">
  <si>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</si>
  <si>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</si>
  <si>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</si>
  <si>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</si>
  <si>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</si>
  <si>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</si>
  <si>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</si>
  <si>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</si>
  <si>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</si>
  <si>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</si>
  <si>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</si>
  <si>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</si>
  <si>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</si>
  <si>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</si>
  <si>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</si>
  <si>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</si>
  <si>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</si>
  <si>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</si>
  <si>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</si>
  <si>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</si>
  <si>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</si>
  <si>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</si>
  <si>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</si>
  <si>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</si>
  <si>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</si>
  <si>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</si>
  <si>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</si>
  <si>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</si>
  <si>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</si>
  <si>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</si>
  <si>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</si>
  <si>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</si>
  <si>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</si>
  <si>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</si>
  <si>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</si>
  <si>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</si>
  <si>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</si>
  <si>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</si>
  <si>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</si>
  <si>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</si>
  <si>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</si>
  <si>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</si>
  <si>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</si>
  <si>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</si>
  <si>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</si>
  <si>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</si>
  <si>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</si>
  <si>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</si>
  <si>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</si>
  <si>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</si>
  <si>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</si>
  <si>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</si>
  <si>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</si>
  <si>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</si>
  <si>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</si>
  <si>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</si>
  <si>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</si>
  <si>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</si>
  <si>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</si>
  <si>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</si>
  <si>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</si>
  <si>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</si>
  <si>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</si>
  <si>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</si>
  <si>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</si>
  <si>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</si>
  <si>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</si>
  <si>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</si>
  <si>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</si>
  <si>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</si>
  <si>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</si>
  <si>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</si>
  <si>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</si>
  <si>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</si>
  <si>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</si>
  <si>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</si>
  <si>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</si>
  <si>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</si>
  <si>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</si>
  <si>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</si>
  <si>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</si>
  <si>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</si>
  <si>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</si>
  <si>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</si>
  <si>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</si>
  <si>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</si>
  <si>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</si>
  <si>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</si>
  <si>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</si>
  <si>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</si>
  <si>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</si>
  <si>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</si>
  <si>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</si>
  <si>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</si>
  <si>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</si>
  <si>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</si>
  <si>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</si>
  <si>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</si>
  <si>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</si>
  <si>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</si>
  <si>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</si>
  <si>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</si>
  <si>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</si>
  <si>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</si>
  <si>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</si>
  <si>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</si>
  <si>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</si>
  <si>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</si>
  <si>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</si>
  <si>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</si>
  <si>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</si>
  <si>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</si>
  <si>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</si>
  <si>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</si>
  <si>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</si>
  <si>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</si>
  <si>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</si>
  <si>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</si>
  <si>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</si>
  <si>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</si>
  <si>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</si>
  <si>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</si>
  <si>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</si>
  <si>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</si>
  <si>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</si>
  <si>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</si>
  <si>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</si>
  <si>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</si>
  <si>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</si>
  <si>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</si>
  <si>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</si>
  <si>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</si>
  <si>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</si>
  <si>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</si>
  <si>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</si>
  <si>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</si>
  <si>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</si>
  <si>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</si>
  <si>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</si>
  <si>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</si>
  <si>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</si>
  <si>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</si>
  <si>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</si>
  <si>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</si>
  <si>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</si>
  <si>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</si>
  <si>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</si>
  <si>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</si>
  <si>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</si>
  <si>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</si>
  <si>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</si>
  <si>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</si>
  <si>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</si>
  <si>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</si>
  <si>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</si>
  <si>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</si>
  <si>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</si>
  <si>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</si>
  <si>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</si>
  <si>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</si>
  <si>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</si>
  <si>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</si>
  <si>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</si>
  <si>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</si>
  <si>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</si>
  <si>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</si>
  <si>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</si>
  <si>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</si>
  <si>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</si>
  <si>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</si>
  <si>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</si>
  <si>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</si>
  <si>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</si>
  <si>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</si>
  <si>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</si>
  <si>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</si>
  <si>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</si>
  <si>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</si>
  <si>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</si>
  <si>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</si>
  <si>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</si>
  <si>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</si>
  <si>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</si>
  <si>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</si>
  <si>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</si>
  <si>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</si>
  <si>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</si>
  <si>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</si>
  <si>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</si>
  <si>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</si>
  <si>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</si>
  <si>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</si>
  <si>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</si>
  <si>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</si>
  <si>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</si>
  <si>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</si>
  <si>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</si>
  <si>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</si>
  <si>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</si>
  <si>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</si>
  <si>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</si>
  <si>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</si>
  <si>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</si>
  <si>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</si>
  <si>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</si>
  <si>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</si>
  <si>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</si>
  <si>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</si>
  <si>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</si>
  <si>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</si>
  <si>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</si>
  <si>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</si>
  <si>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</si>
  <si>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</si>
  <si>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</si>
  <si>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</si>
  <si>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</si>
  <si>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</si>
  <si>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</si>
  <si>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</si>
  <si>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</si>
  <si>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</si>
  <si>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</si>
  <si>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</si>
  <si>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</si>
  <si>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</si>
  <si>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</si>
  <si>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</si>
  <si>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</si>
  <si>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</si>
  <si>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</si>
  <si>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</si>
  <si>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</si>
  <si>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</si>
  <si>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</si>
  <si>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</si>
  <si>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</si>
  <si>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</si>
  <si>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</si>
  <si>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</si>
  <si>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</si>
  <si>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</si>
  <si>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</si>
  <si>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</si>
  <si>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</si>
  <si>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</si>
  <si>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</si>
  <si>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</si>
  <si>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</si>
  <si>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</si>
  <si>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</si>
  <si>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</si>
  <si>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</si>
  <si>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</si>
  <si>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</si>
  <si>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</si>
  <si>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</si>
  <si>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</si>
  <si>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</si>
  <si>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</si>
  <si>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</si>
  <si>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</si>
  <si>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</si>
  <si>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</si>
  <si>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</si>
  <si>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</si>
  <si>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</si>
  <si>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</si>
  <si>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</si>
  <si>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</si>
  <si>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</si>
  <si>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</si>
  <si>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</si>
  <si>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</si>
  <si>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</si>
  <si>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</si>
  <si>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</si>
  <si>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</si>
  <si>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</si>
  <si>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</si>
  <si>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</si>
  <si>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</si>
  <si>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</si>
  <si>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</si>
  <si>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</si>
  <si>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</si>
  <si>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</si>
  <si>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</si>
  <si>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</si>
  <si>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</si>
  <si>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</si>
  <si>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</si>
  <si>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</si>
  <si>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</si>
  <si>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</si>
  <si>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</si>
  <si>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</si>
  <si>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</si>
  <si>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</si>
  <si>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</si>
  <si>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</si>
  <si>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</si>
  <si>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</si>
  <si>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</si>
  <si>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</si>
  <si>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</si>
  <si>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</si>
  <si>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</si>
  <si>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</si>
  <si>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</si>
  <si>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</si>
  <si>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</si>
  <si>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</si>
  <si>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</si>
  <si>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</si>
  <si>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</si>
  <si>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</si>
  <si>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</si>
  <si>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</si>
  <si>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</si>
  <si>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</si>
  <si>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</si>
  <si>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</si>
  <si>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</si>
  <si>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</si>
  <si>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</si>
  <si>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</si>
  <si>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</si>
  <si>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</si>
  <si>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</si>
  <si>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</si>
  <si>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</si>
  <si>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</si>
  <si>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</si>
  <si>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</si>
  <si>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</si>
  <si>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</si>
  <si>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</si>
  <si>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</si>
  <si>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</si>
  <si>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</si>
  <si>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</si>
  <si>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</si>
  <si>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</si>
  <si>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</si>
  <si>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</si>
  <si>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</si>
  <si>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</si>
  <si>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</si>
  <si>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</si>
  <si>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</si>
  <si>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</si>
  <si>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</si>
  <si>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</si>
  <si>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</si>
  <si>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</si>
  <si>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</si>
  <si>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</si>
  <si>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</si>
  <si>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</si>
  <si>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</si>
  <si>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</si>
  <si>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</si>
  <si>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</si>
  <si>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</si>
  <si>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</si>
  <si>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</si>
  <si>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</si>
  <si>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</si>
  <si>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</si>
  <si>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</si>
  <si>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</si>
  <si>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</si>
  <si>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</si>
  <si>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</si>
  <si>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</si>
  <si>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</si>
  <si>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</si>
  <si>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</si>
  <si>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</si>
  <si>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</si>
  <si>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</si>
  <si>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</si>
  <si>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</si>
  <si>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</si>
  <si>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</si>
  <si>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</si>
  <si>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</si>
  <si>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</si>
  <si>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</si>
  <si>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</si>
  <si>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</si>
  <si>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</si>
  <si>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</si>
  <si>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</si>
  <si>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</si>
  <si>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</si>
  <si>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</si>
  <si>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</si>
  <si>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</si>
  <si>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</si>
  <si>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</si>
  <si>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</si>
  <si>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</si>
  <si>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</si>
  <si>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</si>
  <si>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</si>
  <si>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</si>
  <si>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</si>
  <si>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</si>
  <si>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</si>
  <si>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</si>
  <si>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</si>
  <si>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</si>
  <si>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</si>
  <si>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</si>
  <si>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</si>
  <si>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</si>
  <si>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</si>
  <si>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</si>
  <si>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</si>
  <si>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</si>
  <si>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</si>
  <si>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</si>
  <si>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</si>
  <si>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</si>
  <si>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</si>
  <si>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</si>
  <si>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</si>
  <si>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</si>
  <si>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</si>
  <si>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</si>
  <si>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</si>
  <si>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</si>
  <si>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</si>
  <si>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</si>
  <si>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</si>
  <si>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</si>
  <si>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</si>
  <si>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</si>
  <si>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</si>
  <si>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</si>
  <si>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</si>
  <si>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</si>
  <si>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</si>
  <si>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</si>
  <si>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</si>
  <si>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</si>
  <si>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</si>
  <si>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</si>
  <si>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</si>
  <si>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</si>
  <si>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</si>
  <si>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</si>
  <si>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</si>
  <si>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</si>
  <si>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</si>
  <si>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</si>
  <si>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</si>
  <si>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</si>
  <si>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</si>
  <si>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</si>
  <si>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</si>
  <si>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</si>
  <si>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</si>
  <si>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</si>
  <si>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</si>
  <si>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</si>
  <si>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</si>
  <si>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</si>
  <si>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</si>
  <si>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</si>
  <si>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</si>
  <si>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</si>
  <si>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</si>
  <si>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</si>
  <si>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</si>
  <si>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</si>
  <si>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</si>
  <si>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</si>
  <si>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</si>
  <si>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</si>
  <si>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</si>
  <si>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</si>
  <si>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</si>
  <si>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</si>
  <si>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</si>
  <si>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</si>
  <si>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</si>
  <si>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</si>
  <si>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</si>
  <si>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</si>
  <si>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</si>
  <si>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</si>
  <si>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</si>
  <si>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</si>
  <si>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</si>
  <si>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</si>
  <si>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</si>
  <si>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</si>
  <si>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</si>
  <si>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</si>
  <si>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</si>
  <si>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</si>
  <si>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</si>
  <si>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</si>
  <si>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</si>
  <si>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</si>
  <si>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</si>
  <si>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</si>
  <si>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</si>
  <si>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</si>
  <si>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</si>
  <si>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</si>
  <si>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</si>
  <si>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</si>
  <si>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</si>
  <si>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</si>
  <si>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</si>
  <si>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</si>
  <si>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</si>
  <si>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</si>
  <si>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</si>
  <si>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</si>
  <si>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</si>
  <si>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</si>
  <si>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</si>
  <si>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</si>
  <si>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</si>
  <si>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</si>
  <si>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</si>
  <si>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</si>
  <si>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</si>
  <si>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</si>
  <si>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</si>
  <si>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</si>
  <si>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</si>
  <si>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</si>
  <si>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</si>
  <si>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</si>
  <si>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</si>
  <si>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</si>
  <si>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</si>
  <si>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</si>
  <si>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</si>
  <si>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</si>
  <si>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</si>
  <si>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</si>
  <si>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</si>
  <si>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</si>
  <si>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</si>
  <si>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</si>
  <si>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</si>
  <si>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</si>
  <si>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</si>
  <si>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</si>
  <si>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</si>
  <si>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</si>
  <si>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</si>
  <si>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</si>
  <si>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</si>
  <si>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</si>
  <si>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</si>
  <si>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</si>
  <si>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</si>
  <si>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</si>
  <si>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</si>
  <si>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</si>
  <si>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</si>
  <si>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</si>
  <si>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</si>
  <si>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</si>
  <si>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</si>
  <si>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</si>
  <si>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</si>
  <si>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</si>
  <si>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</si>
  <si>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</si>
  <si>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</si>
  <si>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</si>
  <si>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</si>
  <si>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</si>
  <si>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</si>
  <si>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</si>
  <si>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</si>
  <si>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</si>
  <si>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</si>
  <si>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</si>
  <si>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</si>
  <si>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</si>
  <si>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</si>
  <si>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</si>
  <si>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</si>
  <si>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</si>
  <si>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</si>
  <si>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</si>
  <si>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</si>
  <si>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</si>
  <si>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</si>
  <si>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</si>
  <si>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</si>
  <si>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</si>
  <si>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</si>
  <si>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</si>
  <si>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</si>
  <si>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</si>
  <si>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</si>
  <si>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</si>
  <si>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</si>
  <si>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</si>
  <si>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</si>
  <si>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</si>
  <si>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</si>
  <si>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</si>
  <si>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</si>
  <si>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</si>
  <si>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</si>
  <si>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</si>
  <si>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</si>
  <si>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</si>
  <si>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</si>
  <si>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</si>
  <si>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</si>
  <si>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</si>
  <si>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</si>
  <si>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</si>
  <si>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</si>
  <si>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</si>
  <si>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</si>
  <si>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</si>
  <si>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</si>
  <si>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</si>
  <si>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</si>
  <si>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</si>
  <si>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</si>
  <si>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</si>
  <si>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</si>
  <si>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</si>
  <si>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</si>
  <si>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</si>
  <si>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</si>
  <si>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</si>
  <si>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</si>
  <si>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</si>
  <si>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</si>
  <si>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</si>
  <si>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</si>
  <si>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</si>
  <si>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</si>
  <si>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</si>
  <si>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</si>
  <si>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</si>
  <si>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</si>
  <si>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</si>
  <si>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</si>
  <si>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</si>
  <si>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</si>
  <si>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</si>
  <si>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</si>
  <si>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</si>
  <si>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</si>
  <si>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</si>
  <si>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</si>
  <si>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</si>
  <si>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</si>
  <si>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</si>
  <si>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</si>
  <si>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</si>
  <si>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</si>
  <si>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</si>
  <si>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</si>
  <si>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</si>
  <si>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</si>
  <si>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</si>
  <si>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</si>
  <si>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</si>
  <si>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</si>
  <si>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</si>
  <si>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</si>
  <si>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</si>
  <si>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</si>
  <si>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</si>
  <si>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</si>
  <si>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</si>
  <si>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</si>
  <si>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</si>
  <si>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</si>
  <si>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</si>
  <si>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</si>
  <si>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</si>
  <si>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</si>
  <si>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</si>
  <si>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</si>
  <si>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</si>
  <si>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</si>
  <si>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</si>
  <si>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</si>
  <si>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</si>
  <si>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</si>
  <si>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</si>
  <si>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</si>
  <si>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</si>
  <si>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</si>
  <si>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</si>
  <si>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</si>
  <si>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</si>
  <si>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</si>
  <si>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</si>
  <si>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</si>
  <si>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</si>
  <si>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</si>
  <si>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</si>
  <si>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</si>
  <si>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</si>
  <si>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</si>
  <si>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</si>
  <si>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</si>
  <si>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</si>
  <si>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</si>
  <si>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</si>
  <si>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</si>
  <si>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</si>
  <si>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</si>
  <si>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</si>
  <si>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</si>
  <si>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</si>
  <si>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</si>
  <si>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</si>
  <si>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</si>
  <si>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</si>
  <si>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</si>
  <si>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</si>
  <si>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</si>
  <si>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</si>
  <si>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</si>
  <si>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</si>
  <si>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</si>
  <si>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</si>
  <si>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</si>
  <si>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</si>
  <si>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</si>
  <si>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</si>
  <si>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</si>
  <si>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</si>
  <si>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</si>
  <si>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</si>
  <si>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</si>
  <si>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</si>
  <si>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</si>
  <si>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</si>
  <si>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</si>
  <si>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</si>
  <si>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</si>
  <si>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</si>
  <si>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</si>
  <si>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</si>
  <si>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</si>
  <si>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</si>
  <si>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</si>
  <si>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</si>
  <si>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</si>
  <si>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</si>
  <si>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</si>
  <si>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</si>
  <si>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</si>
  <si>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</si>
  <si>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</si>
  <si>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</si>
  <si>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</si>
  <si>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</si>
  <si>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</si>
  <si>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</si>
  <si>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</si>
  <si>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</si>
  <si>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</si>
  <si>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</si>
  <si>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</si>
  <si>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</si>
  <si>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</si>
  <si>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</si>
  <si>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</si>
  <si>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</si>
  <si>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</si>
  <si>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</si>
  <si>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</si>
  <si>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</si>
  <si>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</si>
  <si>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</si>
  <si>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</si>
  <si>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</si>
  <si>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</si>
  <si>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</si>
  <si>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</si>
  <si>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</si>
  <si>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</si>
  <si>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</si>
  <si>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</si>
  <si>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</si>
  <si>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</si>
  <si>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</si>
  <si>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</si>
  <si>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</si>
  <si>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</si>
  <si>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</si>
  <si>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</si>
  <si>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</si>
  <si>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</si>
  <si>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</si>
  <si>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</si>
  <si>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</si>
  <si>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</si>
  <si>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</si>
  <si>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</si>
  <si>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</si>
  <si>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</si>
  <si>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</si>
  <si>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</si>
  <si>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</si>
  <si>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</si>
  <si>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</si>
  <si>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</si>
  <si>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</si>
  <si>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</si>
  <si>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</si>
  <si>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</si>
  <si>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</si>
  <si>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</si>
  <si>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</si>
  <si>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</si>
  <si>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</si>
  <si>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</si>
  <si>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</si>
  <si>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</si>
  <si>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</si>
  <si>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</si>
  <si>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</si>
  <si>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</si>
  <si>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</si>
  <si>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</si>
  <si>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</si>
  <si>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</si>
  <si>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</si>
  <si>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</si>
  <si>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</si>
  <si>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</si>
  <si>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</si>
  <si>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</si>
  <si>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</si>
  <si>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</si>
  <si>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</si>
  <si>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</si>
  <si>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</si>
  <si>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</si>
  <si>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</si>
  <si>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</si>
  <si>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</si>
  <si>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</si>
  <si>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</si>
  <si>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</si>
  <si>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</si>
  <si>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</si>
  <si>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</si>
  <si>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</si>
  <si>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</si>
  <si>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</si>
  <si>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</si>
  <si>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</si>
  <si>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</si>
  <si>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</si>
  <si>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</si>
  <si>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</si>
  <si>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</si>
  <si>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</si>
  <si>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</si>
  <si>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</si>
  <si>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</si>
  <si>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</si>
  <si>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</si>
  <si>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</si>
  <si>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</si>
  <si>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</si>
  <si>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</si>
  <si>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</si>
  <si>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</si>
  <si>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</si>
  <si>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</si>
  <si>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</si>
  <si>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</si>
  <si>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</si>
  <si>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</si>
  <si>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</si>
  <si>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</si>
  <si>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</si>
  <si>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</si>
  <si>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</si>
  <si>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</si>
  <si>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</si>
  <si>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</si>
  <si>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</si>
  <si>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</si>
  <si>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</si>
  <si>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</si>
  <si>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</si>
  <si>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</si>
  <si>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</si>
  <si>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</si>
  <si>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</si>
  <si>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</si>
  <si>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</si>
  <si>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</si>
  <si>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</si>
  <si>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</si>
  <si>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</si>
  <si>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</si>
  <si>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</si>
  <si>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</si>
  <si>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</si>
  <si>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</si>
  <si>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</si>
  <si>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</si>
  <si>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</si>
  <si>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</si>
  <si>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</si>
  <si>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</si>
  <si>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</si>
  <si>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</si>
  <si>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</si>
  <si>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</si>
  <si>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</si>
  <si>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</si>
  <si>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</si>
  <si>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</si>
  <si>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</si>
  <si>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</si>
  <si>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</si>
  <si>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</si>
  <si>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</si>
  <si>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</si>
  <si>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</si>
  <si>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</si>
  <si>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</si>
  <si>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</si>
  <si>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</si>
  <si>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</si>
  <si>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</si>
  <si>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</si>
  <si>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</si>
  <si>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</si>
  <si>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</si>
  <si>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</si>
  <si>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</si>
  <si>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</si>
  <si>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</si>
  <si>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</si>
  <si>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</si>
  <si>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</si>
  <si>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</si>
  <si>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</si>
  <si>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</si>
  <si>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</si>
  <si>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</si>
  <si>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</si>
  <si>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</si>
  <si>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</si>
  <si>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</si>
  <si>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</si>
  <si>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</si>
  <si>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</si>
  <si>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</si>
  <si>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</si>
  <si>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</si>
  <si>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</si>
  <si>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</si>
  <si>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</si>
  <si>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</si>
  <si>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</si>
  <si>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</si>
  <si>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</si>
  <si>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</si>
  <si>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</si>
  <si>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</si>
  <si>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</si>
  <si>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</si>
  <si>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</si>
  <si>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</si>
  <si>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</si>
  <si>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</si>
  <si>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</si>
  <si>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</si>
  <si>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</si>
  <si>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</si>
  <si>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</si>
  <si>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</si>
  <si>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</si>
  <si>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/</t>
  </si>
  <si>
    <t>/archives/32828</t>
  </si>
  <si>
    <t>/archives/24686</t>
  </si>
  <si>
    <t>/archives/category/business/sk-on</t>
  </si>
  <si>
    <t>/archives/84588</t>
  </si>
  <si>
    <t>/archives/114172</t>
  </si>
  <si>
    <t>/archives/103947</t>
  </si>
  <si>
    <t>/archives/114153</t>
  </si>
  <si>
    <t>/archives/category/press/press-release</t>
  </si>
  <si>
    <t>/archives/85006</t>
  </si>
  <si>
    <t>/archives/96864</t>
  </si>
  <si>
    <t>/archives/113998</t>
  </si>
  <si>
    <t>/archives/104002</t>
  </si>
  <si>
    <t>/posts</t>
  </si>
  <si>
    <t>/archives/49884</t>
  </si>
  <si>
    <t>/archives/category/business/sk-energy</t>
  </si>
  <si>
    <t>/archives/category/business/sk-enmove</t>
  </si>
  <si>
    <t>/archives/114208</t>
  </si>
  <si>
    <t>/archives/category/business/sk-enterm</t>
  </si>
  <si>
    <t>/archives/category/business/sk-innovation</t>
  </si>
  <si>
    <t>/archives/category/business</t>
  </si>
  <si>
    <t>/archives/8448</t>
  </si>
  <si>
    <t>/archives/114278</t>
  </si>
  <si>
    <t>/archives/114364</t>
  </si>
  <si>
    <t>/archives/category/business/sk-incheonpetrochem</t>
  </si>
  <si>
    <t>/archives/113797</t>
  </si>
  <si>
    <t>/archives/113680</t>
  </si>
  <si>
    <t>/archives/48279</t>
  </si>
  <si>
    <t>/archives/114221</t>
  </si>
  <si>
    <t>/archives/104187</t>
  </si>
  <si>
    <t>/newsroom-guide</t>
  </si>
  <si>
    <t>/archives/48028</t>
  </si>
  <si>
    <t>/archives/114309</t>
  </si>
  <si>
    <t>/archives/category/business/sk-geo-centric</t>
  </si>
  <si>
    <t>/archives/113952</t>
  </si>
  <si>
    <t>/archives/8935</t>
  </si>
  <si>
    <t>/archives/114138</t>
  </si>
  <si>
    <t>/archives/category/industry-and-insight/basics</t>
  </si>
  <si>
    <t>/archives/16295</t>
  </si>
  <si>
    <t>/archives/114430</t>
  </si>
  <si>
    <t>/archives/category/field-news</t>
  </si>
  <si>
    <t>/archives/category/press</t>
  </si>
  <si>
    <t>/archives/category/field-news/inno-people</t>
  </si>
  <si>
    <t>/archives/113159</t>
  </si>
  <si>
    <t>/archives/category/industry-and-insight</t>
  </si>
  <si>
    <t>/archives/8502</t>
  </si>
  <si>
    <t>/archives/114065</t>
  </si>
  <si>
    <t>/archives/111540</t>
  </si>
  <si>
    <t>/archives/98107</t>
  </si>
  <si>
    <t>/archives/110323</t>
  </si>
  <si>
    <t>/archives/100667</t>
  </si>
  <si>
    <t>/archives/36237</t>
  </si>
  <si>
    <t>/archives/8422</t>
  </si>
  <si>
    <t>/archives/112580</t>
  </si>
  <si>
    <t>/archives/8355</t>
  </si>
  <si>
    <t>/archives/34678</t>
  </si>
  <si>
    <t>/archives/114094</t>
  </si>
  <si>
    <t>/archives/97077</t>
  </si>
  <si>
    <t>/archives/107411</t>
  </si>
  <si>
    <t>/archives/112908</t>
  </si>
  <si>
    <t>/archives/112418</t>
  </si>
  <si>
    <t>/archives/109462</t>
  </si>
  <si>
    <t>/archives/99361</t>
  </si>
  <si>
    <t>/archives/10815</t>
  </si>
  <si>
    <t>/archives/category/field-news/inno-field</t>
  </si>
  <si>
    <t>/archives/45433</t>
  </si>
  <si>
    <t>/archives/94030</t>
  </si>
  <si>
    <t>/archives/category/industry-and-insight/inno-column</t>
  </si>
  <si>
    <t>/archives/114407</t>
  </si>
  <si>
    <t>/archives/63622</t>
  </si>
  <si>
    <t>/archives/111387</t>
  </si>
  <si>
    <t>/archives/83720</t>
  </si>
  <si>
    <t>/archives/25903</t>
  </si>
  <si>
    <t>/archives/95110</t>
  </si>
  <si>
    <t>/archives/112956</t>
  </si>
  <si>
    <t>/archives/51077</t>
  </si>
  <si>
    <t>/archives/113855</t>
  </si>
  <si>
    <t>/archives/100892</t>
  </si>
  <si>
    <t>/archives/103349</t>
  </si>
  <si>
    <t>/archives/28782</t>
  </si>
  <si>
    <t>/archives/91050</t>
  </si>
  <si>
    <t>/archives/57901</t>
  </si>
  <si>
    <t>/archives/83065</t>
  </si>
  <si>
    <t>/archives/30434</t>
  </si>
  <si>
    <t>/archives/6688</t>
  </si>
  <si>
    <t>/archives/76541</t>
  </si>
  <si>
    <t>/archives/83571</t>
  </si>
  <si>
    <t>/archives/103989</t>
  </si>
  <si>
    <t>/archives/25579</t>
  </si>
  <si>
    <t>/archives/85278</t>
  </si>
  <si>
    <t>/archives/113289</t>
  </si>
  <si>
    <t>/archives/48881</t>
  </si>
  <si>
    <t>/archives/category/business/sk-earthon</t>
  </si>
  <si>
    <t>/archives/21277</t>
  </si>
  <si>
    <t>/archives/110015</t>
  </si>
  <si>
    <t>/archives/112480</t>
  </si>
  <si>
    <t>/archives/110055</t>
  </si>
  <si>
    <t>/archives/tag/?몃?怨듦컧-clan</t>
  </si>
  <si>
    <t>/archives/111406</t>
  </si>
  <si>
    <t>/archives/category/business/sk-ietechnology</t>
  </si>
  <si>
    <t>/archives/114084</t>
  </si>
  <si>
    <t>/archives/18301</t>
  </si>
  <si>
    <t>/archives/category/press/notice</t>
  </si>
  <si>
    <t>/archives/100159</t>
  </si>
  <si>
    <t>/archives/107142</t>
  </si>
  <si>
    <t>/archives/tag/sk?대끂踰좎씠???몄궛complex</t>
  </si>
  <si>
    <t>/archives/100739</t>
  </si>
  <si>
    <t>/archives/51614</t>
  </si>
  <si>
    <t>/archives/60291</t>
  </si>
  <si>
    <t>/archives/111831</t>
  </si>
  <si>
    <t>/archives/112487</t>
  </si>
  <si>
    <t>/archives/103803</t>
  </si>
  <si>
    <t>/archives/98605</t>
  </si>
  <si>
    <t>/archives/category/field-news/management</t>
  </si>
  <si>
    <t>/archives/88269</t>
  </si>
  <si>
    <t>/archives/78785</t>
  </si>
  <si>
    <t>/archives/110144</t>
  </si>
  <si>
    <t>/archives/9049</t>
  </si>
  <si>
    <t>/archives/tag/遊됱궗?쒕룞</t>
  </si>
  <si>
    <t>/archives/113520</t>
  </si>
  <si>
    <t>/archives/114327</t>
  </si>
  <si>
    <t>/archives/23352</t>
  </si>
  <si>
    <t>/archives/category/press/archive</t>
  </si>
  <si>
    <t>/archives/97391</t>
  </si>
  <si>
    <t>/archives/37693</t>
  </si>
  <si>
    <t>/archives/59030</t>
  </si>
  <si>
    <t>/archives/21617</t>
  </si>
  <si>
    <t>/archives/25596</t>
  </si>
  <si>
    <t>/archives/80568</t>
  </si>
  <si>
    <t>/archives/83181</t>
  </si>
  <si>
    <t>/archives/84762</t>
  </si>
  <si>
    <t>/archives/tag/?대텇?댁쑀</t>
  </si>
  <si>
    <t>/archives/94311</t>
  </si>
  <si>
    <t>/archives/105883</t>
  </si>
  <si>
    <t>/archives/114052</t>
  </si>
  <si>
    <t>/archives/114118</t>
  </si>
  <si>
    <t>/archives/25711</t>
  </si>
  <si>
    <t>/archives/7348</t>
  </si>
  <si>
    <t>/archives/8482</t>
  </si>
  <si>
    <t>/archives/100553</t>
  </si>
  <si>
    <t>/archives/38114</t>
  </si>
  <si>
    <t>/archives/97264</t>
  </si>
  <si>
    <t>/archives/9782</t>
  </si>
  <si>
    <t>/archives/104517</t>
  </si>
  <si>
    <t>/archives/10963</t>
  </si>
  <si>
    <t>/archives/111978</t>
  </si>
  <si>
    <t>/archives/112776</t>
  </si>
  <si>
    <t>/archives/47000</t>
  </si>
  <si>
    <t>/archives/110536</t>
  </si>
  <si>
    <t>/archives/53520</t>
  </si>
  <si>
    <t>/archives/65154</t>
  </si>
  <si>
    <t>/archives/70521</t>
  </si>
  <si>
    <t>/archives/98610</t>
  </si>
  <si>
    <t>/archives/category/business/sk-tradinginternational</t>
  </si>
  <si>
    <t>/archives/113881</t>
  </si>
  <si>
    <t>/archives/89977</t>
  </si>
  <si>
    <t>/archives/98731</t>
  </si>
  <si>
    <t>/archives/101143</t>
  </si>
  <si>
    <t>/archives/114474</t>
  </si>
  <si>
    <t>/archives/13682</t>
  </si>
  <si>
    <t>/archives/88198</t>
  </si>
  <si>
    <t>/archives/102980</t>
  </si>
  <si>
    <t>/archives/10557</t>
  </si>
  <si>
    <t>/archives/category/social-news</t>
  </si>
  <si>
    <t>/archives/113197</t>
  </si>
  <si>
    <t>/archives/113565</t>
  </si>
  <si>
    <t>/archives/69357</t>
  </si>
  <si>
    <t>/archives/7636</t>
  </si>
  <si>
    <t>/archives/108874</t>
  </si>
  <si>
    <t>/archives/110819</t>
  </si>
  <si>
    <t>/archives/111929</t>
  </si>
  <si>
    <t>/archives/22283</t>
  </si>
  <si>
    <t>/archives/8544</t>
  </si>
  <si>
    <t>/archives/103932</t>
  </si>
  <si>
    <t>/archives/108755</t>
  </si>
  <si>
    <t>/archives/11700</t>
  </si>
  <si>
    <t>/archives/106345</t>
  </si>
  <si>
    <t>/archives/109888</t>
  </si>
  <si>
    <t>/archives/63101</t>
  </si>
  <si>
    <t>/archives/80564</t>
  </si>
  <si>
    <t>/privacy-policy</t>
  </si>
  <si>
    <t>/archives/111652</t>
  </si>
  <si>
    <t>/archives/36348</t>
  </si>
  <si>
    <t>/archives/96387</t>
  </si>
  <si>
    <t>/archives/96879</t>
  </si>
  <si>
    <t>/archives/107557</t>
  </si>
  <si>
    <t>/archives/110975</t>
  </si>
  <si>
    <t>/archives/14875</t>
  </si>
  <si>
    <t>/archives/7268</t>
  </si>
  <si>
    <t>/archives/103336</t>
  </si>
  <si>
    <t>/archives/106172</t>
  </si>
  <si>
    <t>/archives/106868</t>
  </si>
  <si>
    <t>/archives/110120</t>
  </si>
  <si>
    <t>/archives/83166</t>
  </si>
  <si>
    <t>/archives/9512</t>
  </si>
  <si>
    <t>/archives/9764</t>
  </si>
  <si>
    <t>/archives/12929</t>
  </si>
  <si>
    <t>/archives/20948</t>
  </si>
  <si>
    <t>/archives/34162</t>
  </si>
  <si>
    <t>/archives/86766</t>
  </si>
  <si>
    <t>/archives/94081</t>
  </si>
  <si>
    <t>/archives/21233</t>
  </si>
  <si>
    <t>/archives/100222</t>
  </si>
  <si>
    <t>/archives/18648</t>
  </si>
  <si>
    <t>/archives/24005</t>
  </si>
  <si>
    <t>/archives/24588</t>
  </si>
  <si>
    <t>/archives/67904</t>
  </si>
  <si>
    <t>/archives/105264</t>
  </si>
  <si>
    <t>/archives/112411</t>
  </si>
  <si>
    <t>/archives/27825</t>
  </si>
  <si>
    <t>/archives/34426</t>
  </si>
  <si>
    <t>/archives/105914</t>
  </si>
  <si>
    <t>/archives/112995</t>
  </si>
  <si>
    <t>/archives/113925</t>
  </si>
  <si>
    <t>/archives/7380</t>
  </si>
  <si>
    <t>/archives/7475</t>
  </si>
  <si>
    <t>/archives/96339</t>
  </si>
  <si>
    <t>/archives/10330</t>
  </si>
  <si>
    <t>/archives/21558</t>
  </si>
  <si>
    <t>/archives/98215</t>
  </si>
  <si>
    <t>/archives/107738</t>
  </si>
  <si>
    <t>/archives/107925</t>
  </si>
  <si>
    <t>/archives/113419</t>
  </si>
  <si>
    <t>/archives/114354</t>
  </si>
  <si>
    <t>/archives/62987</t>
  </si>
  <si>
    <t>/archives/72120</t>
  </si>
  <si>
    <t>/archives/88816</t>
  </si>
  <si>
    <t>/archives/96759</t>
  </si>
  <si>
    <t>/archives/9807</t>
  </si>
  <si>
    <t>/archives/106205</t>
  </si>
  <si>
    <t>/archives/110206</t>
  </si>
  <si>
    <t>/archives/110382</t>
  </si>
  <si>
    <t>/archives/110471</t>
  </si>
  <si>
    <t>/archives/20706</t>
  </si>
  <si>
    <t>/archives/6811</t>
  </si>
  <si>
    <t>/archives/72104</t>
  </si>
  <si>
    <t>/archives/73326</t>
  </si>
  <si>
    <t>/archives/75805</t>
  </si>
  <si>
    <t>/archives/110458</t>
  </si>
  <si>
    <t>/archives/113663</t>
  </si>
  <si>
    <t>/archives/15214</t>
  </si>
  <si>
    <t>/archives/17876</t>
  </si>
  <si>
    <t>/archives/22310</t>
  </si>
  <si>
    <t>/archives/33788</t>
  </si>
  <si>
    <t>/archives/97638</t>
  </si>
  <si>
    <t>/archives/103704</t>
  </si>
  <si>
    <t>/archives/108569</t>
  </si>
  <si>
    <t>/archives/109603</t>
  </si>
  <si>
    <t>/archives/111224</t>
  </si>
  <si>
    <t>/archives/111486</t>
  </si>
  <si>
    <t>/archives/113297</t>
  </si>
  <si>
    <t>/archives/114336</t>
  </si>
  <si>
    <t>/archives/32681</t>
  </si>
  <si>
    <t>/archives/50898</t>
  </si>
  <si>
    <t>/archives/61743</t>
  </si>
  <si>
    <t>/archives/68608</t>
  </si>
  <si>
    <t>/archives/69107</t>
  </si>
  <si>
    <t>/archives/72552</t>
  </si>
  <si>
    <t>/archives/8171</t>
  </si>
  <si>
    <t>/archives/87190</t>
  </si>
  <si>
    <t>/archives/91072</t>
  </si>
  <si>
    <t>/archives/93757</t>
  </si>
  <si>
    <t>/archives/9439</t>
  </si>
  <si>
    <t>/archives/96454</t>
  </si>
  <si>
    <t>/archives/10179</t>
  </si>
  <si>
    <t>/archives/102756</t>
  </si>
  <si>
    <t>/archives/105499</t>
  </si>
  <si>
    <t>/archives/105821</t>
  </si>
  <si>
    <t>/archives/111394</t>
  </si>
  <si>
    <t>/archives/113099</t>
  </si>
  <si>
    <t>/archives/21543</t>
  </si>
  <si>
    <t>/archives/32685</t>
  </si>
  <si>
    <t>/archives/4521</t>
  </si>
  <si>
    <t>/archives/70300</t>
  </si>
  <si>
    <t>/archives/93157</t>
  </si>
  <si>
    <t>/archives/tag/?≪묠?됯컖</t>
  </si>
  <si>
    <t>/archives/100641</t>
  </si>
  <si>
    <t>/archives/101258</t>
  </si>
  <si>
    <t>/archives/107388</t>
  </si>
  <si>
    <t>/archives/56046</t>
  </si>
  <si>
    <t>/archives/102285</t>
  </si>
  <si>
    <t>/archives/105770</t>
  </si>
  <si>
    <t>/archives/106701</t>
  </si>
  <si>
    <t>/archives/109977</t>
  </si>
  <si>
    <t>/archives/112046</t>
  </si>
  <si>
    <t>/archives/112250</t>
  </si>
  <si>
    <t>/archives/113226</t>
  </si>
  <si>
    <t>/archives/113475</t>
  </si>
  <si>
    <t>/archives/114014</t>
  </si>
  <si>
    <t>/archives/11993</t>
  </si>
  <si>
    <t>/archives/19881</t>
  </si>
  <si>
    <t>/archives/19981</t>
  </si>
  <si>
    <t>/archives/50688</t>
  </si>
  <si>
    <t>/archives/76643</t>
  </si>
  <si>
    <t>/archives/82326</t>
  </si>
  <si>
    <t>/archives/85894</t>
  </si>
  <si>
    <t>/archives/tag/sk-battery-america</t>
  </si>
  <si>
    <t>/archives/104439</t>
  </si>
  <si>
    <t>/archives/104596</t>
  </si>
  <si>
    <t>/archives/111245</t>
  </si>
  <si>
    <t>/archives/112513</t>
  </si>
  <si>
    <t>/archives/112815</t>
  </si>
  <si>
    <t>/archives/113149</t>
  </si>
  <si>
    <t>/archives/45601</t>
  </si>
  <si>
    <t>/archives/60780</t>
  </si>
  <si>
    <t>/archives/7288</t>
  </si>
  <si>
    <t>/archives/81784</t>
  </si>
  <si>
    <t>/archives/8269</t>
  </si>
  <si>
    <t>/archives/92917</t>
  </si>
  <si>
    <t>/archives/95380</t>
  </si>
  <si>
    <t>/archives/9705</t>
  </si>
  <si>
    <t>/archives/98182</t>
  </si>
  <si>
    <t>/archives/101945</t>
  </si>
  <si>
    <t>/archives/102419</t>
  </si>
  <si>
    <t>/archives/104532</t>
  </si>
  <si>
    <t>/archives/112331</t>
  </si>
  <si>
    <t>/archives/113462</t>
  </si>
  <si>
    <t>/archives/14136</t>
  </si>
  <si>
    <t>/archives/23957</t>
  </si>
  <si>
    <t>/archives/94778</t>
  </si>
  <si>
    <t>/archives/97693</t>
  </si>
  <si>
    <t>/archives/100001</t>
  </si>
  <si>
    <t>/archives/101248</t>
  </si>
  <si>
    <t>/archives/103594</t>
  </si>
  <si>
    <t>/archives/105131</t>
  </si>
  <si>
    <t>/archives/105676</t>
  </si>
  <si>
    <t>/archives/107618</t>
  </si>
  <si>
    <t>/archives/112024</t>
  </si>
  <si>
    <t>/archives/113432</t>
  </si>
  <si>
    <t>/archives/113632</t>
  </si>
  <si>
    <t>/archives/114206</t>
  </si>
  <si>
    <t>/archives/17256</t>
  </si>
  <si>
    <t>/archives/25623</t>
  </si>
  <si>
    <t>/archives/26620</t>
  </si>
  <si>
    <t>/archives/38098</t>
  </si>
  <si>
    <t>/archives/47741</t>
  </si>
  <si>
    <t>/archives/69589</t>
  </si>
  <si>
    <t>/archives/7696</t>
  </si>
  <si>
    <t>/archives/77093</t>
  </si>
  <si>
    <t>/archives/77996</t>
  </si>
  <si>
    <t>/archives/78965</t>
  </si>
  <si>
    <t>/archives/85896</t>
  </si>
  <si>
    <t>/archives/90219</t>
  </si>
  <si>
    <t>/archives/90963</t>
  </si>
  <si>
    <t>/archives/97463</t>
  </si>
  <si>
    <t>/archives/108461</t>
  </si>
  <si>
    <t>/archives/108889</t>
  </si>
  <si>
    <t>/archives/112210</t>
  </si>
  <si>
    <t>/archives/112239</t>
  </si>
  <si>
    <t>/archives/47699</t>
  </si>
  <si>
    <t>/archives/47895</t>
  </si>
  <si>
    <t>/archives/59917</t>
  </si>
  <si>
    <t>/archives/62659</t>
  </si>
  <si>
    <t>/archives/70071</t>
  </si>
  <si>
    <t>/archives/78553</t>
  </si>
  <si>
    <t>/archives/85187</t>
  </si>
  <si>
    <t>/archives/86689</t>
  </si>
  <si>
    <t>/archives/89053</t>
  </si>
  <si>
    <t>/archives/90543</t>
  </si>
  <si>
    <t>/archives/93799</t>
  </si>
  <si>
    <t>/archives/95732</t>
  </si>
  <si>
    <t>/archives/100041</t>
  </si>
  <si>
    <t>/archives/100759</t>
  </si>
  <si>
    <t>/archives/102531</t>
  </si>
  <si>
    <t>/archives/105048</t>
  </si>
  <si>
    <t>/archives/10512</t>
  </si>
  <si>
    <t>/archives/105651</t>
  </si>
  <si>
    <t>/archives/109216</t>
  </si>
  <si>
    <t>/archives/112133</t>
  </si>
  <si>
    <t>/archives/112882</t>
  </si>
  <si>
    <t>/archives/113268</t>
  </si>
  <si>
    <t>/archives/114412</t>
  </si>
  <si>
    <t>/archives/13718</t>
  </si>
  <si>
    <t>/archives/21261</t>
  </si>
  <si>
    <t>/archives/21314</t>
  </si>
  <si>
    <t>/archives/28520</t>
  </si>
  <si>
    <t>/archives/31846</t>
  </si>
  <si>
    <t>/archives/34355</t>
  </si>
  <si>
    <t>/archives/34905</t>
  </si>
  <si>
    <t>/archives/61110</t>
  </si>
  <si>
    <t>/archives/84900</t>
  </si>
  <si>
    <t>/archives/tag/safety-golden-rule</t>
  </si>
  <si>
    <t>/archives/tag/?좎엯?ъ썝-援먯쑁怨쇱젙</t>
  </si>
  <si>
    <t>/archives/102896</t>
  </si>
  <si>
    <t>/archives/104049</t>
  </si>
  <si>
    <t>/archives/105449</t>
  </si>
  <si>
    <t>/archives/14040</t>
  </si>
  <si>
    <t>/archives/26127</t>
  </si>
  <si>
    <t>/archives/34669</t>
  </si>
  <si>
    <t>/archives/84713</t>
  </si>
  <si>
    <t>/archives/85853</t>
  </si>
  <si>
    <t>/archives/93867</t>
  </si>
  <si>
    <t>/archives/96097</t>
  </si>
  <si>
    <t>/archives/96768</t>
  </si>
  <si>
    <t>/archives/9860</t>
  </si>
  <si>
    <t>/archives/tag/?깃??щⅤ-蹂듯빀-?뺤젣留덉쭊</t>
  </si>
  <si>
    <t>/newsletter_agreement</t>
  </si>
  <si>
    <t>/archives/106126</t>
  </si>
  <si>
    <t>/archives/107289</t>
  </si>
  <si>
    <t>/archives/108736</t>
  </si>
  <si>
    <t>/archives/111373</t>
  </si>
  <si>
    <t>/archives/112036</t>
  </si>
  <si>
    <t>/archives/112156</t>
  </si>
  <si>
    <t>/archives/112989</t>
  </si>
  <si>
    <t>/archives/11371</t>
  </si>
  <si>
    <t>/archives/20855</t>
  </si>
  <si>
    <t>/archives/21354</t>
  </si>
  <si>
    <t>/archives/25955</t>
  </si>
  <si>
    <t>/archives/2624</t>
  </si>
  <si>
    <t>/archives/29155</t>
  </si>
  <si>
    <t>/archives/53791</t>
  </si>
  <si>
    <t>/archives/61250</t>
  </si>
  <si>
    <t>/archives/62375</t>
  </si>
  <si>
    <t>/archives/64647</t>
  </si>
  <si>
    <t>/archives/67841</t>
  </si>
  <si>
    <t>/archives/94616</t>
  </si>
  <si>
    <t>/archives/96846</t>
  </si>
  <si>
    <t>/archives/102733</t>
  </si>
  <si>
    <t>/archives/103178</t>
  </si>
  <si>
    <t>/archives/103372</t>
  </si>
  <si>
    <t>/archives/106235</t>
  </si>
  <si>
    <t>/archives/112603</t>
  </si>
  <si>
    <t>/archives/114038</t>
  </si>
  <si>
    <t>/archives/11793</t>
  </si>
  <si>
    <t>/archives/21649</t>
  </si>
  <si>
    <t>/archives/28157</t>
  </si>
  <si>
    <t>/archives/38706</t>
  </si>
  <si>
    <t>/archives/55965</t>
  </si>
  <si>
    <t>/archives/6947</t>
  </si>
  <si>
    <t>/archives/7103</t>
  </si>
  <si>
    <t>/archives/73965</t>
  </si>
  <si>
    <t>/archives/82045</t>
  </si>
  <si>
    <t>/archives/86834</t>
  </si>
  <si>
    <t>/archives/9249</t>
  </si>
  <si>
    <t>/archives/99949</t>
  </si>
  <si>
    <t>/archives/101589</t>
  </si>
  <si>
    <t>/archives/102328</t>
  </si>
  <si>
    <t>/archives/104136</t>
  </si>
  <si>
    <t>/archives/107610</t>
  </si>
  <si>
    <t>/archives/10794</t>
  </si>
  <si>
    <t>/archives/111968</t>
  </si>
  <si>
    <t>/archives/25648</t>
  </si>
  <si>
    <t>/archives/28045</t>
  </si>
  <si>
    <t>/archives/46319</t>
  </si>
  <si>
    <t>/archives/59457</t>
  </si>
  <si>
    <t>/archives/60876</t>
  </si>
  <si>
    <t>/archives/69864</t>
  </si>
  <si>
    <t>/archives/93460</t>
  </si>
  <si>
    <t>/archives/93770</t>
  </si>
  <si>
    <t>/archives/95080</t>
  </si>
  <si>
    <t>/archives/9637</t>
  </si>
  <si>
    <t>/archives/98822</t>
  </si>
  <si>
    <t>/archives/tag/?몄궛clx</t>
  </si>
  <si>
    <t>/archives/tag/?섎え?덉븘</t>
  </si>
  <si>
    <t>/archives/100113</t>
  </si>
  <si>
    <t>/archives/100851</t>
  </si>
  <si>
    <t>/archives/102835</t>
  </si>
  <si>
    <t>/archives/102910</t>
  </si>
  <si>
    <t>/archives/103145</t>
  </si>
  <si>
    <t>/archives/103287</t>
  </si>
  <si>
    <t>/archives/104261</t>
  </si>
  <si>
    <t>/archives/104504</t>
  </si>
  <si>
    <t>/archives/105331</t>
  </si>
  <si>
    <t>/archives/105707</t>
  </si>
  <si>
    <t>/archives/105985</t>
  </si>
  <si>
    <t>/archives/106626</t>
  </si>
  <si>
    <t>/archives/109282</t>
  </si>
  <si>
    <t>/archives/110328</t>
  </si>
  <si>
    <t>/archives/111495</t>
  </si>
  <si>
    <t>/archives/113083</t>
  </si>
  <si>
    <t>/archives/11761</t>
  </si>
  <si>
    <t>/archives/15974</t>
  </si>
  <si>
    <t>/archives/24874</t>
  </si>
  <si>
    <t>/archives/3095</t>
  </si>
  <si>
    <t>/archives/34624</t>
  </si>
  <si>
    <t>/archives/36253</t>
  </si>
  <si>
    <t>/archives/47994</t>
  </si>
  <si>
    <t>/archives/57650</t>
  </si>
  <si>
    <t>/archives/68575</t>
  </si>
  <si>
    <t>/archives/72250</t>
  </si>
  <si>
    <t>/archives/72390</t>
  </si>
  <si>
    <t>/archives/73127</t>
  </si>
  <si>
    <t>/archives/75713</t>
  </si>
  <si>
    <t>/archives/80526</t>
  </si>
  <si>
    <t>/archives/8289</t>
  </si>
  <si>
    <t>/archives/83119</t>
  </si>
  <si>
    <t>/archives/86272</t>
  </si>
  <si>
    <t>/archives/93780</t>
  </si>
  <si>
    <t>/archives/95134</t>
  </si>
  <si>
    <t>/archives/97113</t>
  </si>
  <si>
    <t>/archives/98253</t>
  </si>
  <si>
    <t>/archives/category/press/archive/photo</t>
  </si>
  <si>
    <t>/archives/102329</t>
  </si>
  <si>
    <t>/archives/103988</t>
  </si>
  <si>
    <t>/archives/105395</t>
  </si>
  <si>
    <t>/archives/105691</t>
  </si>
  <si>
    <t>/archives/107662</t>
  </si>
  <si>
    <t>/archives/107845</t>
  </si>
  <si>
    <t>/archives/110846</t>
  </si>
  <si>
    <t>/archives/112709</t>
  </si>
  <si>
    <t>/archives/114199</t>
  </si>
  <si>
    <t>/archives/19039</t>
  </si>
  <si>
    <t>/archives/23283</t>
  </si>
  <si>
    <t>/archives/27556</t>
  </si>
  <si>
    <t>/archives/37795</t>
  </si>
  <si>
    <t>/archives/50461</t>
  </si>
  <si>
    <t>/archives/51746</t>
  </si>
  <si>
    <t>/archives/76328</t>
  </si>
  <si>
    <t>/archives/76420</t>
  </si>
  <si>
    <t>/archives/78457</t>
  </si>
  <si>
    <t>/archives/78753</t>
  </si>
  <si>
    <t>/archives/8227</t>
  </si>
  <si>
    <t>/archives/83097</t>
  </si>
  <si>
    <t>/archives/85586</t>
  </si>
  <si>
    <t>/archives/86439</t>
  </si>
  <si>
    <t>/archives/88339</t>
  </si>
  <si>
    <t>/archives/89841</t>
  </si>
  <si>
    <t>/archives/91679</t>
  </si>
  <si>
    <t>/archives/92800</t>
  </si>
  <si>
    <t>/archives/94318</t>
  </si>
  <si>
    <t>/archives/96752</t>
  </si>
  <si>
    <t>/archives/98767</t>
  </si>
  <si>
    <t>/archives/category/9</t>
  </si>
  <si>
    <t>/archives/tag/?쇳븯??諛⑹떇???곸떊</t>
  </si>
  <si>
    <t>/archives/100327</t>
  </si>
  <si>
    <t>/archives/10070</t>
  </si>
  <si>
    <t>/archives/100916</t>
  </si>
  <si>
    <t>/archives/104151</t>
  </si>
  <si>
    <t>/archives/104985</t>
  </si>
  <si>
    <t>/archives/105091</t>
  </si>
  <si>
    <t>/archives/105532</t>
  </si>
  <si>
    <t>/archives/105571</t>
  </si>
  <si>
    <t>/archives/107036</t>
  </si>
  <si>
    <t>/archives/109118</t>
  </si>
  <si>
    <t>/archives/110237</t>
  </si>
  <si>
    <t>/archives/11127</t>
  </si>
  <si>
    <t>/archives/111454</t>
  </si>
  <si>
    <t>/archives/112724</t>
  </si>
  <si>
    <t>/archives/113186</t>
  </si>
  <si>
    <t>/archives/114201</t>
  </si>
  <si>
    <t>/archives/11737</t>
  </si>
  <si>
    <t>/archives/21295</t>
  </si>
  <si>
    <t>/archives/22421</t>
  </si>
  <si>
    <t>/archives/24192</t>
  </si>
  <si>
    <t>/archives/29138</t>
  </si>
  <si>
    <t>/archives/30153</t>
  </si>
  <si>
    <t>/archives/38490</t>
  </si>
  <si>
    <t>/archives/47192</t>
  </si>
  <si>
    <t>/archives/48690</t>
  </si>
  <si>
    <t>/archives/54522</t>
  </si>
  <si>
    <t>/archives/64250</t>
  </si>
  <si>
    <t>/archives/75079</t>
  </si>
  <si>
    <t>/archives/7918</t>
  </si>
  <si>
    <t>/archives/8034</t>
  </si>
  <si>
    <t>/archives/80343</t>
  </si>
  <si>
    <t>/archives/82172</t>
  </si>
  <si>
    <t>/archives/82343</t>
  </si>
  <si>
    <t>/archives/82496</t>
  </si>
  <si>
    <t>/archives/87503</t>
  </si>
  <si>
    <t>/archives/87887</t>
  </si>
  <si>
    <t>/archives/88291</t>
  </si>
  <si>
    <t>/archives/88954</t>
  </si>
  <si>
    <t>/archives/92988</t>
  </si>
  <si>
    <t>/archives/9299</t>
  </si>
  <si>
    <t>/archives/94113</t>
  </si>
  <si>
    <t>/archives/96145</t>
  </si>
  <si>
    <t>/archives/96309</t>
  </si>
  <si>
    <t>/archives/97593</t>
  </si>
  <si>
    <t>/archives/99298</t>
  </si>
  <si>
    <t>/archives/99932</t>
  </si>
  <si>
    <t>/privacy20210908</t>
  </si>
  <si>
    <t>/archives/101213</t>
  </si>
  <si>
    <t>/archives/101442</t>
  </si>
  <si>
    <t>/archives/102075</t>
  </si>
  <si>
    <t>/archives/102095</t>
  </si>
  <si>
    <t>/archives/103076</t>
  </si>
  <si>
    <t>/archives/103302</t>
  </si>
  <si>
    <t>/archives/105440</t>
  </si>
  <si>
    <t>/archives/107822</t>
  </si>
  <si>
    <t>/archives/108834</t>
  </si>
  <si>
    <t>/archives/109571</t>
  </si>
  <si>
    <t>/archives/110003</t>
  </si>
  <si>
    <t>/archives/110919</t>
  </si>
  <si>
    <t>/archives/111466</t>
  </si>
  <si>
    <t>/archives/111887</t>
  </si>
  <si>
    <t>/archives/112655</t>
  </si>
  <si>
    <t>/archives/113192</t>
  </si>
  <si>
    <t>/archives/14188</t>
  </si>
  <si>
    <t>/archives/14965</t>
  </si>
  <si>
    <t>/archives/22185</t>
  </si>
  <si>
    <t>/archives/22870</t>
  </si>
  <si>
    <t>/archives/23134</t>
  </si>
  <si>
    <t>/archives/27324</t>
  </si>
  <si>
    <t>/archives/37348</t>
  </si>
  <si>
    <t>/archives/45977</t>
  </si>
  <si>
    <t>/archives/59820</t>
  </si>
  <si>
    <t>/archives/64114</t>
  </si>
  <si>
    <t>/archives/68240</t>
  </si>
  <si>
    <t>/archives/70139</t>
  </si>
  <si>
    <t>/archives/72017</t>
  </si>
  <si>
    <t>/archives/72162</t>
  </si>
  <si>
    <t>/archives/74611</t>
  </si>
  <si>
    <t>/archives/78311</t>
  </si>
  <si>
    <t>/archives/79287</t>
  </si>
  <si>
    <t>/archives/80355</t>
  </si>
  <si>
    <t>/archives/80912</t>
  </si>
  <si>
    <t>/archives/82278</t>
  </si>
  <si>
    <t>/archives/88154</t>
  </si>
  <si>
    <t>/archives/89158</t>
  </si>
  <si>
    <t>/archives/91375</t>
  </si>
  <si>
    <t>/archives/93938</t>
  </si>
  <si>
    <t>/archives/93962</t>
  </si>
  <si>
    <t>/archives/9660</t>
  </si>
  <si>
    <t>/archives/97661</t>
  </si>
  <si>
    <t>/archives/98756</t>
  </si>
  <si>
    <t>/archives/tag/sk?몄쿇?앹쑀?뷀븰</t>
  </si>
  <si>
    <t>/archives/tag/吏곷Т?뚭컻</t>
  </si>
  <si>
    <t>/archives/tag/?됰났-cc</t>
  </si>
  <si>
    <t>/archives/100207</t>
  </si>
  <si>
    <t>/archives/103449</t>
  </si>
  <si>
    <t>/archives/103938</t>
  </si>
  <si>
    <t>/archives/104331</t>
  </si>
  <si>
    <t>/archives/104601</t>
  </si>
  <si>
    <t>/archives/105521</t>
  </si>
  <si>
    <t>/archives/105741</t>
  </si>
  <si>
    <t>/archives/106307</t>
  </si>
  <si>
    <t>/archives/107717</t>
  </si>
  <si>
    <t>/archives/107963</t>
  </si>
  <si>
    <t>/archives/108416</t>
  </si>
  <si>
    <t>/archives/110681</t>
  </si>
  <si>
    <t>/archives/110768</t>
  </si>
  <si>
    <t>/archives/111324</t>
  </si>
  <si>
    <t>/archives/111582</t>
  </si>
  <si>
    <t>/archives/112544</t>
  </si>
  <si>
    <t>/archives/112754</t>
  </si>
  <si>
    <t>/archives/13135</t>
  </si>
  <si>
    <t>/archives/18414</t>
  </si>
  <si>
    <t>/archives/20287</t>
  </si>
  <si>
    <t>/archives/22734</t>
  </si>
  <si>
    <t>/archives/25734</t>
  </si>
  <si>
    <t>/archives/31789</t>
  </si>
  <si>
    <t>/archives/32311</t>
  </si>
  <si>
    <t>/archives/32337</t>
  </si>
  <si>
    <t>/archives/33139</t>
  </si>
  <si>
    <t>/archives/33833</t>
  </si>
  <si>
    <t>/archives/34403</t>
  </si>
  <si>
    <t>/archives/47218</t>
  </si>
  <si>
    <t>/archives/62178</t>
  </si>
  <si>
    <t>/archives/63586</t>
  </si>
  <si>
    <t>/archives/64019</t>
  </si>
  <si>
    <t>/archives/67318</t>
  </si>
  <si>
    <t>/archives/70471</t>
  </si>
  <si>
    <t>/archives/70929</t>
  </si>
  <si>
    <t>/archives/71505</t>
  </si>
  <si>
    <t>/archives/7359</t>
  </si>
  <si>
    <t>/archives/76343</t>
  </si>
  <si>
    <t>/archives/80603</t>
  </si>
  <si>
    <t>/archives/80837</t>
  </si>
  <si>
    <t>/archives/81090</t>
  </si>
  <si>
    <t>/archives/82691</t>
  </si>
  <si>
    <t>/archives/83801</t>
  </si>
  <si>
    <t>/archives/85171</t>
  </si>
  <si>
    <t>/archives/90811</t>
  </si>
  <si>
    <t>/archives/9192</t>
  </si>
  <si>
    <t>/archives/93491</t>
  </si>
  <si>
    <t>/archives/95661</t>
  </si>
  <si>
    <t>/archives/9577</t>
  </si>
  <si>
    <t>/archives/96200</t>
  </si>
  <si>
    <t>/archives/96443</t>
  </si>
  <si>
    <t>/archives/9670</t>
  </si>
  <si>
    <t>/archives/97461</t>
  </si>
  <si>
    <t>/archives/97579</t>
  </si>
  <si>
    <t>/archives/98404</t>
  </si>
  <si>
    <t>/archives/98991</t>
  </si>
  <si>
    <t>/archives/tag/以묓븳?앺솕</t>
  </si>
  <si>
    <t>/archives/100130</t>
  </si>
  <si>
    <t>/archives/103092</t>
  </si>
  <si>
    <t>/archives/104399</t>
  </si>
  <si>
    <t>/archives/105362</t>
  </si>
  <si>
    <t>/archives/110245</t>
  </si>
  <si>
    <t>/archives/110801</t>
  </si>
  <si>
    <t>/archives/110932</t>
  </si>
  <si>
    <t>/archives/110959</t>
  </si>
  <si>
    <t>/archives/111283</t>
  </si>
  <si>
    <t>/archives/112011</t>
  </si>
  <si>
    <t>/archives/112428</t>
  </si>
  <si>
    <t>/archives/112566</t>
  </si>
  <si>
    <t>/archives/18429</t>
  </si>
  <si>
    <t>/archives/19825</t>
  </si>
  <si>
    <t>/archives/23662</t>
  </si>
  <si>
    <t>/archives/25855</t>
  </si>
  <si>
    <t>/archives/27705</t>
  </si>
  <si>
    <t>/archives/38936</t>
  </si>
  <si>
    <t>/archives/54273</t>
  </si>
  <si>
    <t>/archives/62607</t>
  </si>
  <si>
    <t>/archives/63128</t>
  </si>
  <si>
    <t>/archives/69621</t>
  </si>
  <si>
    <t>/archives/74339</t>
  </si>
  <si>
    <t>/archives/77515</t>
  </si>
  <si>
    <t>/archives/7938</t>
  </si>
  <si>
    <t>/archives/81289</t>
  </si>
  <si>
    <t>/archives/87345</t>
  </si>
  <si>
    <t>/archives/92599</t>
  </si>
  <si>
    <t>/archives/93235</t>
  </si>
  <si>
    <t>/archives/94009</t>
  </si>
  <si>
    <t>/archives/9501</t>
  </si>
  <si>
    <t>/archives/96322</t>
  </si>
  <si>
    <t>/archives/98363</t>
  </si>
  <si>
    <t>/archives/98805</t>
  </si>
  <si>
    <t>/archives/9986</t>
  </si>
  <si>
    <t>/archives/category/field-news/inno-field/ulsan</t>
  </si>
  <si>
    <t>/archives/tag/no-1-fcc?앹궛1-unit</t>
  </si>
  <si>
    <t>/404</t>
  </si>
  <si>
    <t>/archives/100303</t>
  </si>
  <si>
    <t>/archives/100309</t>
  </si>
  <si>
    <t>/archives/100438</t>
  </si>
  <si>
    <t>/archives/103500</t>
  </si>
  <si>
    <t>/archives/104421</t>
  </si>
  <si>
    <t>/archives/104459</t>
  </si>
  <si>
    <t>/archives/104996</t>
  </si>
  <si>
    <t>/archives/105226</t>
  </si>
  <si>
    <t>/archives/105313</t>
  </si>
  <si>
    <t>/archives/105726</t>
  </si>
  <si>
    <t>/archives/109765</t>
  </si>
  <si>
    <t>/archives/110110</t>
  </si>
  <si>
    <t>/archives/110356</t>
  </si>
  <si>
    <t>/archives/110489</t>
  </si>
  <si>
    <t>/archives/111054</t>
  </si>
  <si>
    <t>/archives/111105</t>
  </si>
  <si>
    <t>/archives/112006</t>
  </si>
  <si>
    <t>/archives/113218</t>
  </si>
  <si>
    <t>/archives/16114</t>
  </si>
  <si>
    <t>/archives/21385</t>
  </si>
  <si>
    <t>/archives/21573</t>
  </si>
  <si>
    <t>/archives/24485</t>
  </si>
  <si>
    <t>/archives/24660</t>
  </si>
  <si>
    <t>/archives/25466</t>
  </si>
  <si>
    <t>/archives/28109</t>
  </si>
  <si>
    <t>/archives/30101</t>
  </si>
  <si>
    <t>/archives/31776</t>
  </si>
  <si>
    <t>/archives/32713</t>
  </si>
  <si>
    <t>/archives/38469</t>
  </si>
  <si>
    <t>/archives/45364</t>
  </si>
  <si>
    <t>/archives/46029</t>
  </si>
  <si>
    <t>/archives/4735</t>
  </si>
  <si>
    <t>/archives/4846</t>
  </si>
  <si>
    <t>/archives/50203</t>
  </si>
  <si>
    <t>/archives/54675</t>
  </si>
  <si>
    <t>/archives/5506</t>
  </si>
  <si>
    <t>/archives/56073</t>
  </si>
  <si>
    <t>/archives/59095</t>
  </si>
  <si>
    <t>/archives/59442</t>
  </si>
  <si>
    <t>/archives/61117</t>
  </si>
  <si>
    <t>/archives/63816</t>
  </si>
  <si>
    <t>/archives/69750</t>
  </si>
  <si>
    <t>/archives/76494</t>
  </si>
  <si>
    <t>/archives/80192</t>
  </si>
  <si>
    <t>/archives/82005</t>
  </si>
  <si>
    <t>/archives/82120</t>
  </si>
  <si>
    <t>/archives/84993</t>
  </si>
  <si>
    <t>/archives/85055</t>
  </si>
  <si>
    <t>/archives/86732</t>
  </si>
  <si>
    <t>/archives/87254</t>
  </si>
  <si>
    <t>/archives/88031</t>
  </si>
  <si>
    <t>/archives/88430</t>
  </si>
  <si>
    <t>/archives/88849</t>
  </si>
  <si>
    <t>/archives/90087</t>
  </si>
  <si>
    <t>/archives/90090</t>
  </si>
  <si>
    <t>/archives/90293</t>
  </si>
  <si>
    <t>/archives/90355</t>
  </si>
  <si>
    <t>/archives/91442</t>
  </si>
  <si>
    <t>/archives/92277</t>
  </si>
  <si>
    <t>/archives/92808</t>
  </si>
  <si>
    <t>/archives/93206</t>
  </si>
  <si>
    <t>/archives/94488</t>
  </si>
  <si>
    <t>/archives/95863</t>
  </si>
  <si>
    <t>/archives/96535</t>
  </si>
  <si>
    <t>/archives/97392</t>
  </si>
  <si>
    <t>/archives/98325</t>
  </si>
  <si>
    <t>/archives/99547</t>
  </si>
  <si>
    <t>/archives/tag/ess</t>
  </si>
  <si>
    <t>/archives/tag/?쒖＜?좊굹?댄떚?쐄c</t>
  </si>
  <si>
    <t>/archives/tag/議곗??꾩＜</t>
  </si>
  <si>
    <t>/sr-report-2-2</t>
  </si>
  <si>
    <t>/archives/101304</t>
  </si>
  <si>
    <t>/archives/101342</t>
  </si>
  <si>
    <t>/archives/101604</t>
  </si>
  <si>
    <t>/archives/101730</t>
  </si>
  <si>
    <t>/archives/103830</t>
  </si>
  <si>
    <t>/archives/103860</t>
  </si>
  <si>
    <t>/archives/105803</t>
  </si>
  <si>
    <t>/archives/106168</t>
  </si>
  <si>
    <t>/archives/107394</t>
  </si>
  <si>
    <t>/archives/107793</t>
  </si>
  <si>
    <t>/archives/107887</t>
  </si>
  <si>
    <t>/archives/108327</t>
  </si>
  <si>
    <t>/archives/108815</t>
  </si>
  <si>
    <t>/archives/109090</t>
  </si>
  <si>
    <t>/archives/110425</t>
  </si>
  <si>
    <t>/archives/110894</t>
  </si>
  <si>
    <t>/archives/111435</t>
  </si>
  <si>
    <t>/archives/112142</t>
  </si>
  <si>
    <t>/archives/113899</t>
  </si>
  <si>
    <t>/archives/14070</t>
  </si>
  <si>
    <t>/archives/14636</t>
  </si>
  <si>
    <t>/archives/20263</t>
  </si>
  <si>
    <t>/archives/21592</t>
  </si>
  <si>
    <t>/archives/21973</t>
  </si>
  <si>
    <t>/archives/26029</t>
  </si>
  <si>
    <t>/archives/30145</t>
  </si>
  <si>
    <t>/archives/34140</t>
  </si>
  <si>
    <t>/archives/3781</t>
  </si>
  <si>
    <t>/archives/45061</t>
  </si>
  <si>
    <t>/archives/53167</t>
  </si>
  <si>
    <t>/archives/59136</t>
  </si>
  <si>
    <t>/archives/59389</t>
  </si>
  <si>
    <t>/archives/59623</t>
  </si>
  <si>
    <t>/archives/60917</t>
  </si>
  <si>
    <t>/archives/61829</t>
  </si>
  <si>
    <t>/archives/61876</t>
  </si>
  <si>
    <t>/archives/63456</t>
  </si>
  <si>
    <t>/archives/70099</t>
  </si>
  <si>
    <t>/archives/71038</t>
  </si>
  <si>
    <t>/archives/73541</t>
  </si>
  <si>
    <t>/archives/74629</t>
  </si>
  <si>
    <t>/archives/75513</t>
  </si>
  <si>
    <t>/archives/7577</t>
  </si>
  <si>
    <t>/archives/7660</t>
  </si>
  <si>
    <t>/archives/77592</t>
  </si>
  <si>
    <t>/archives/78120</t>
  </si>
  <si>
    <t>/archives/78506</t>
  </si>
  <si>
    <t>/archives/79559</t>
  </si>
  <si>
    <t>/archives/79656</t>
  </si>
  <si>
    <t>/archives/81946</t>
  </si>
  <si>
    <t>/archives/8217</t>
  </si>
  <si>
    <t>/archives/82567</t>
  </si>
  <si>
    <t>/archives/8369</t>
  </si>
  <si>
    <t>/archives/84007</t>
  </si>
  <si>
    <t>/archives/85134</t>
  </si>
  <si>
    <t>/archives/86916</t>
  </si>
  <si>
    <t>/archives/86941</t>
  </si>
  <si>
    <t>/archives/87527</t>
  </si>
  <si>
    <t>/archives/88930</t>
  </si>
  <si>
    <t>/archives/8957</t>
  </si>
  <si>
    <t>/archives/89651</t>
  </si>
  <si>
    <t>/archives/89908</t>
  </si>
  <si>
    <t>/archives/9006</t>
  </si>
  <si>
    <t>/archives/90393</t>
  </si>
  <si>
    <t>/archives/90418</t>
  </si>
  <si>
    <t>/archives/90522</t>
  </si>
  <si>
    <t>/archives/91695</t>
  </si>
  <si>
    <t>/archives/94104</t>
  </si>
  <si>
    <t>/archives/94397</t>
  </si>
  <si>
    <t>/archives/95466</t>
  </si>
  <si>
    <t>/archives/95609</t>
  </si>
  <si>
    <t>/archives/95617</t>
  </si>
  <si>
    <t>/archives/96475</t>
  </si>
  <si>
    <t>/archives/96489</t>
  </si>
  <si>
    <t>/archives/96818</t>
  </si>
  <si>
    <t>/archives/97151</t>
  </si>
  <si>
    <t>/archives/97929</t>
  </si>
  <si>
    <t>/archives/99525</t>
  </si>
  <si>
    <t>/archives/category/field-news/inno-field/incheon</t>
  </si>
  <si>
    <t>/archives/tag/ocean-h</t>
  </si>
  <si>
    <t>/archives/tag/?쇱쓣-?듯븳-?≪꽦</t>
  </si>
  <si>
    <t>/archives/100111</t>
  </si>
  <si>
    <t>/archives/101315</t>
  </si>
  <si>
    <t>/archives/101462</t>
  </si>
  <si>
    <t>/archives/101476</t>
  </si>
  <si>
    <t>/archives/102043</t>
  </si>
  <si>
    <t>/archives/103688</t>
  </si>
  <si>
    <t>/archives/104533</t>
  </si>
  <si>
    <t>/archives/104638</t>
  </si>
  <si>
    <t>/archives/104964</t>
  </si>
  <si>
    <t>/archives/105002</t>
  </si>
  <si>
    <t>/archives/106411</t>
  </si>
  <si>
    <t>/archives/107982</t>
  </si>
  <si>
    <t>/archives/107995</t>
  </si>
  <si>
    <t>/archives/109962</t>
  </si>
  <si>
    <t>/archives/111312</t>
  </si>
  <si>
    <t>/archives/111533</t>
  </si>
  <si>
    <t>/archives/111667</t>
  </si>
  <si>
    <t>/archives/111875</t>
  </si>
  <si>
    <t>/archives/112071</t>
  </si>
  <si>
    <t>/archives/112183</t>
  </si>
  <si>
    <t>/archives/112490</t>
  </si>
  <si>
    <t>/archives/112824</t>
  </si>
  <si>
    <t>/archives/113061</t>
  </si>
  <si>
    <t>/archives/114197</t>
  </si>
  <si>
    <t>/archives/12513</t>
  </si>
  <si>
    <t>/archives/13420</t>
  </si>
  <si>
    <t>/archives/16013</t>
  </si>
  <si>
    <t>/archives/21215</t>
  </si>
  <si>
    <t>/archives/21634</t>
  </si>
  <si>
    <t>/archives/22252</t>
  </si>
  <si>
    <t>/archives/22361</t>
  </si>
  <si>
    <t>/archives/24523</t>
  </si>
  <si>
    <t>/archives/25882</t>
  </si>
  <si>
    <t>/archives/26278</t>
  </si>
  <si>
    <t>/archives/26548</t>
  </si>
  <si>
    <t>/archives/28345</t>
  </si>
  <si>
    <t>/archives/29674</t>
  </si>
  <si>
    <t>/archives/30647</t>
  </si>
  <si>
    <t>/archives/3160</t>
  </si>
  <si>
    <t>/archives/32247</t>
  </si>
  <si>
    <t>/archives/3293</t>
  </si>
  <si>
    <t>/archives/35023</t>
  </si>
  <si>
    <t>/archives/35200</t>
  </si>
  <si>
    <t>/archives/48476</t>
  </si>
  <si>
    <t>/archives/49396</t>
  </si>
  <si>
    <t>/archives/53828</t>
  </si>
  <si>
    <t>/archives/54002</t>
  </si>
  <si>
    <t>/archives/56657</t>
  </si>
  <si>
    <t>/archives/57359</t>
  </si>
  <si>
    <t>/archives/58337</t>
  </si>
  <si>
    <t>/archives/59768</t>
  </si>
  <si>
    <t>/archives/61918</t>
  </si>
  <si>
    <t>/archives/64469</t>
  </si>
  <si>
    <t>/archives/68423</t>
  </si>
  <si>
    <t>/archives/68858</t>
  </si>
  <si>
    <t>/archives/70737</t>
  </si>
  <si>
    <t>/archives/70856</t>
  </si>
  <si>
    <t>/archives/71556</t>
  </si>
  <si>
    <t>/archives/72036</t>
  </si>
  <si>
    <t>/archives/73799</t>
  </si>
  <si>
    <t>/archives/76192</t>
  </si>
  <si>
    <t>/archives/77408</t>
  </si>
  <si>
    <t>/archives/78699</t>
  </si>
  <si>
    <t>/archives/79941</t>
  </si>
  <si>
    <t>/archives/8008</t>
  </si>
  <si>
    <t>/archives/8051</t>
  </si>
  <si>
    <t>/archives/81000</t>
  </si>
  <si>
    <t>/archives/82821</t>
  </si>
  <si>
    <t>/archives/82839</t>
  </si>
  <si>
    <t>/archives/83888</t>
  </si>
  <si>
    <t>/archives/84111</t>
  </si>
  <si>
    <t>/archives/85785</t>
  </si>
  <si>
    <t>/archives/87660</t>
  </si>
  <si>
    <t>/archives/88319</t>
  </si>
  <si>
    <t>/archives/88917</t>
  </si>
  <si>
    <t>/archives/89828</t>
  </si>
  <si>
    <t>/archives/90978</t>
  </si>
  <si>
    <t>/archives/91215</t>
  </si>
  <si>
    <t>/archives/93340</t>
  </si>
  <si>
    <t>/archives/93636</t>
  </si>
  <si>
    <t>/archives/93813</t>
  </si>
  <si>
    <t>/archives/95988</t>
  </si>
  <si>
    <t>/archives/98112</t>
  </si>
  <si>
    <t>/archives/98469</t>
  </si>
  <si>
    <t>/archives/98484</t>
  </si>
  <si>
    <t>/archives/98694</t>
  </si>
  <si>
    <t>/archives/99191</t>
  </si>
  <si>
    <t>/archives/99460</t>
  </si>
  <si>
    <t>/archives/tag/carbon-to-green</t>
  </si>
  <si>
    <t>/archives/tag/ep</t>
  </si>
  <si>
    <t>/archives/tag/green-transformation</t>
  </si>
  <si>
    <t>/archives/tag/sk-zic</t>
  </si>
  <si>
    <t>/archives/tag/sk?됰났?대┛?댁쭛</t>
  </si>
  <si>
    <t>/archives/tag/踰좎씠吏?besk-?뚰겕?濡쒖?</t>
  </si>
  <si>
    <t>/archives/tag/?좎엯?ъ썝</t>
  </si>
  <si>
    <t>/archives/tag/議곗쭅臾명솕</t>
  </si>
  <si>
    <t>/archives/10005</t>
  </si>
  <si>
    <t>/archives/10019</t>
  </si>
  <si>
    <t>/archives/100244</t>
  </si>
  <si>
    <t>/archives/100515</t>
  </si>
  <si>
    <t>/archives/100723</t>
  </si>
  <si>
    <t>/archives/100970</t>
  </si>
  <si>
    <t>/archives/101465</t>
  </si>
  <si>
    <t>/archives/102435</t>
  </si>
  <si>
    <t>/archives/102543</t>
  </si>
  <si>
    <t>/archives/102863</t>
  </si>
  <si>
    <t>/archives/103424</t>
  </si>
  <si>
    <t>/archives/103529</t>
  </si>
  <si>
    <t>/archives/104300</t>
  </si>
  <si>
    <t>/archives/104883</t>
  </si>
  <si>
    <t>/archives/105258</t>
  </si>
  <si>
    <t>/archives/106254</t>
  </si>
  <si>
    <t>/archives/106387</t>
  </si>
  <si>
    <t>/archives/106899</t>
  </si>
  <si>
    <t>/archives/107506</t>
  </si>
  <si>
    <t>/archives/108058</t>
  </si>
  <si>
    <t>/archives/109111</t>
  </si>
  <si>
    <t>/archives/109148</t>
  </si>
  <si>
    <t>/archives/109663</t>
  </si>
  <si>
    <t>/archives/110560</t>
  </si>
  <si>
    <t>/archives/110665</t>
  </si>
  <si>
    <t>/archives/111302</t>
  </si>
  <si>
    <t>/archives/111421</t>
  </si>
  <si>
    <t>/archives/11223</t>
  </si>
  <si>
    <t>/archives/112771</t>
  </si>
  <si>
    <t>/archives/113105</t>
  </si>
  <si>
    <t>/archives/113121</t>
  </si>
  <si>
    <t>/archives/11955</t>
  </si>
  <si>
    <t>/archives/12222</t>
  </si>
  <si>
    <t>/archives/14225</t>
  </si>
  <si>
    <t>/archives/14770</t>
  </si>
  <si>
    <t>/archives/17191</t>
  </si>
  <si>
    <t>/archives/17781</t>
  </si>
  <si>
    <t>/archives/18606</t>
  </si>
  <si>
    <t>/archives/22377</t>
  </si>
  <si>
    <t>/archives/22990</t>
  </si>
  <si>
    <t>/archives/25690</t>
  </si>
  <si>
    <t>/archives/26114</t>
  </si>
  <si>
    <t>/archives/26999</t>
  </si>
  <si>
    <t>/archives/29960</t>
  </si>
  <si>
    <t>/archives/31890</t>
  </si>
  <si>
    <t>/archives/32839</t>
  </si>
  <si>
    <t>/archives/34225</t>
  </si>
  <si>
    <t>/archives/34578</t>
  </si>
  <si>
    <t>/archives/36754</t>
  </si>
  <si>
    <t>/archives/37258</t>
  </si>
  <si>
    <t>/archives/37759</t>
  </si>
  <si>
    <t>/archives/47927</t>
  </si>
  <si>
    <t>/archives/48168</t>
  </si>
  <si>
    <t>/archives/58321</t>
  </si>
  <si>
    <t>/archives/58745</t>
  </si>
  <si>
    <t>/archives/61356</t>
  </si>
  <si>
    <t>/archives/67506</t>
  </si>
  <si>
    <t>/archives/6772</t>
  </si>
  <si>
    <t>/archives/67997</t>
  </si>
  <si>
    <t>/archives/71803</t>
  </si>
  <si>
    <t>/archives/73240</t>
  </si>
  <si>
    <t>/archives/73355</t>
  </si>
  <si>
    <t>/archives/74464</t>
  </si>
  <si>
    <t>/archives/7554</t>
  </si>
  <si>
    <t>/archives/76210</t>
  </si>
  <si>
    <t>/archives/77198</t>
  </si>
  <si>
    <t>/archives/77266</t>
  </si>
  <si>
    <t>/archives/7751</t>
  </si>
  <si>
    <t>/archives/7868</t>
  </si>
  <si>
    <t>/archives/79533</t>
  </si>
  <si>
    <t>/archives/80881</t>
  </si>
  <si>
    <t>/archives/80987</t>
  </si>
  <si>
    <t>/archives/81203</t>
  </si>
  <si>
    <t>/archives/81931</t>
  </si>
  <si>
    <t>/archives/82942</t>
  </si>
  <si>
    <t>/archives/83099</t>
  </si>
  <si>
    <t>/archives/83217</t>
  </si>
  <si>
    <t>/archives/83751</t>
  </si>
  <si>
    <t>/archives/84173</t>
  </si>
  <si>
    <t>/archives/84557</t>
  </si>
  <si>
    <t>/archives/84804</t>
  </si>
  <si>
    <t>/archives/85805</t>
  </si>
  <si>
    <t>/archives/87110</t>
  </si>
  <si>
    <t>/archives/8754</t>
  </si>
  <si>
    <t>/archives/87900</t>
  </si>
  <si>
    <t>/archives/88042</t>
  </si>
  <si>
    <t>/archives/89203</t>
  </si>
  <si>
    <t>/archives/89361</t>
  </si>
  <si>
    <t>/archives/90662</t>
  </si>
  <si>
    <t>/archives/90754</t>
  </si>
  <si>
    <t>/archives/91287</t>
  </si>
  <si>
    <t>/archives/92338</t>
  </si>
  <si>
    <t>/archives/92534</t>
  </si>
  <si>
    <t>/archives/92610</t>
  </si>
  <si>
    <t>/archives/92880</t>
  </si>
  <si>
    <t>/archives/93954</t>
  </si>
  <si>
    <t>/archives/94468</t>
  </si>
  <si>
    <t>/archives/96006</t>
  </si>
  <si>
    <t>/archives/96252</t>
  </si>
  <si>
    <t>/archives/97067</t>
  </si>
  <si>
    <t>/archives/97418</t>
  </si>
  <si>
    <t>/archives/97942</t>
  </si>
  <si>
    <t>/archives/98444</t>
  </si>
  <si>
    <t>/archives/99678</t>
  </si>
  <si>
    <t>/archives/tag/epdm-怨듭젙</t>
  </si>
  <si>
    <t>/archives/tag/esg</t>
  </si>
  <si>
    <t>/archives/tag/sk?먮꼫吏</t>
  </si>
  <si>
    <t>/archives/tag/vrds</t>
  </si>
  <si>
    <t>/archives/tag/?꾩떆?좎쟾</t>
  </si>
  <si>
    <t>/archives/tag/?앹쑀</t>
  </si>
  <si>
    <t>/archives/tag/梨꾩슜</t>
  </si>
  <si>
    <t>/archives/100255</t>
  </si>
  <si>
    <t>/archives/100533</t>
  </si>
  <si>
    <t>/archives/101202</t>
  </si>
  <si>
    <t>/archives/101431</t>
  </si>
  <si>
    <t>/archives/102193</t>
  </si>
  <si>
    <t>/archives/102588</t>
  </si>
  <si>
    <t>/archives/103003</t>
  </si>
  <si>
    <t>/archives/103818</t>
  </si>
  <si>
    <t>/archives/104829</t>
  </si>
  <si>
    <t>/archives/104914</t>
  </si>
  <si>
    <t>/archives/105172</t>
  </si>
  <si>
    <t>/archives/105208</t>
  </si>
  <si>
    <t>/archives/105384</t>
  </si>
  <si>
    <t>/archives/105461</t>
  </si>
  <si>
    <t>/archives/105641</t>
  </si>
  <si>
    <t>/archives/105749</t>
  </si>
  <si>
    <t>/archives/106297</t>
  </si>
  <si>
    <t>/archives/107857</t>
  </si>
  <si>
    <t>/archives/107875</t>
  </si>
  <si>
    <t>/archives/108286</t>
  </si>
  <si>
    <t>/archives/10987</t>
  </si>
  <si>
    <t>/archives/110156</t>
  </si>
  <si>
    <t>/archives/111843</t>
  </si>
  <si>
    <t>/archives/111866</t>
  </si>
  <si>
    <t>/archives/111949</t>
  </si>
  <si>
    <t>/archives/112192</t>
  </si>
  <si>
    <t>/archives/112279</t>
  </si>
  <si>
    <t>/archives/112318</t>
  </si>
  <si>
    <t>/archives/112867</t>
  </si>
  <si>
    <t>/archives/113390</t>
  </si>
  <si>
    <t>/archives/113891</t>
  </si>
  <si>
    <t>/archives/11848</t>
  </si>
  <si>
    <t>/archives/13104</t>
  </si>
  <si>
    <t>/archives/13264</t>
  </si>
  <si>
    <t>/archives/14427</t>
  </si>
  <si>
    <t>/archives/14651</t>
  </si>
  <si>
    <t>/archives/14893</t>
  </si>
  <si>
    <t>/archives/18073</t>
  </si>
  <si>
    <t>/archives/21532</t>
  </si>
  <si>
    <t>/archives/22805</t>
  </si>
  <si>
    <t>/archives/25258</t>
  </si>
  <si>
    <t>/archives/25259</t>
  </si>
  <si>
    <t>/archives/25383</t>
  </si>
  <si>
    <t>/archives/26186</t>
  </si>
  <si>
    <t>/archives/26466</t>
  </si>
  <si>
    <t>/archives/27289</t>
  </si>
  <si>
    <t>/archives/29271</t>
  </si>
  <si>
    <t>/archives/29789</t>
  </si>
  <si>
    <t>/archives/32708</t>
  </si>
  <si>
    <t>/archives/33074</t>
  </si>
  <si>
    <t>/archives/33770</t>
  </si>
  <si>
    <t>/archives/37214</t>
  </si>
  <si>
    <t>/archives/37748</t>
  </si>
  <si>
    <t>/archives/38329</t>
  </si>
  <si>
    <t>/archives/45258</t>
  </si>
  <si>
    <t>/archives/49054</t>
  </si>
  <si>
    <t>/archives/49220</t>
  </si>
  <si>
    <t>/archives/50967</t>
  </si>
  <si>
    <t>/archives/52642</t>
  </si>
  <si>
    <t>/archives/54500</t>
  </si>
  <si>
    <t>/archives/55181</t>
  </si>
  <si>
    <t>/archives/56487</t>
  </si>
  <si>
    <t>/archives/61753</t>
  </si>
  <si>
    <t>/archives/62211</t>
  </si>
  <si>
    <t>/archives/64305</t>
  </si>
  <si>
    <t>/archives/64591</t>
  </si>
  <si>
    <t>/archives/64813</t>
  </si>
  <si>
    <t>/archives/64969</t>
  </si>
  <si>
    <t>/archives/67827</t>
  </si>
  <si>
    <t>/archives/69528</t>
  </si>
  <si>
    <t>/archives/70156</t>
  </si>
  <si>
    <t>/archives/70639</t>
  </si>
  <si>
    <t>/archives/70759</t>
  </si>
  <si>
    <t>/archives/71296</t>
  </si>
  <si>
    <t>/archives/72623</t>
  </si>
  <si>
    <t>/archives/72905</t>
  </si>
  <si>
    <t>/archives/73628</t>
  </si>
  <si>
    <t>/archives/76271</t>
  </si>
  <si>
    <t>/archives/76912</t>
  </si>
  <si>
    <t>/archives/7762</t>
  </si>
  <si>
    <t>/archives/77887</t>
  </si>
  <si>
    <t>/archives/79054</t>
  </si>
  <si>
    <t>/archives/79784</t>
  </si>
  <si>
    <t>/archives/79895</t>
  </si>
  <si>
    <t>/archives/80029</t>
  </si>
  <si>
    <t>/archives/80919</t>
  </si>
  <si>
    <t>/archives/81735</t>
  </si>
  <si>
    <t>/archives/82619</t>
  </si>
  <si>
    <t>/archives/83464</t>
  </si>
  <si>
    <t>/archives/84037</t>
  </si>
  <si>
    <t>/archives/85165</t>
  </si>
  <si>
    <t>/archives/86006</t>
  </si>
  <si>
    <t>/archives/86636</t>
  </si>
  <si>
    <t>/archives/86866</t>
  </si>
  <si>
    <t>/archives/87278</t>
  </si>
  <si>
    <t>/archives/87448</t>
  </si>
  <si>
    <t>/archives/87921</t>
  </si>
  <si>
    <t>/archives/88135</t>
  </si>
  <si>
    <t>/archives/89099</t>
  </si>
  <si>
    <t>/archives/90112</t>
  </si>
  <si>
    <t>/archives/9082</t>
  </si>
  <si>
    <t>/archives/9318</t>
  </si>
  <si>
    <t>/archives/93529</t>
  </si>
  <si>
    <t>/archives/9370</t>
  </si>
  <si>
    <t>/archives/94248</t>
  </si>
  <si>
    <t>/archives/94375</t>
  </si>
  <si>
    <t>/archives/94822</t>
  </si>
  <si>
    <t>/archives/9525</t>
  </si>
  <si>
    <t>/archives/9562</t>
  </si>
  <si>
    <t>/archives/95853</t>
  </si>
  <si>
    <t>/archives/96132</t>
  </si>
  <si>
    <t>/archives/96171</t>
  </si>
  <si>
    <t>/archives/96251</t>
  </si>
  <si>
    <t>/archives/97325</t>
  </si>
  <si>
    <t>/archives/97507</t>
  </si>
  <si>
    <t>/archives/97687</t>
  </si>
  <si>
    <t>/archives/98042</t>
  </si>
  <si>
    <t>/archives/98280</t>
  </si>
  <si>
    <t>/archives/98905</t>
  </si>
  <si>
    <t>/archives/99281</t>
  </si>
  <si>
    <t>/archives/99492</t>
  </si>
  <si>
    <t>/archives/category/industry-and-insight/specialist-column</t>
  </si>
  <si>
    <t>/archives/category/social-news/1percent-sharing</t>
  </si>
  <si>
    <t>/archives/category/social-news/biz-social</t>
  </si>
  <si>
    <t>/archives/category/social-news/csr</t>
  </si>
  <si>
    <t>/archives/category/social-news/social-company</t>
  </si>
  <si>
    <t>/archives/tag/2020-?좎븘??移쒗솚寃??덊띁蹂대뱶</t>
  </si>
  <si>
    <t>/archives/tag/all-time-net-zero</t>
  </si>
  <si>
    <t>/archives/tag/great-music-festival</t>
  </si>
  <si>
    <t>/archives/tag/sk吏?ㅼ꽱?몃┃</t>
  </si>
  <si>
    <t>/archives/tag/洹몃┛諛몃윴??2030</t>
  </si>
  <si>
    <t>/archives/tag/湲濡쒕쾶?щ읆</t>
  </si>
  <si>
    <t>/archives/tag/?ㅽ솢湲곗쑀</t>
  </si>
  <si>
    <t>/archives/tag/?대━?먯뒪?뚮Ⅴ?ㅽ룿</t>
  </si>
  <si>
    <t>/archives/tag/?됰났-而ㅻ??덊떚-?쇳꽣</t>
  </si>
  <si>
    <t>/blog</t>
  </si>
  <si>
    <t>/archives/100061</t>
  </si>
  <si>
    <t>/archives/100387</t>
  </si>
  <si>
    <t>/archives/100598</t>
  </si>
  <si>
    <t>/archives/10083</t>
  </si>
  <si>
    <t>/archives/101026</t>
  </si>
  <si>
    <t>/archives/101177</t>
  </si>
  <si>
    <t>/archives/101469</t>
  </si>
  <si>
    <t>/archives/101509</t>
  </si>
  <si>
    <t>/archives/101641</t>
  </si>
  <si>
    <t>/archives/102275</t>
  </si>
  <si>
    <t>/archives/103054</t>
  </si>
  <si>
    <t>/archives/103400</t>
  </si>
  <si>
    <t>/archives/104582</t>
  </si>
  <si>
    <t>/archives/105068</t>
  </si>
  <si>
    <t>/archives/105551</t>
  </si>
  <si>
    <t>/archives/105618</t>
  </si>
  <si>
    <t>/archives/105850</t>
  </si>
  <si>
    <t>/archives/106017</t>
  </si>
  <si>
    <t>/archives/107579</t>
  </si>
  <si>
    <t>/archives/108498</t>
  </si>
  <si>
    <t>/archives/108585</t>
  </si>
  <si>
    <t>/archives/109155</t>
  </si>
  <si>
    <t>/archives/109386</t>
  </si>
  <si>
    <t>/archives/109630</t>
  </si>
  <si>
    <t>/archives/109761</t>
  </si>
  <si>
    <t>/archives/110469</t>
  </si>
  <si>
    <t>/archives/110572</t>
  </si>
  <si>
    <t>/archives/111155</t>
  </si>
  <si>
    <t>/archives/111159</t>
  </si>
  <si>
    <t>/archives/111616</t>
  </si>
  <si>
    <t>/archives/112053</t>
  </si>
  <si>
    <t>/archives/12380</t>
  </si>
  <si>
    <t>/archives/17131</t>
  </si>
  <si>
    <t>/archives/19961</t>
  </si>
  <si>
    <t>/archives/21407</t>
  </si>
  <si>
    <t>/archives/21775</t>
  </si>
  <si>
    <t>/archives/22567</t>
  </si>
  <si>
    <t>/archives/22942</t>
  </si>
  <si>
    <t>/archives/23448</t>
  </si>
  <si>
    <t>/archives/24003</t>
  </si>
  <si>
    <t>/archives/2410</t>
  </si>
  <si>
    <t>/archives/24737</t>
  </si>
  <si>
    <t>/archives/25421</t>
  </si>
  <si>
    <t>/archives/26728</t>
  </si>
  <si>
    <t>/archives/26899</t>
  </si>
  <si>
    <t>/archives/27964</t>
  </si>
  <si>
    <t>/archives/28402</t>
  </si>
  <si>
    <t>/archives/28579</t>
  </si>
  <si>
    <t>/archives/29201</t>
  </si>
  <si>
    <t>/archives/30560</t>
  </si>
  <si>
    <t>/archives/33937</t>
  </si>
  <si>
    <t>/archives/34190</t>
  </si>
  <si>
    <t>/archives/35678</t>
  </si>
  <si>
    <t>/archives/37863</t>
  </si>
  <si>
    <t>/archives/45237</t>
  </si>
  <si>
    <t>/archives/45515</t>
  </si>
  <si>
    <t>/archives/47014</t>
  </si>
  <si>
    <t>/archives/51079</t>
  </si>
  <si>
    <t>/archives/53209</t>
  </si>
  <si>
    <t>/archives/53856</t>
  </si>
  <si>
    <t>/archives/54173</t>
  </si>
  <si>
    <t>/archives/55939</t>
  </si>
  <si>
    <t>/archives/56469</t>
  </si>
  <si>
    <t>/archives/57233</t>
  </si>
  <si>
    <t>/archives/57820</t>
  </si>
  <si>
    <t>/archives/60522</t>
  </si>
  <si>
    <t>/archives/60629</t>
  </si>
  <si>
    <t>/archives/61057</t>
  </si>
  <si>
    <t>/archives/62426</t>
  </si>
  <si>
    <t>/archives/62799</t>
  </si>
  <si>
    <t>/archives/64364</t>
  </si>
  <si>
    <t>/archives/64674</t>
  </si>
  <si>
    <t>/archives/6654</t>
  </si>
  <si>
    <t>/archives/67302</t>
  </si>
  <si>
    <t>/archives/67606</t>
  </si>
  <si>
    <t>/archives/68210</t>
  </si>
  <si>
    <t>/archives/69310</t>
  </si>
  <si>
    <t>/archives/69322</t>
  </si>
  <si>
    <t>/archives/69913</t>
  </si>
  <si>
    <t>/archives/70020</t>
  </si>
  <si>
    <t>/archives/70749</t>
  </si>
  <si>
    <t>/archives/71524</t>
  </si>
  <si>
    <t>/archives/71578</t>
  </si>
  <si>
    <t>/archives/71937</t>
  </si>
  <si>
    <t>/archives/72020</t>
  </si>
  <si>
    <t>/archives/72713</t>
  </si>
  <si>
    <t>/archives/73613</t>
  </si>
  <si>
    <t>/archives/73661</t>
  </si>
  <si>
    <t>/archives/76261</t>
  </si>
  <si>
    <t>/archives/76429</t>
  </si>
  <si>
    <t>/archives/7725</t>
  </si>
  <si>
    <t>/archives/77434</t>
  </si>
  <si>
    <t>/archives/78466</t>
  </si>
  <si>
    <t>/archives/78657</t>
  </si>
  <si>
    <t>/archives/79812</t>
  </si>
  <si>
    <t>/archives/80546</t>
  </si>
  <si>
    <t>/archives/81070</t>
  </si>
  <si>
    <t>/archives/81367</t>
  </si>
  <si>
    <t>/archives/82021</t>
  </si>
  <si>
    <t>/archives/8247</t>
  </si>
  <si>
    <t>/archives/83028</t>
  </si>
  <si>
    <t>/archives/8326</t>
  </si>
  <si>
    <t>/archives/83372</t>
  </si>
  <si>
    <t>/archives/83392</t>
  </si>
  <si>
    <t>/archives/84284</t>
  </si>
  <si>
    <t>/archives/84338</t>
  </si>
  <si>
    <t>/archives/84628</t>
  </si>
  <si>
    <t>/archives/84789</t>
  </si>
  <si>
    <t>/archives/85075</t>
  </si>
  <si>
    <t>/archives/8511</t>
  </si>
  <si>
    <t>/archives/85297</t>
  </si>
  <si>
    <t>/archives/86750</t>
  </si>
  <si>
    <t>/archives/87414</t>
  </si>
  <si>
    <t>/archives/87830</t>
  </si>
  <si>
    <t>/archives/88287</t>
  </si>
  <si>
    <t>/archives/88471</t>
  </si>
  <si>
    <t>/archives/8856</t>
  </si>
  <si>
    <t>/archives/89025</t>
  </si>
  <si>
    <t>/archives/89524</t>
  </si>
  <si>
    <t>/archives/89566</t>
  </si>
  <si>
    <t>/archives/90440</t>
  </si>
  <si>
    <t>/archives/92248</t>
  </si>
  <si>
    <t>/archives/92351</t>
  </si>
  <si>
    <t>/archives/92541</t>
  </si>
  <si>
    <t>/archives/92646</t>
  </si>
  <si>
    <t>/archives/92989</t>
  </si>
  <si>
    <t>/archives/93096</t>
  </si>
  <si>
    <t>/archives/93276</t>
  </si>
  <si>
    <t>/archives/93353</t>
  </si>
  <si>
    <t>/archives/93410</t>
  </si>
  <si>
    <t>/archives/94594</t>
  </si>
  <si>
    <t>/archives/94627</t>
  </si>
  <si>
    <t>/archives/94695</t>
  </si>
  <si>
    <t>/archives/94710</t>
  </si>
  <si>
    <t>/archives/94923</t>
  </si>
  <si>
    <t>/archives/95007</t>
  </si>
  <si>
    <t>/archives/95234</t>
  </si>
  <si>
    <t>/archives/95282</t>
  </si>
  <si>
    <t>/archives/95432</t>
  </si>
  <si>
    <t>/archives/95574</t>
  </si>
  <si>
    <t>/archives/96184</t>
  </si>
  <si>
    <t>/archives/96733</t>
  </si>
  <si>
    <t>/archives/96997</t>
  </si>
  <si>
    <t>/archives/97000</t>
  </si>
  <si>
    <t>/archives/97027</t>
  </si>
  <si>
    <t>/archives/97705</t>
  </si>
  <si>
    <t>/archives/97804</t>
  </si>
  <si>
    <t>/archives/98428</t>
  </si>
  <si>
    <t>/archives/98889</t>
  </si>
  <si>
    <t>/archives/98931</t>
  </si>
  <si>
    <t>/archives/99215</t>
  </si>
  <si>
    <t>/archives/99533</t>
  </si>
  <si>
    <t>/archives/9962</t>
  </si>
  <si>
    <t>/archives/category/field-news/inno-field/europe</t>
  </si>
  <si>
    <t>/archives/category/today/event</t>
  </si>
  <si>
    <t>/archives/tag/bm-?곸떊</t>
  </si>
  <si>
    <t>/archives/tag/dt</t>
  </si>
  <si>
    <t>/archives/tag/lsfo</t>
  </si>
  <si>
    <t>/archives/tag/mou</t>
  </si>
  <si>
    <t>/archives/tag/sk-energy-international</t>
  </si>
  <si>
    <t>/archives/tag/sk?대끂踰좎씠???ы쉶怨듯뿄</t>
  </si>
  <si>
    <t>/archives/tag/solux-plus</t>
  </si>
  <si>
    <t>/archives/tag/由ы뒳湲덉냽?꾩?</t>
  </si>
  <si>
    <t>/archives/tag/?ㅽ궎?몃㎤</t>
  </si>
  <si>
    <t>/archives/tag/?쒖텛?꾨Ц媛</t>
  </si>
  <si>
    <t>/archives/tag/?깃??щⅤ</t>
  </si>
  <si>
    <t>/archives/tag/?쇱쓬而듬쭔?ㅺ린</t>
  </si>
  <si>
    <t>/archives/tag/?ν깂媛</t>
  </si>
  <si>
    <t>/archives/tag/?먰넻?뺣같?곕━</t>
  </si>
  <si>
    <t>/archives/tag/?먯썝遊됱궗</t>
  </si>
  <si>
    <t>/archives/tag/吏곷Т-留뚯”???믪?-湲곗뾽</t>
  </si>
  <si>
    <t>/archives/tag/移대낯-??洹몃┛</t>
  </si>
  <si>
    <t>/archives/tag/?됰났?섎옒</t>
  </si>
  <si>
    <t>/archives/tag/?됰났?좉컻?섎젴??2</t>
  </si>
  <si>
    <t>/archives/100073</t>
  </si>
  <si>
    <t>/archives/100554</t>
  </si>
  <si>
    <t>/archives/100614</t>
  </si>
  <si>
    <t>/archives/100999</t>
  </si>
  <si>
    <t>/archives/101404</t>
  </si>
  <si>
    <t>/archives/10147</t>
  </si>
  <si>
    <t>/archives/101917</t>
  </si>
  <si>
    <t>/archives/103044</t>
  </si>
  <si>
    <t>/archives/103250</t>
  </si>
  <si>
    <t>/archives/103310</t>
  </si>
  <si>
    <t>/archives/103669</t>
  </si>
  <si>
    <t>/archives/104279</t>
  </si>
  <si>
    <t>/archives/104493</t>
  </si>
  <si>
    <t>/archives/104695</t>
  </si>
  <si>
    <t>/archives/104769</t>
  </si>
  <si>
    <t>/archives/105299</t>
  </si>
  <si>
    <t>/archives/105458</t>
  </si>
  <si>
    <t>/archives/10572</t>
  </si>
  <si>
    <t>/archives/106374</t>
  </si>
  <si>
    <t>/archives/107523</t>
  </si>
  <si>
    <t>/archives/107660</t>
  </si>
  <si>
    <t>/archives/109169</t>
  </si>
  <si>
    <t>/archives/109543</t>
  </si>
  <si>
    <t>/archives/109674</t>
  </si>
  <si>
    <t>/archives/110743</t>
  </si>
  <si>
    <t>/archives/110892</t>
  </si>
  <si>
    <t>/archives/110994</t>
  </si>
  <si>
    <t>/archives/111095</t>
  </si>
  <si>
    <t>/archives/111732</t>
  </si>
  <si>
    <t>/archives/111748</t>
  </si>
  <si>
    <t>/archives/112305</t>
  </si>
  <si>
    <t>/archives/11242</t>
  </si>
  <si>
    <t>/archives/112834</t>
  </si>
  <si>
    <t>/archives/113055</t>
  </si>
  <si>
    <t>/archives/114483</t>
  </si>
  <si>
    <t>/archives/14327</t>
  </si>
  <si>
    <t>/archives/17628</t>
  </si>
  <si>
    <t>/archives/17812</t>
  </si>
  <si>
    <t>/archives/20723</t>
  </si>
  <si>
    <t>/archives/21106</t>
  </si>
  <si>
    <t>/archives/21926</t>
  </si>
  <si>
    <t>/archives/21997</t>
  </si>
  <si>
    <t>/archives/23900</t>
  </si>
  <si>
    <t>/archives/24435</t>
  </si>
  <si>
    <t>/archives/24951</t>
  </si>
  <si>
    <t>/archives/25675</t>
  </si>
  <si>
    <t>/archives/25965</t>
  </si>
  <si>
    <t>/archives/26151</t>
  </si>
  <si>
    <t>/archives/27747</t>
  </si>
  <si>
    <t>/archives/30186</t>
  </si>
  <si>
    <t>/archives/31735</t>
  </si>
  <si>
    <t>/archives/32157</t>
  </si>
  <si>
    <t>/archives/33974</t>
  </si>
  <si>
    <t>/archives/34060</t>
  </si>
  <si>
    <t>/archives/34128</t>
  </si>
  <si>
    <t>/archives/34202</t>
  </si>
  <si>
    <t>/archives/35079</t>
  </si>
  <si>
    <t>/archives/35115</t>
  </si>
  <si>
    <t>/archives/36747</t>
  </si>
  <si>
    <t>/archives/37362</t>
  </si>
  <si>
    <t>/archives/37645</t>
  </si>
  <si>
    <t>/archives/38609</t>
  </si>
  <si>
    <t>/archives/45946</t>
  </si>
  <si>
    <t>/archives/48939</t>
  </si>
  <si>
    <t>/archives/49857</t>
  </si>
  <si>
    <t>/archives/52963</t>
  </si>
  <si>
    <t>/archives/55097</t>
  </si>
  <si>
    <t>/archives/56574</t>
  </si>
  <si>
    <t>/archives/57140</t>
  </si>
  <si>
    <t>/archives/57706</t>
  </si>
  <si>
    <t>/archives/58410</t>
  </si>
  <si>
    <t>/archives/59667</t>
  </si>
  <si>
    <t>/archives/59742</t>
  </si>
  <si>
    <t>/archives/60611</t>
  </si>
  <si>
    <t>/archives/60947</t>
  </si>
  <si>
    <t>/archives/61987</t>
  </si>
  <si>
    <t>/archives/63080</t>
  </si>
  <si>
    <t>/archives/63284</t>
  </si>
  <si>
    <t>/archives/64414</t>
  </si>
  <si>
    <t>/archives/66493</t>
  </si>
  <si>
    <t>/archives/67231</t>
  </si>
  <si>
    <t>/archives/6742</t>
  </si>
  <si>
    <t>/archives/67796</t>
  </si>
  <si>
    <t>/archives/67865</t>
  </si>
  <si>
    <t>/archives/68188</t>
  </si>
  <si>
    <t>/archives/68450</t>
  </si>
  <si>
    <t>/archives/68784</t>
  </si>
  <si>
    <t>/archives/68805</t>
  </si>
  <si>
    <t>/archives/68973</t>
  </si>
  <si>
    <t>/archives/69483</t>
  </si>
  <si>
    <t>/archives/71231</t>
  </si>
  <si>
    <t>/archives/71756</t>
  </si>
  <si>
    <t>/archives/71844</t>
  </si>
  <si>
    <t>/archives/71909</t>
  </si>
  <si>
    <t>/archives/73031</t>
  </si>
  <si>
    <t>/archives/74262</t>
  </si>
  <si>
    <t>/archives/74279</t>
  </si>
  <si>
    <t>/archives/74438</t>
  </si>
  <si>
    <t>/archives/75195</t>
  </si>
  <si>
    <t>/archives/75940</t>
  </si>
  <si>
    <t>/archives/76980</t>
  </si>
  <si>
    <t>/archives/77475</t>
  </si>
  <si>
    <t>/archives/78143</t>
  </si>
  <si>
    <t>/archives/78153</t>
  </si>
  <si>
    <t>/archives/7820</t>
  </si>
  <si>
    <t>/archives/78599</t>
  </si>
  <si>
    <t>/archives/78837</t>
  </si>
  <si>
    <t>/archives/79887</t>
  </si>
  <si>
    <t>/archives/82944</t>
  </si>
  <si>
    <t>/archives/83237</t>
  </si>
  <si>
    <t>/archives/83253</t>
  </si>
  <si>
    <t>/archives/83278</t>
  </si>
  <si>
    <t>/archives/84376</t>
  </si>
  <si>
    <t>/archives/85005</t>
  </si>
  <si>
    <t>/archives/85067</t>
  </si>
  <si>
    <t>/archives/85956</t>
  </si>
  <si>
    <t>/archives/86310</t>
  </si>
  <si>
    <t>/archives/86313</t>
  </si>
  <si>
    <t>/archives/87474</t>
  </si>
  <si>
    <t>/archives/87651</t>
  </si>
  <si>
    <t>/archives/87738</t>
  </si>
  <si>
    <t>/archives/87786</t>
  </si>
  <si>
    <t>/archives/88712</t>
  </si>
  <si>
    <t>/archives/88779</t>
  </si>
  <si>
    <t>/archives/89066</t>
  </si>
  <si>
    <t>/archives/8978</t>
  </si>
  <si>
    <t>/archives/90131</t>
  </si>
  <si>
    <t>/archives/90239</t>
  </si>
  <si>
    <t>/archives/90340</t>
  </si>
  <si>
    <t>/archives/90997</t>
  </si>
  <si>
    <t>/archives/92448</t>
  </si>
  <si>
    <t>/archives/93538</t>
  </si>
  <si>
    <t>/archives/94067</t>
  </si>
  <si>
    <t>/archives/94631</t>
  </si>
  <si>
    <t>/archives/95317</t>
  </si>
  <si>
    <t>/archives/95452</t>
  </si>
  <si>
    <t>/archives/95637</t>
  </si>
  <si>
    <t>/archives/95649</t>
  </si>
  <si>
    <t>/archives/95813</t>
  </si>
  <si>
    <t>/archives/95827</t>
  </si>
  <si>
    <t>/archives/96226</t>
  </si>
  <si>
    <t>/archives/96953</t>
  </si>
  <si>
    <t>/archives/96958</t>
  </si>
  <si>
    <t>/archives/97308</t>
  </si>
  <si>
    <t>/archives/97573</t>
  </si>
  <si>
    <t>/archives/97724</t>
  </si>
  <si>
    <t>/archives/97843</t>
  </si>
  <si>
    <t>/archives/98087</t>
  </si>
  <si>
    <t>/archives/98956</t>
  </si>
  <si>
    <t>/archives/99441</t>
  </si>
  <si>
    <t>/archives/99699</t>
  </si>
  <si>
    <t>/archives/category/2023</t>
  </si>
  <si>
    <t>/archives/category/field-news/inno-field/asia</t>
  </si>
  <si>
    <t>/archives/tag/ldpe</t>
  </si>
  <si>
    <t>/archives/tag/re100</t>
  </si>
  <si>
    <t>/archives/tag/sk-battery-hungary</t>
  </si>
  <si>
    <t>/archives/tag/skfp</t>
  </si>
  <si>
    <t>/archives/tag/?몄뒪蹂쇳듃</t>
  </si>
  <si>
    <t>/archives/tag/?섍퉭?④낵</t>
  </si>
  <si>
    <t>/archives/tag/留밴렇?щ툕</t>
  </si>
  <si>
    <t>/archives/tag/蹂듭?</t>
  </si>
  <si>
    <t>/archives/tag/?붿쭊?ㅼ씪</t>
  </si>
  <si>
    <t>/archives/tag/??껌</t>
  </si>
  <si>
    <t>/archives/tag/?쇳븯湲?醫뗭?-湲곗뾽</t>
  </si>
  <si>
    <t>/archives/tag/二쇰??곗쨷援?킑?곸궗愿</t>
  </si>
  <si>
    <t>/archives/tag/異뺤감?곗떊</t>
  </si>
  <si>
    <t>/archives/tag/?꾩냼以묐┰</t>
  </si>
  <si>
    <t>/archives/tag/?뚰듃?펣k</t>
  </si>
  <si>
    <t>/archives/tag/?됰났紐⑥쓬</t>
  </si>
  <si>
    <t>/archives/tag/?됰났誘우쓬</t>
  </si>
  <si>
    <t>/archives/tag/?됰났?ㅼ?</t>
  </si>
  <si>
    <t>desktop</t>
  </si>
  <si>
    <t>mobile</t>
  </si>
  <si>
    <t>tablet</t>
  </si>
  <si>
    <t>/archives/tag/sk寃쎌쁺寃쎌젣?곌뎄??desktop</t>
  </si>
  <si>
    <t>/archives/tag/?섍꼍怨쇳븰湲곗닠??desktop</t>
  </si>
  <si>
    <t>/archives/tag/?붿????몃옖?ㅽ룷硫붿씠??desktop</t>
  </si>
  <si>
    <t>/archives/tag/諛고꽣由?desktop</t>
  </si>
  <si>
    <t>/archives/tag/?꾧린李?諛고꽣由?desktop</t>
  </si>
  <si>
    <t>/archives/tag/?꾧렇?꾧렇罹좏럹??desktop</t>
  </si>
  <si>
    <t>/archives/tag/?먰뵆?쇱뒪??desktop</t>
  </si>
  <si>
    <t>/archives/tag/sk-supex異붽뎄?묒쓽??desktop</t>
  </si>
  <si>
    <t>/archives/tag/遺紐⑥큹泥?뻾??desktop</t>
  </si>
  <si>
    <t>/archives/tag/?ㅽ뵂-?대끂踰좎씠??desktop</t>
  </si>
  <si>
    <t>/archives/tag/李쎈┰湲곕뀗??desktop</t>
  </si>
  <si>
    <t>/archives/tag/?앷?由?肄붾쭏濡?desktop</t>
  </si>
  <si>
    <t>/archives/tag/?섍꼍怨쇳븰湲곗닠??mobile</t>
  </si>
  <si>
    <t>/archives/tag/?붾）???뚮윭??mobile</t>
  </si>
  <si>
    <t>/archives/tag/sk-supex異붽뎄?묒쓽??mobile</t>
  </si>
  <si>
    <t>/archives/tag/sk?뷀겕由?mobile</t>
  </si>
  <si>
    <t>/archives/tag/?숉깂?쒕┝二쇱쑀??mobile</t>
  </si>
  <si>
    <t>/archives/tag/?곗떆??desktop</t>
  </si>
  <si>
    <t>/archives/tag/?쇰젆?몃줈??mobile</t>
  </si>
  <si>
    <t>/archives/tag/?앷?由?肄붾쭏濡?mobile</t>
  </si>
  <si>
    <t>/archives/tag/sk?대끂踰좎씠??desktop</t>
  </si>
  <si>
    <t>/archives/tag/洹몃┛-?몃옖?ㅽ룷硫붿씠??desktop</t>
  </si>
  <si>
    <t>/archives/tag/?쒕끂??desktop</t>
  </si>
  <si>
    <t>/archives/tag/移쒗솚寃?mobile</t>
  </si>
  <si>
    <t>/archives/tag/?뚮씪?먯씪??desktop</t>
  </si>
  <si>
    <t>/archives/tag/sk寃쎌쁺寃쎌젣?곌뎄??mobile</t>
  </si>
  <si>
    <t>/archives/tag/sk?붾Т釉?desktop</t>
  </si>
  <si>
    <t>/archives/tag/sk二쇱쑀??mobile</t>
  </si>
  <si>
    <t>/archives/tag/sk吏??desktop</t>
  </si>
  <si>
    <t>/archives/tag/sne由ъ꽌移?desktop</t>
  </si>
  <si>
    <t>/archives/tag/湲곗뾽pr-罹좏럹??desktop</t>
  </si>
  <si>
    <t>/archives/tag/?щ궡-?좎튂??desktop</t>
  </si>
  <si>
    <t>/archives/tag/?멸퀎-?섍꼍????desktop</t>
  </si>
  <si>
    <t>/archives/tag/?붾）???뚮윭??desktop</t>
  </si>
  <si>
    <t>/archives/tag/?섏냼異⑹쟾??desktop</t>
  </si>
  <si>
    <t>/archives/tag/李쎈┰湲곕뀗??mobile</t>
  </si>
  <si>
    <t>/archives/category/寃쎌쁺吏??좊뀈-?명꽣酉?desktop</t>
  </si>
  <si>
    <t>/archives/tag/sk?대끂踰좎씠??mobile</t>
  </si>
  <si>
    <t>/archives/tag/sk二쇱쑀??desktop</t>
  </si>
  <si>
    <t>/archives/tag/sk?몃젅?대뵫?명꽣?댁뀛??mobile</t>
  </si>
  <si>
    <t>/archives/tag/??숈깮-?꾩닔-??desktop</t>
  </si>
  <si>
    <t>/archives/tag/?묎레??desktop</t>
  </si>
  <si>
    <t>/archives/tag/?뷀겕由?mobile</t>
  </si>
  <si>
    <t>/archives/tag/?ㅽ뵂?섏슦??desktop</t>
  </si>
  <si>
    <t>/archives/tag/二쇱쑀??desktop</t>
  </si>
  <si>
    <t>/archives/tag/利앷텒??由ы룷??desktop</t>
  </si>
  <si>
    <t>google</t>
  </si>
  <si>
    <t>(direct)</t>
  </si>
  <si>
    <t>naver</t>
  </si>
  <si>
    <t>sk-on.com</t>
  </si>
  <si>
    <t>facebook</t>
  </si>
  <si>
    <t>naver.com</t>
  </si>
  <si>
    <t>skincheonpetrochem.com</t>
  </si>
  <si>
    <t>skenergy.com</t>
  </si>
  <si>
    <t>skgeocentric.com</t>
  </si>
  <si>
    <t>skenmove.com</t>
  </si>
  <si>
    <t>m.search.naver.com</t>
  </si>
  <si>
    <t>linkedin.com</t>
  </si>
  <si>
    <t>enclean.com</t>
  </si>
  <si>
    <t>bing</t>
  </si>
  <si>
    <t>skietechnology.com</t>
  </si>
  <si>
    <t>namu.wiki</t>
  </si>
  <si>
    <t>youtube.com</t>
  </si>
  <si>
    <t>/archives/tag/?섍꼍怨쇳븰湲곗닠??google</t>
  </si>
  <si>
    <t>/archives/tag/sk寃쎌쁺寃쎌젣?곌뎄??google</t>
  </si>
  <si>
    <t>(not set)</t>
  </si>
  <si>
    <t>baidu</t>
  </si>
  <si>
    <t>instagramstory</t>
  </si>
  <si>
    <t>/archives/tag/諛고꽣由?google</t>
  </si>
  <si>
    <t>skinnovation.co.kr</t>
  </si>
  <si>
    <t>yna.co.kr</t>
  </si>
  <si>
    <t>/archives/tag/?붿????몃옖?ㅽ룷硫붿씠??google</t>
  </si>
  <si>
    <t>skearthon.com</t>
  </si>
  <si>
    <t>sktradinginternational.com</t>
  </si>
  <si>
    <t>/archives/tag/?꾧린李?諛고꽣由?google</t>
  </si>
  <si>
    <t>/archives/tag/?앷?由?肄붾쭏濡?google</t>
  </si>
  <si>
    <t>m.blog.naver.com</t>
  </si>
  <si>
    <t>blog.naver.com</t>
  </si>
  <si>
    <t>/archives/tag/?꾧렇?꾧렇罹좏럹??google</t>
  </si>
  <si>
    <t>sk.co.kr</t>
  </si>
  <si>
    <t>/archives/tag/?먰뵆?쇱뒪??google</t>
  </si>
  <si>
    <t>newsletter</t>
  </si>
  <si>
    <t>skglobalchemical.com</t>
  </si>
  <si>
    <t>yahoo</t>
  </si>
  <si>
    <t>marklines.com</t>
  </si>
  <si>
    <t>l.facebook.com</t>
  </si>
  <si>
    <t>/archives/tag/?ㅽ뵂-?대끂踰좎씠??google</t>
  </si>
  <si>
    <t>facebook.com</t>
  </si>
  <si>
    <t>/archives/tag/遺紐⑥큹泥?뻾??google</t>
  </si>
  <si>
    <t>skinno</t>
  </si>
  <si>
    <t>daum</t>
  </si>
  <si>
    <t>statics.teams.cdn.office.net</t>
  </si>
  <si>
    <t>m.facebook.com</t>
  </si>
  <si>
    <t>lens.google.com</t>
  </si>
  <si>
    <t>/archives/tag/?쒕끂??google</t>
  </si>
  <si>
    <t>/archives/tag/移쒗솚寃?google</t>
  </si>
  <si>
    <t>ozmailer.com</t>
  </si>
  <si>
    <t>m.search.daum.net</t>
  </si>
  <si>
    <t>/archives/tag/sk?뷀겕由?naver</t>
  </si>
  <si>
    <t>/archives/tag/?붾）???뚮윭??google</t>
  </si>
  <si>
    <t>/archives/tag/?곗떆??google</t>
  </si>
  <si>
    <t>neocoms.com</t>
  </si>
  <si>
    <t>link.naver.com</t>
  </si>
  <si>
    <t>padlet.com</t>
  </si>
  <si>
    <t>m.keep.naver.com</t>
  </si>
  <si>
    <t>renewableenergyfollowers.org</t>
  </si>
  <si>
    <t>keep.naver.com</t>
  </si>
  <si>
    <t>/archives/tag/sk?붾Т釉?google</t>
  </si>
  <si>
    <t>/archives/tag/sk二쇱쑀??google</t>
  </si>
  <si>
    <t>/archives/tag/?μ뒳??google</t>
  </si>
  <si>
    <t>/archives/tag/?щ궡-?좎튂??google</t>
  </si>
  <si>
    <t>/archives/tag/?섏냼異⑹쟾??google</t>
  </si>
  <si>
    <t>/archives/tag/?쇰젆?몃줈??naver</t>
  </si>
  <si>
    <t>m.youtube.com</t>
  </si>
  <si>
    <t>sk.com</t>
  </si>
  <si>
    <t>skinnovation.recruiter.co.kr</t>
  </si>
  <si>
    <t>l.instagram.com</t>
  </si>
  <si>
    <t>instagram.com</t>
  </si>
  <si>
    <t>cn.bing.com</t>
  </si>
  <si>
    <t>lm.facebook.com</t>
  </si>
  <si>
    <t>search.zum.com</t>
  </si>
  <si>
    <t>wrtn.ai</t>
  </si>
  <si>
    <t>Unassigned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</si>
  <si>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</si>
  <si>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</si>
  <si>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</si>
  <si>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</si>
  <si>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</si>
  <si>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</si>
  <si>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</si>
  <si>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</si>
  <si>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</si>
  <si>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</si>
  <si>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</si>
  <si>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</si>
  <si>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</si>
  <si>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</si>
  <si>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</si>
  <si>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</si>
  <si>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</si>
  <si>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</si>
  <si>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</si>
  <si>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</si>
  <si>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</si>
  <si>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</si>
  <si>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</si>
  <si>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</si>
  <si>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</si>
  <si>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</si>
  <si>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</si>
  <si>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</si>
  <si>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</si>
  <si>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</si>
  <si>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</si>
  <si>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</si>
  <si>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</si>
  <si>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</si>
  <si>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</si>
  <si>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</si>
  <si>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</si>
  <si>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</si>
  <si>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</si>
  <si>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</si>
  <si>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</si>
  <si>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</si>
  <si>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</si>
  <si>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</si>
  <si>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</si>
  <si>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</si>
  <si>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</si>
  <si>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</si>
  <si>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</si>
  <si>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</si>
  <si>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</si>
  <si>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</si>
  <si>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</si>
  <si>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</si>
  <si>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</si>
  <si>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</si>
  <si>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</si>
  <si>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</si>
  <si>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</si>
  <si>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</si>
  <si>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</si>
  <si>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</si>
  <si>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</si>
  <si>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</si>
  <si>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</si>
  <si>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</si>
  <si>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</si>
  <si>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/archives/114632</t>
  </si>
  <si>
    <t>/archives/114773</t>
  </si>
  <si>
    <t>/archives/114530</t>
  </si>
  <si>
    <t>/archives/114973</t>
  </si>
  <si>
    <t>/archives/114608</t>
  </si>
  <si>
    <t>/archives/114688</t>
  </si>
  <si>
    <t>/archives/114522</t>
  </si>
  <si>
    <t>/archives/114751</t>
  </si>
  <si>
    <t>/archives/114999</t>
  </si>
  <si>
    <t>/archives/114931</t>
  </si>
  <si>
    <t>/archives/114616</t>
  </si>
  <si>
    <t>/archives/114789</t>
  </si>
  <si>
    <t>/archives/114801</t>
  </si>
  <si>
    <t>/archives/114810</t>
  </si>
  <si>
    <t>/archives/114689</t>
  </si>
  <si>
    <t>/archives/114610</t>
  </si>
  <si>
    <t>/archives/114679</t>
  </si>
  <si>
    <t>/archives/114677</t>
  </si>
  <si>
    <t>/archives/105945</t>
  </si>
  <si>
    <t>/archives/tag/sk-?몄궛clx</t>
  </si>
  <si>
    <t>/archives/75150</t>
  </si>
  <si>
    <t>/archives/tag/sk?덇?湲?쇱씠?붿쫰</t>
  </si>
  <si>
    <t>/archives/80299</t>
  </si>
  <si>
    <t>/archives/34111</t>
  </si>
  <si>
    <t>/archives/94849</t>
  </si>
  <si>
    <t>/archives/tag/?댄듃??븯?곗뒪</t>
  </si>
  <si>
    <t>/archives/114991</t>
  </si>
  <si>
    <t>/archives/90024</t>
  </si>
  <si>
    <t>/archives/10614</t>
  </si>
  <si>
    <t>/archives/85718</t>
  </si>
  <si>
    <t>/archives/114675</t>
  </si>
  <si>
    <t>/archives/34953</t>
  </si>
  <si>
    <t>/archives/54098</t>
  </si>
  <si>
    <t>/archives/73718</t>
  </si>
  <si>
    <t>/archives/92281</t>
  </si>
  <si>
    <t>/archives/category/field-news/inno-field/seosan-jeungpyeong</t>
  </si>
  <si>
    <t>/archives/15654</t>
  </si>
  <si>
    <t>/archives/35099</t>
  </si>
  <si>
    <t>/archives/49319</t>
  </si>
  <si>
    <t>/archives/95896</t>
  </si>
  <si>
    <t>/archives/99592</t>
  </si>
  <si>
    <t>/archives/tag/而ㅻ㉧?ㅼ떆</t>
  </si>
  <si>
    <t>/)?먯꽌</t>
  </si>
  <si>
    <t>/archives/10169</t>
  </si>
  <si>
    <t>/archives/114983</t>
  </si>
  <si>
    <t>/archives/23978</t>
  </si>
  <si>
    <t>/archives/26085</t>
  </si>
  <si>
    <t>/archives/27519</t>
  </si>
  <si>
    <t>/archives/30576</t>
  </si>
  <si>
    <t>/archives/34393</t>
  </si>
  <si>
    <t>/archives/52070</t>
  </si>
  <si>
    <t>/archives/70048</t>
  </si>
  <si>
    <t>/archives/74239</t>
  </si>
  <si>
    <t>/archives/80233</t>
  </si>
  <si>
    <t>/archives/80453</t>
  </si>
  <si>
    <t>/archives/84427</t>
  </si>
  <si>
    <t>/archives/87558</t>
  </si>
  <si>
    <t>/archives/93249</t>
  </si>
  <si>
    <t>/archives/tag/sk?쒕┛鍮뚮뵫</t>
  </si>
  <si>
    <t>/archives/tag/?꾩뒪?뷀듃</t>
  </si>
  <si>
    <t>/archives/tag/利앺룊-怨듭옣</t>
  </si>
  <si>
    <t>/archives/tag/?됰났?붾뵥</t>
  </si>
  <si>
    <t>/archives/tag/?띾낫?곸긽</t>
  </si>
  <si>
    <t>/archives/101108</t>
  </si>
  <si>
    <t>/archives/101484</t>
  </si>
  <si>
    <t>/archives/108704</t>
  </si>
  <si>
    <t>/archives/111701</t>
  </si>
  <si>
    <t>/archives/114993</t>
  </si>
  <si>
    <t>/archives/13174</t>
  </si>
  <si>
    <t>/archives/22292</t>
  </si>
  <si>
    <t>/archives/27448</t>
  </si>
  <si>
    <t>/archives/32150</t>
  </si>
  <si>
    <t>/archives/45470</t>
  </si>
  <si>
    <t>/archives/55625</t>
  </si>
  <si>
    <t>/archives/58976</t>
  </si>
  <si>
    <t>/archives/61623</t>
  </si>
  <si>
    <t>/archives/63879</t>
  </si>
  <si>
    <t>/archives/69240</t>
  </si>
  <si>
    <t>/archives/71614</t>
  </si>
  <si>
    <t>/archives/76761</t>
  </si>
  <si>
    <t>/archives/86852</t>
  </si>
  <si>
    <t>/archives/97301</t>
  </si>
  <si>
    <t>/archives/97763</t>
  </si>
  <si>
    <t>/archives/tag/blueovalsk</t>
  </si>
  <si>
    <t>/archives/tag/csr</t>
  </si>
  <si>
    <t>/archives/tag/isac</t>
  </si>
  <si>
    <t>/archives/tag/libs</t>
  </si>
  <si>
    <t>/archives/tag/踰좎씠吏뺤옄?숈감</t>
  </si>
  <si>
    <t>/archives/101011</t>
  </si>
  <si>
    <t>/archives/103105</t>
  </si>
  <si>
    <t>/archives/103657</t>
  </si>
  <si>
    <t>/archives/107261</t>
  </si>
  <si>
    <t>/archives/107594</t>
  </si>
  <si>
    <t>/archives/108091</t>
  </si>
  <si>
    <t>/archives/111914</t>
  </si>
  <si>
    <t>/archives/114985</t>
  </si>
  <si>
    <t>/archives/15100</t>
  </si>
  <si>
    <t>/archives/28766</t>
  </si>
  <si>
    <t>/archives/34475</t>
  </si>
  <si>
    <t>/archives/4924</t>
  </si>
  <si>
    <t>/archives/49664</t>
  </si>
  <si>
    <t>/archives/54066</t>
  </si>
  <si>
    <t>/archives/60327</t>
  </si>
  <si>
    <t>/archives/67698</t>
  </si>
  <si>
    <t>/archives/72267</t>
  </si>
  <si>
    <t>/archives/72781</t>
  </si>
  <si>
    <t>/archives/72952</t>
  </si>
  <si>
    <t>/archives/73232</t>
  </si>
  <si>
    <t>/archives/80647</t>
  </si>
  <si>
    <t>/archives/82596</t>
  </si>
  <si>
    <t>/archives/82704</t>
  </si>
  <si>
    <t>/archives/83009</t>
  </si>
  <si>
    <t>/archives/83477</t>
  </si>
  <si>
    <t>/archives/85339</t>
  </si>
  <si>
    <t>/archives/8649</t>
  </si>
  <si>
    <t>/archives/86645</t>
  </si>
  <si>
    <t>/archives/86654</t>
  </si>
  <si>
    <t>/archives/87803</t>
  </si>
  <si>
    <t>/archives/90077</t>
  </si>
  <si>
    <t>/archives/92681</t>
  </si>
  <si>
    <t>/archives/93130</t>
  </si>
  <si>
    <t>/archives/93574</t>
  </si>
  <si>
    <t>/archives/93880</t>
  </si>
  <si>
    <t>/archives/98809</t>
  </si>
  <si>
    <t>/archives/99043</t>
  </si>
  <si>
    <t>/archives/99339</t>
  </si>
  <si>
    <t>/archives/99350</t>
  </si>
  <si>
    <t>/archives/tag/china-ev100</t>
  </si>
  <si>
    <t>/archives/tag/iscc-plus</t>
  </si>
  <si>
    <t>/archives/tag/she</t>
  </si>
  <si>
    <t>/archives/tag/?μ븷?명몴以?ъ뾽??2</t>
  </si>
  <si>
    <t>/archives/tag/以묒쭏?좊텇??2</t>
  </si>
  <si>
    <t>/archives/tag/移쒖씪??2</t>
  </si>
  <si>
    <t>/ir-?뚯떇</t>
  </si>
  <si>
    <t>/archives/102992</t>
  </si>
  <si>
    <t>/archives/103126</t>
  </si>
  <si>
    <t>/archives/107701</t>
  </si>
  <si>
    <t>/archives/108380</t>
  </si>
  <si>
    <t>/archives/110586</t>
  </si>
  <si>
    <t>/archives/113041</t>
  </si>
  <si>
    <t>/archives/11875</t>
  </si>
  <si>
    <t>/archives/18662</t>
  </si>
  <si>
    <t>/archives/18807</t>
  </si>
  <si>
    <t>/archives/22498</t>
  </si>
  <si>
    <t>/archives/23790</t>
  </si>
  <si>
    <t>/archives/25521</t>
  </si>
  <si>
    <t>/archives/26926</t>
  </si>
  <si>
    <t>/archives/29535</t>
  </si>
  <si>
    <t>/archives/29775</t>
  </si>
  <si>
    <t>/archives/33862</t>
  </si>
  <si>
    <t>/archives/34305</t>
  </si>
  <si>
    <t>/archives/35698</t>
  </si>
  <si>
    <t>/archives/36434</t>
  </si>
  <si>
    <t>/archives/37684</t>
  </si>
  <si>
    <t>/archives/48793</t>
  </si>
  <si>
    <t>/archives/49626</t>
  </si>
  <si>
    <t>/archives/52998</t>
  </si>
  <si>
    <t>/archives/55833</t>
  </si>
  <si>
    <t>/archives/68273</t>
  </si>
  <si>
    <t>/archives/68704</t>
  </si>
  <si>
    <t>/archives/71313</t>
  </si>
  <si>
    <t>/archives/71488</t>
  </si>
  <si>
    <t>/archives/74848</t>
  </si>
  <si>
    <t>/archives/79918</t>
  </si>
  <si>
    <t>/archives/80415</t>
  </si>
  <si>
    <t>/archives/81513</t>
  </si>
  <si>
    <t>/archives/82471</t>
  </si>
  <si>
    <t>/archives/83896</t>
  </si>
  <si>
    <t>/archives/83986</t>
  </si>
  <si>
    <t>/archives/84572</t>
  </si>
  <si>
    <t>/archives/85603</t>
  </si>
  <si>
    <t>/archives/86192</t>
  </si>
  <si>
    <t>/archives/86343</t>
  </si>
  <si>
    <t>/archives/87743</t>
  </si>
  <si>
    <t>/archives/87839</t>
  </si>
  <si>
    <t>/archives/88153</t>
  </si>
  <si>
    <t>/archives/88211</t>
  </si>
  <si>
    <t>/archives/8872</t>
  </si>
  <si>
    <t>/archives/90326</t>
  </si>
  <si>
    <t>/archives/91933</t>
  </si>
  <si>
    <t>/archives/94500</t>
  </si>
  <si>
    <t>/archives/98023</t>
  </si>
  <si>
    <t>/archives/98681</t>
  </si>
  <si>
    <t>/archives/tag/bnbp</t>
  </si>
  <si>
    <t>/archives/tag/esg-?곗닔?щ?</t>
  </si>
  <si>
    <t>/archives/tag/gmf</t>
  </si>
  <si>
    <t>/archives/tag/hcpp</t>
  </si>
  <si>
    <t>/archives/tag/ilboc</t>
  </si>
  <si>
    <t>/archives/tag/net-zero</t>
  </si>
  <si>
    <t>/archives/tag/opec</t>
  </si>
  <si>
    <t>/archives/tag/sk洹몃９</t>
  </si>
  <si>
    <t>/archives/tag/??쒖긽怨듯쉶?섏냼</t>
  </si>
  <si>
    <t>/archives/tag/留밴렇濡쒕툕??蹂듭썝?ъ뾽</t>
  </si>
  <si>
    <t>/archives/tag/?щ윭??留뚮뱾湲?1</t>
  </si>
  <si>
    <t>/archives/tag/?λ?異뺤젣</t>
  </si>
  <si>
    <t>/archives/tag/?ш퀬?됯?</t>
  </si>
  <si>
    <t>/archives/tag/移대낯-釉뚮━??1</t>
  </si>
  <si>
    <t>/archives/tag/?ы쉶怨듯뿄-怨듬え??desktop</t>
  </si>
  <si>
    <t>/archives/tag/?쇰젆?몃줈??desktop</t>
  </si>
  <si>
    <t>/archives/tag/sk猷⑤툕由ъ빻痢?desktop</t>
  </si>
  <si>
    <t>/archives/tag/supex異붽뎄??desktop</t>
  </si>
  <si>
    <t>/archives/tag/??묒꽍??desktop</t>
  </si>
  <si>
    <t>/archives/tag/蹂듯빀-二쇱쑀??desktop</t>
  </si>
  <si>
    <t>/archives/tag/?щ궡-?좎튂??mobile</t>
  </si>
  <si>
    <t>/archives/tag/pet-?댁쨷??desktop</t>
  </si>
  <si>
    <t>/archives/tag/怨좉툒-?섎컻??desktop</t>
  </si>
  <si>
    <t>/archives/tag/怨좉툒-?섎컻??mobile</t>
  </si>
  <si>
    <t>/archives/tag/怨좎닚?꾪뿵??desktop</t>
  </si>
  <si>
    <t>/archives/tag/湲?뚯퐫??desktop</t>
  </si>
  <si>
    <t>/archives/tag/留덈┛?대끂踰좎씠??desktop</t>
  </si>
  <si>
    <t>/archives/tag/?섏냼異⑹쟾??mobile</t>
  </si>
  <si>
    <t>/archives/tag/?ㅽ솢??desktop</t>
  </si>
  <si>
    <t>/archives/tag/?쇰갑??desktop</t>
  </si>
  <si>
    <t>/archives/tag/移쒗솚寃?罹좏럹??desktop</t>
  </si>
  <si>
    <t>/archives/tag/?섎컻??desktop</t>
  </si>
  <si>
    <t>link.inpock.co.kr</t>
  </si>
  <si>
    <t>/archives/tag/?ы쉶怨듯뿄-怨듬え??google</t>
  </si>
  <si>
    <t>/archives/tag/sk-supex異붽뎄?묒쓽??google</t>
  </si>
  <si>
    <t>/archives/tag/sk?대끂踰좎씠??google</t>
  </si>
  <si>
    <t>janus.co.jp</t>
  </si>
  <si>
    <t>/archives/tag/sk猷⑤툕由ъ빻痢?google</t>
  </si>
  <si>
    <t>/archives/tag/sk吏??google</t>
  </si>
  <si>
    <t>/archives/tag/supex異붽뎄??google</t>
  </si>
  <si>
    <t>/archives/tag/?묎레??google</t>
  </si>
  <si>
    <t>/archives/tag/?μ븷?명몴以?ъ뾽??google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</si>
  <si>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</si>
  <si>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</si>
  <si>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</si>
  <si>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</si>
  <si>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</si>
  <si>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</si>
  <si>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</si>
  <si>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</si>
  <si>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</si>
  <si>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</si>
  <si>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</si>
  <si>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</si>
  <si>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</si>
  <si>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</si>
  <si>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</si>
  <si>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</si>
  <si>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</si>
  <si>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</si>
  <si>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</si>
  <si>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</si>
  <si>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</si>
  <si>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</si>
  <si>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</si>
  <si>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</si>
  <si>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</si>
  <si>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</si>
  <si>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</si>
  <si>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</si>
  <si>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</si>
  <si>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</si>
  <si>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</si>
  <si>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</si>
  <si>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</si>
  <si>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</si>
  <si>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</si>
  <si>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</si>
  <si>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</si>
  <si>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</si>
  <si>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</si>
  <si>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/archives/115057</t>
  </si>
  <si>
    <t>/archives/115209</t>
  </si>
  <si>
    <t>/archives/115020</t>
  </si>
  <si>
    <t>/archives/115113</t>
  </si>
  <si>
    <t>/archives/115214</t>
  </si>
  <si>
    <t>/archives/115074</t>
  </si>
  <si>
    <t>/archives/115258</t>
  </si>
  <si>
    <t>/archives/115249</t>
  </si>
  <si>
    <t>/archives/115337</t>
  </si>
  <si>
    <t>/archives/115043</t>
  </si>
  <si>
    <t>/archives/115302</t>
  </si>
  <si>
    <t>/archives/106338</t>
  </si>
  <si>
    <t>/archives/tag/skinnotech</t>
  </si>
  <si>
    <t>/archives/115324</t>
  </si>
  <si>
    <t>/archives/100695</t>
  </si>
  <si>
    <t>/archives/tag/?ㅻ쭏?명뵆?쒗듃</t>
  </si>
  <si>
    <t>/archives/112614</t>
  </si>
  <si>
    <t>/archives/29742</t>
  </si>
  <si>
    <t>/archives/tag/湲곗뾽臾명솕</t>
  </si>
  <si>
    <t>/archives/29461</t>
  </si>
  <si>
    <t>/archives/64439</t>
  </si>
  <si>
    <t>/archives/tag/洹몃┛?먮꼫吏</t>
  </si>
  <si>
    <t>/archives/100964</t>
  </si>
  <si>
    <t>/archives/110186</t>
  </si>
  <si>
    <t>/archives/2875</t>
  </si>
  <si>
    <t>/archives/35072</t>
  </si>
  <si>
    <t>/archives/54917</t>
  </si>
  <si>
    <t>/archives/85445</t>
  </si>
  <si>
    <t>/archives/111719</t>
  </si>
  <si>
    <t>/archives/28149</t>
  </si>
  <si>
    <t>/archives/66432</t>
  </si>
  <si>
    <t>/archives/72972</t>
  </si>
  <si>
    <t>/archives/84653</t>
  </si>
  <si>
    <t>/archives/85681</t>
  </si>
  <si>
    <t>/archives/tag/steam-purge</t>
  </si>
  <si>
    <t>/archives/tag/洹몃┛蹂몃뱶</t>
  </si>
  <si>
    <t>/archives/16528</t>
  </si>
  <si>
    <t>/archives/2885</t>
  </si>
  <si>
    <t>/archives/33685</t>
  </si>
  <si>
    <t>/archives/46487</t>
  </si>
  <si>
    <t>/archives/54659</t>
  </si>
  <si>
    <t>/archives/56262</t>
  </si>
  <si>
    <t>/archives/74508</t>
  </si>
  <si>
    <t>/archives/83613</t>
  </si>
  <si>
    <t>/archives/84916</t>
  </si>
  <si>
    <t>/archives/85944</t>
  </si>
  <si>
    <t>/archives/9270</t>
  </si>
  <si>
    <t>/archives/96274</t>
  </si>
  <si>
    <t>/archives/category/industry-and-insighthttps:/skinnonews.com/archives/category/business</t>
  </si>
  <si>
    <t>/archives/tag/援?궡?좉?</t>
  </si>
  <si>
    <t>/archives/tag/?꾨え吏</t>
  </si>
  <si>
    <t>/archives/111264</t>
  </si>
  <si>
    <t>/archives/113475/4-sk?대끂踰좎씠??ces2024_sk?먮뜑?쒕뱶_sk-wonderland_?먰??ㅽ떛?꾩씪?쒕뱶_1</t>
  </si>
  <si>
    <t>/archives/115101</t>
  </si>
  <si>
    <t>/archives/20157</t>
  </si>
  <si>
    <t>/archives/20784</t>
  </si>
  <si>
    <t>/archives/26393</t>
  </si>
  <si>
    <t>/archives/27647</t>
  </si>
  <si>
    <t>/archives/28092</t>
  </si>
  <si>
    <t>/archives/34093</t>
  </si>
  <si>
    <t>/archives/48802</t>
  </si>
  <si>
    <t>/archives/53542</t>
  </si>
  <si>
    <t>/archives/55295</t>
  </si>
  <si>
    <t>/archives/60564</t>
  </si>
  <si>
    <t>/archives/60829</t>
  </si>
  <si>
    <t>/archives/60936</t>
  </si>
  <si>
    <t>/archives/61771</t>
  </si>
  <si>
    <t>/archives/67660</t>
  </si>
  <si>
    <t>/archives/74727</t>
  </si>
  <si>
    <t>/archives/77232</t>
  </si>
  <si>
    <t>/archives/78018</t>
  </si>
  <si>
    <t>/archives/84318</t>
  </si>
  <si>
    <t>/archives/88639</t>
  </si>
  <si>
    <t>/archives/tag/green-for-better-life</t>
  </si>
  <si>
    <t>/archives/tag/hdpe</t>
  </si>
  <si>
    <t>/archives/tag/踰꾪궥由ъ뒪???묒떇</t>
  </si>
  <si>
    <t>/archives/tag/?쒕┛鍮뚮뵫</t>
  </si>
  <si>
    <t>/archives/tag/?꾨씪誘몃뱶-?ъ쑀</t>
  </si>
  <si>
    <t>/archives/101443</t>
  </si>
  <si>
    <t>/archives/103171</t>
  </si>
  <si>
    <t>/archives/103519</t>
  </si>
  <si>
    <t>/archives/106469</t>
  </si>
  <si>
    <t>/archives/11323</t>
  </si>
  <si>
    <t>/archives/11677</t>
  </si>
  <si>
    <t>/archives/24960</t>
  </si>
  <si>
    <t>/archives/25492</t>
  </si>
  <si>
    <t>/archives/31909</t>
  </si>
  <si>
    <t>/archives/32706</t>
  </si>
  <si>
    <t>/archives/33953</t>
  </si>
  <si>
    <t>/archives/34939</t>
  </si>
  <si>
    <t>/archives/37211</t>
  </si>
  <si>
    <t>/archives/37613</t>
  </si>
  <si>
    <t>/archives/49759</t>
  </si>
  <si>
    <t>/archives/54742</t>
  </si>
  <si>
    <t>/archives/62012</t>
  </si>
  <si>
    <t>/archives/63220</t>
  </si>
  <si>
    <t>/archives/64577</t>
  </si>
  <si>
    <t>/archives/8432</t>
  </si>
  <si>
    <t>/archives/8740</t>
  </si>
  <si>
    <t>/archives/88689</t>
  </si>
  <si>
    <t>/archives/90856</t>
  </si>
  <si>
    <t>/archives/91535</t>
  </si>
  <si>
    <t>/archives/91753</t>
  </si>
  <si>
    <t>/archives/92217</t>
  </si>
  <si>
    <t>/archives/95143</t>
  </si>
  <si>
    <t>/archives/tag/skoh</t>
  </si>
  <si>
    <t>/archives/tag/sk?⑤땲</t>
  </si>
  <si>
    <t>/archives/tag/諛붿씠??梨뚮┛吏</t>
  </si>
  <si>
    <t>/archives/tag/?ъ쑀</t>
  </si>
  <si>
    <t>/archives/tag/?명듃濡?3</t>
  </si>
  <si>
    <t>/archives/tag/以뚮쭏</t>
  </si>
  <si>
    <t>/archives/tag/?섑듃濡쒕꽬</t>
  </si>
  <si>
    <t>/archives/tag/?대━?쇳솕鍮꾨땺pvc</t>
  </si>
  <si>
    <t>/archives/10421</t>
  </si>
  <si>
    <t>/archives/104956</t>
  </si>
  <si>
    <t>/archives/105115</t>
  </si>
  <si>
    <t>/archives/107482</t>
  </si>
  <si>
    <t>/archives/109165</t>
  </si>
  <si>
    <t>/archives/110104</t>
  </si>
  <si>
    <t>/archives/110395</t>
  </si>
  <si>
    <t>/archives/110446</t>
  </si>
  <si>
    <t>/archives/112686</t>
  </si>
  <si>
    <t>/archives/113614</t>
  </si>
  <si>
    <t>/archives/113895</t>
  </si>
  <si>
    <t>/archives/115300</t>
  </si>
  <si>
    <t>/archives/14506</t>
  </si>
  <si>
    <t>/archives/20916</t>
  </si>
  <si>
    <t>/archives/25066</t>
  </si>
  <si>
    <t>/archives/27486</t>
  </si>
  <si>
    <t>/archives/27589</t>
  </si>
  <si>
    <t>/archives/27907</t>
  </si>
  <si>
    <t>/archives/28713</t>
  </si>
  <si>
    <t>/archives/28937</t>
  </si>
  <si>
    <t>/archives/28990</t>
  </si>
  <si>
    <t>/archives/30125</t>
  </si>
  <si>
    <t>/archives/30212</t>
  </si>
  <si>
    <t>/archives/30539</t>
  </si>
  <si>
    <t>/archives/31699</t>
  </si>
  <si>
    <t>/archives/32006</t>
  </si>
  <si>
    <t>/archives/32657</t>
  </si>
  <si>
    <t>/archives/33795</t>
  </si>
  <si>
    <t>/archives/37470</t>
  </si>
  <si>
    <t>/archives/4404</t>
  </si>
  <si>
    <t>/archives/45808</t>
  </si>
  <si>
    <t>/archives/46070</t>
  </si>
  <si>
    <t>/archives/46771</t>
  </si>
  <si>
    <t>/archives/48770</t>
  </si>
  <si>
    <t>/archives/49234</t>
  </si>
  <si>
    <t>/archives/49512</t>
  </si>
  <si>
    <t>/archives/49650</t>
  </si>
  <si>
    <t>/archives/49916</t>
  </si>
  <si>
    <t>/archives/51964</t>
  </si>
  <si>
    <t>/archives/54580</t>
  </si>
  <si>
    <t>/archives/57119</t>
  </si>
  <si>
    <t>/archives/57534</t>
  </si>
  <si>
    <t>/archives/58841</t>
  </si>
  <si>
    <t>/archives/60047</t>
  </si>
  <si>
    <t>/archives/62298</t>
  </si>
  <si>
    <t>/archives/62694</t>
  </si>
  <si>
    <t>/archives/64129</t>
  </si>
  <si>
    <t>/archives/64702</t>
  </si>
  <si>
    <t>/archives/69969</t>
  </si>
  <si>
    <t>/archives/71672</t>
  </si>
  <si>
    <t>/archives/71721</t>
  </si>
  <si>
    <t>/archives/76496</t>
  </si>
  <si>
    <t>/archives/77904</t>
  </si>
  <si>
    <t>/archives/78359</t>
  </si>
  <si>
    <t>/archives/79129</t>
  </si>
  <si>
    <t>/archives/79288</t>
  </si>
  <si>
    <t>/archives/79586</t>
  </si>
  <si>
    <t>/archives/81490</t>
  </si>
  <si>
    <t>/archives/81839</t>
  </si>
  <si>
    <t>/archives/83141</t>
  </si>
  <si>
    <t>/archives/87177</t>
  </si>
  <si>
    <t>/archives/88707</t>
  </si>
  <si>
    <t>/archives/88943</t>
  </si>
  <si>
    <t>/archives/91713</t>
  </si>
  <si>
    <t>/archives/93271</t>
  </si>
  <si>
    <t>/archives/95591</t>
  </si>
  <si>
    <t>/archives/97416</t>
  </si>
  <si>
    <t>/archives/tag/bmr</t>
  </si>
  <si>
    <t>/archives/tag/din-certco</t>
  </si>
  <si>
    <t>/archives/tag/g-r-o-w-t-h</t>
  </si>
  <si>
    <t>/archives/tag/qa</t>
  </si>
  <si>
    <t>/archives/tag/sk?꾩씠?댄뀒?щ?濡쒖?</t>
  </si>
  <si>
    <t>/archives/tag/sk???쒖궛怨듭옣</t>
  </si>
  <si>
    <t>/archives/tag/sk?대끂踰좎씠??蹂듭?</t>
  </si>
  <si>
    <t>/archives/tag/?ㅼ씠?대━-?묒꽦踰?2</t>
  </si>
  <si>
    <t>/archives/tag/?앸Ъ?ㅼ뼇??蹂댁〈</t>
  </si>
  <si>
    <t>/archives/tag/?앹쑀?섏넚</t>
  </si>
  <si>
    <t>/archives/tag/吏묒쨷?λ넂?대뒗?뚯떇</t>
  </si>
  <si>
    <t>/archives/tag/梨꾩슜-臾몄쓽-?꾩슜-梨쀫큸</t>
  </si>
  <si>
    <t>/archives/tag/移쒗솚寃??묒갑??2</t>
  </si>
  <si>
    <t>/archives/tag/?됰났-?꾩떆??2</t>
  </si>
  <si>
    <t>/archives/tag/?됰났?섎닎?щ옉?뉕린</t>
  </si>
  <si>
    <t>/archives/10049</t>
  </si>
  <si>
    <t>/archives/100653</t>
  </si>
  <si>
    <t>/archives/100824</t>
  </si>
  <si>
    <t>/archives/102613</t>
  </si>
  <si>
    <t>/archives/102664</t>
  </si>
  <si>
    <t>/archives/102880</t>
  </si>
  <si>
    <t>/archives/102928</t>
  </si>
  <si>
    <t>/archives/103277</t>
  </si>
  <si>
    <t>/archives/103774</t>
  </si>
  <si>
    <t>/archives/107493</t>
  </si>
  <si>
    <t>/archives/108029</t>
  </si>
  <si>
    <t>/archives/108347</t>
  </si>
  <si>
    <t>/archives/109418</t>
  </si>
  <si>
    <t>/archives/109520</t>
  </si>
  <si>
    <t>/archives/111625</t>
  </si>
  <si>
    <t>/archives/112391</t>
  </si>
  <si>
    <t>/archives/tag/?먯뼱?섏슦??1</t>
  </si>
  <si>
    <t>/archives/tag/?덇?湲?쇱씠?붿쫰</t>
  </si>
  <si>
    <t>/archives/tag/?ㅽ??몄뾽</t>
  </si>
  <si>
    <t>/archives/tag/?ㅽ넗由??곗씠</t>
  </si>
  <si>
    <t>/archives/tag/?좎엯?곗닔</t>
  </si>
  <si>
    <t>/archives/tag/?붿??덉뼱????1</t>
  </si>
  <si>
    <t>/archives/tag/?섎땲??1</t>
  </si>
  <si>
    <t>/archives/tag/?μ뒪?щ뱶-釉붾줉</t>
  </si>
  <si>
    <t>/archives/tag/?몃Ⅴ寃?鍮??щ늻?쒖뒪?좊Ⅴ??1</t>
  </si>
  <si>
    <t>/archives/tag/?곕━?먭쾶-?곸떊?-?먯뿰?ㅻ읇??1</t>
  </si>
  <si>
    <t>/archives/tag/?≪븘?댁쭅</t>
  </si>
  <si>
    <t>/archives/tag/?몃룄-?먮쭏??怨듭옣</t>
  </si>
  <si>
    <t>/archives/tag/?ъ깮?먮꼫吏</t>
  </si>
  <si>
    <t>/archives/tag/二쇱쑀嫄?1</t>
  </si>
  <si>
    <t>/archives/tag/利앷텒?щ━?ы듃</t>
  </si>
  <si>
    <t>/archives/tag/吏?ν삎cctv</t>
  </si>
  <si>
    <t>/archives/tag/李쎌???1</t>
  </si>
  <si>
    <t>/archives/tag/理쒖씠??1</t>
  </si>
  <si>
    <t>/archives/tag/異뺢뎄罹좏봽</t>
  </si>
  <si>
    <t>/archives/tag/而⑦떚??1</t>
  </si>
  <si>
    <t>/archives/tag/?⑦궎吏븆ackaging</t>
  </si>
  <si>
    <t>/archives/tag/?쒓뎅?앹쑀怨듭궗</t>
  </si>
  <si>
    <t>/archives/tag/??났??1</t>
  </si>
  <si>
    <t>/archives/tag/?됰났?섎닎-?щ옉?뉕린</t>
  </si>
  <si>
    <t>/archives/tag/?앷?由?怨듭옣</t>
  </si>
  <si>
    <t>/archives/tag/?꾩땐??1</t>
  </si>
  <si>
    <t>/archives/tag/?곗???mobile</t>
  </si>
  <si>
    <t>/archives/tag/?뷀겕由?desktop</t>
  </si>
  <si>
    <t>/archives/tag/?좊뀈??desktop</t>
  </si>
  <si>
    <t>/archives/tag/sk吏??mobile</t>
  </si>
  <si>
    <t>/archives/tag/援먯쑁?덈젴??mobile</t>
  </si>
  <si>
    <t>/archives/tag/?낆궗?댄겢留?desktop</t>
  </si>
  <si>
    <t>/archives/tag/smart-?묒꽦踰?desktop</t>
  </si>
  <si>
    <t>/archives/tag/諛고꽣由?mobile</t>
  </si>
  <si>
    <t>/archives/tag/?섏씠?대끂踰좎씠??desktop</t>
  </si>
  <si>
    <t>/archives/tag/??묒꽍??mobile</t>
  </si>
  <si>
    <t>/archives/tag/??⑸웾諛⑹궗??mobile</t>
  </si>
  <si>
    <t>/archives/tag/?댁쇅?ы뻾-以鍮꾨Ъ-泥댄겕由ъ뒪??desktop</t>
  </si>
  <si>
    <t>/archives/tag/sk-吏??mobile</t>
  </si>
  <si>
    <t>/archives/tag/sk?됰났?좉컻?섎젴??mobile</t>
  </si>
  <si>
    <t>/archives/tag/怨좎냼??mobile</t>
  </si>
  <si>
    <t>/archives/tag/?ㅼ씠?대━-?묒꽦踰?desktop</t>
  </si>
  <si>
    <t>/archives/tag/?꾧렇?꾧렇-罹좏럹??desktop</t>
  </si>
  <si>
    <t>/archives/tag/?명듃濡?mobile</t>
  </si>
  <si>
    <t>/archives/tag/以묒쭏?좊텇??desktop</t>
  </si>
  <si>
    <t>/archives/tag/移쒗솚寃??묒갑??desktop</t>
  </si>
  <si>
    <t>/archives/tag/?몃읆??desktop</t>
  </si>
  <si>
    <t>/archives/65451</t>
  </si>
  <si>
    <t>/archives/66709</t>
  </si>
  <si>
    <t>/archives/68052</t>
  </si>
  <si>
    <t>/archives/69028</t>
  </si>
  <si>
    <t>/archives/69517</t>
  </si>
  <si>
    <t>/archives/69990</t>
  </si>
  <si>
    <t>/archives/70782</t>
  </si>
  <si>
    <t>/archives/70801</t>
  </si>
  <si>
    <t>/archives/75133</t>
  </si>
  <si>
    <t>/archives/75211</t>
  </si>
  <si>
    <t>/archives/75871</t>
  </si>
  <si>
    <t>/archives/79927</t>
  </si>
  <si>
    <t>/archives/80136</t>
  </si>
  <si>
    <t>/archives/81224</t>
  </si>
  <si>
    <t>/archives/8254</t>
  </si>
  <si>
    <t>/archives/82878</t>
  </si>
  <si>
    <t>/archives/84220</t>
  </si>
  <si>
    <t>/archives/84521</t>
  </si>
  <si>
    <t>/archives/85550</t>
  </si>
  <si>
    <t>/archives/85821</t>
  </si>
  <si>
    <t>/archives/86199</t>
  </si>
  <si>
    <t>/archives/87390</t>
  </si>
  <si>
    <t>/archives/88371</t>
  </si>
  <si>
    <t>/archives/88387</t>
  </si>
  <si>
    <t>/archives/88905</t>
  </si>
  <si>
    <t>/archives/88995</t>
  </si>
  <si>
    <t>/archives/89190</t>
  </si>
  <si>
    <t>/archives/89316</t>
  </si>
  <si>
    <t>/archives/89364</t>
  </si>
  <si>
    <t>/archives/89796</t>
  </si>
  <si>
    <t>/archives/90120</t>
  </si>
  <si>
    <t>/archives/90229</t>
  </si>
  <si>
    <t>/archives/90451</t>
  </si>
  <si>
    <t>/archives/90538</t>
  </si>
  <si>
    <t>/archives/90737</t>
  </si>
  <si>
    <t>/archives/91230</t>
  </si>
  <si>
    <t>/archives/91414</t>
  </si>
  <si>
    <t>/archives/92030</t>
  </si>
  <si>
    <t>/archives/92560</t>
  </si>
  <si>
    <t>/archives/92695</t>
  </si>
  <si>
    <t>/archives/92759</t>
  </si>
  <si>
    <t>/archives/92932</t>
  </si>
  <si>
    <t>/archives/92961</t>
  </si>
  <si>
    <t>/archives/93073</t>
  </si>
  <si>
    <t>/archives/93591</t>
  </si>
  <si>
    <t>/archives/95276</t>
  </si>
  <si>
    <t>/archives/95850</t>
  </si>
  <si>
    <t>/archives/96020</t>
  </si>
  <si>
    <t>/archives/97984</t>
  </si>
  <si>
    <t>/archives/99425</t>
  </si>
  <si>
    <t>/archives/99968</t>
  </si>
  <si>
    <t>/archives/category/business/innovation</t>
  </si>
  <si>
    <t>/archives/category/寃쎌쁺吏??좊뀈-?명꽣酉?mobile</t>
  </si>
  <si>
    <t>/archives/null</t>
  </si>
  <si>
    <t>/archives/tag/amogy</t>
  </si>
  <si>
    <t>/archives/tag/ccus</t>
  </si>
  <si>
    <t>/archives/tag/csr?쒕룞</t>
  </si>
  <si>
    <t>/archives/tag/oi-post</t>
  </si>
  <si>
    <t>/archives/tag/saran</t>
  </si>
  <si>
    <t>/archives/tag/sk-es</t>
  </si>
  <si>
    <t>/archives/tag/skiet</t>
  </si>
  <si>
    <t>/archives/tag/sk?쒕┛?ъ삦</t>
  </si>
  <si>
    <t>/archives/tag/sk?붾Т釉?mobile</t>
  </si>
  <si>
    <t>/archives/tag/sk?대끂踰좎씠?섎큺?ы솢??desktop</t>
  </si>
  <si>
    <t>/archives/tag/sk二쇱쑀??tablet</t>
  </si>
  <si>
    <t>/archives/tag/媛쒕갑???곸떊</t>
  </si>
  <si>
    <t>/archives/tag/寃⑥슱諛⑺븰?꾨Ⅴ諛붿씠??mobile</t>
  </si>
  <si>
    <t>/archives/tag/怨듭쑀?ㅽ뵾??desktop</t>
  </si>
  <si>
    <t>/archives/tag/洹몃┛??desktop</t>
  </si>
  <si>
    <t>/archives/tag/湲곗닠吏?援먯쑁?덈젴</t>
  </si>
  <si>
    <t>/archives/tag/源以</t>
  </si>
  <si>
    <t>/archives/tag/?μ뒳??mobile</t>
  </si>
  <si>
    <t>/archives/tag/?몄옱???ъ옣</t>
  </si>
  <si>
    <t>/archives/tag/?덊듃由대???붿뿏-怨좊Т</t>
  </si>
  <si>
    <t>/archives/tag/?쇱씠?ㅻ??숆탳</t>
  </si>
  <si>
    <t>/archives/tag/?쇱씠?⑥폁??desktop</t>
  </si>
  <si>
    <t>/archives/tag/濡쒕큸-?섏닔</t>
  </si>
  <si>
    <t>/archives/tag/由щ돱???대깽??desktop</t>
  </si>
  <si>
    <t>/archives/tag/留ㅽ듃由?뒪援먯쑁?쒕룄</t>
  </si>
  <si>
    <t>/archives/tag/?곗???naver</t>
  </si>
  <si>
    <t>/archives/tag/?뷀겕由?google</t>
  </si>
  <si>
    <t>/archives/tag/?좊뀈??google</t>
  </si>
  <si>
    <t>/archives/tag/?낆궗?댄겢留?google</t>
  </si>
  <si>
    <t>marineinv.com</t>
  </si>
  <si>
    <t>/archives/tag/sk吏??naver</t>
  </si>
  <si>
    <t>/archives/tag/援먯쑁?덈젴??naver.com</t>
  </si>
  <si>
    <t>/archives/tag/??묒꽍??google</t>
  </si>
  <si>
    <t>/archives/tag/移쒗솚寃?罹좏럹??google</t>
  </si>
  <si>
    <t>/archives/tag/?섏씠?대끂踰좎씠??google</t>
  </si>
  <si>
    <t>/archives/category/寃쎌쁺吏??좊뀈-?명꽣酉?naver</t>
  </si>
  <si>
    <t>/archives/tag/pet-?댁쨷??google</t>
  </si>
  <si>
    <t>/archives/tag/smart-?묒꽦踰?google</t>
  </si>
  <si>
    <t>/archives/tag/?곸뼱罹좏봽?꾨Ⅴ諛붿씠??google</t>
  </si>
  <si>
    <t>/archives/tag/?댁쇅?ы뻾-以鍮꾨Ъ-泥댄겕由ъ뒪??google</t>
  </si>
  <si>
    <t>edgeservices.bing.com</t>
  </si>
  <si>
    <t>/archives/tag/sne由ъ꽌移?google</t>
  </si>
  <si>
    <t>/archives/tag/怨좉툒-?섎컻??naver</t>
  </si>
  <si>
    <t>/archives/tag/湲?뚯퐫??google</t>
  </si>
  <si>
    <t>/archives/tag/?ㅼ씠?대━-?묒꽦踰?google</t>
  </si>
  <si>
    <t>/archives/tag/??⑸웾諛⑹궗??google</t>
  </si>
  <si>
    <t>/archives/tag/移쒗솚寃??묒갑??google</t>
  </si>
  <si>
    <t>/archives/tag/?뚮줈源?google</t>
  </si>
  <si>
    <t>/archives/tag/?됰났-?꾩떆??google</t>
  </si>
  <si>
    <t>studio-yellowspider.local</t>
  </si>
  <si>
    <t>mail.google.com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</si>
  <si>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</si>
  <si>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</si>
  <si>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</si>
  <si>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</si>
  <si>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</si>
  <si>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</si>
  <si>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</si>
  <si>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</si>
  <si>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</si>
  <si>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</si>
  <si>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</si>
  <si>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</si>
  <si>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</si>
  <si>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</si>
  <si>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</si>
  <si>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</si>
  <si>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>21,208(79.99%)</t>
  </si>
  <si>
    <t>2,439(9.20%)</t>
  </si>
  <si>
    <t>1,319(4.97%)</t>
  </si>
  <si>
    <t>1,477(5.57%)</t>
  </si>
  <si>
    <t>38(0.14%)</t>
  </si>
  <si>
    <t>5(0.02%)</t>
  </si>
  <si>
    <t>SK이노베이션, 2주간 ‘집중 자원봉사’ 활동 펼쳐… 구성원 2,800명 동참</t>
  </si>
  <si>
    <t>https://skinnonews.com/archives/115353</t>
  </si>
  <si>
    <t>“지구를 살리는 푸른 상상력” – ‘제3회 환경도서 독후감상화 그리기 축제’ 6월 22일 개최</t>
  </si>
  <si>
    <t>https://skinnonews.com/archives/115371</t>
  </si>
  <si>
    <t>SK엔무브, 공임나라와 ‘ZIC 교환 할인 이벤트’ 실시</t>
  </si>
  <si>
    <t>https://skinnonews.com/archives/115380</t>
  </si>
  <si>
    <t>최재원 수석부회장, SK이노베이션 수석부회장으로 선임</t>
  </si>
  <si>
    <t>https://skinnonews.com/archives/115394</t>
  </si>
  <si>
    <t>SK인천석유화학, 초등학교 ‘친환경 놀이과학교실’ 개강</t>
  </si>
  <si>
    <t>https://skinnonews.com/archives/115403</t>
  </si>
  <si>
    <t>[2024년 상반기 SK이노베이션 계열 자원봉사활동] “다같이 다(多)가치”… 꾸준함으로 이뤄낸 큰 변화</t>
  </si>
  <si>
    <t>https://skinnonews.com/archives/115416</t>
  </si>
  <si>
    <t>석유가 존재하기 위한 조건이 있다?! 석유의 4대 부존 조건</t>
  </si>
  <si>
    <t>https://skinnonews.com/archives/61743</t>
  </si>
  <si>
    <t>원유 용량의 단위 배럴(barrel, bbl), 언제부터 쓰였을까?</t>
  </si>
  <si>
    <t>https://skinnonews.com/archives/63622</t>
  </si>
  <si>
    <t>History#1 선경직물의 탄생과 성장</t>
  </si>
  <si>
    <t>https://skinnonews.com/archives/25596</t>
  </si>
  <si>
    <t>SK이노베이션, 사회적기업 소방·안전·시설관리 시스템 구축 돕는다</t>
  </si>
  <si>
    <t>https://skinnonews.com/archives/115494</t>
  </si>
  <si>
    <t>공장내 발생하는 배기가스, 자원으로 재탄생</t>
  </si>
  <si>
    <t>https://skinnonews.com/archives/115517</t>
  </si>
  <si>
    <t>SK온, 리튬메탈 배터리용 고분자 전해질 개발</t>
  </si>
  <si>
    <t>https://skinnonews.com/archives/115537</t>
  </si>
  <si>
    <t>“음악엔 장애도 장벽도 없다”, 부다페스트 수놓은 희망의 선율</t>
  </si>
  <si>
    <t>https://skinnonews.com/archives/115532</t>
  </si>
  <si>
    <t>“옥상정원? 테니스 코트? 아니죠!” 우리나라 옥상은 왜 대부분 녹색일까?</t>
  </si>
  <si>
    <t>https://skinnonews.com/archives/115587</t>
  </si>
  <si>
    <t>SK이노베이션, 이해관계자 눈높이에 맞춰 ESG 활동 최적화한다</t>
  </si>
  <si>
    <t>https://skinnonews.com/archives/115622</t>
  </si>
  <si>
    <t>SK슈가글라이더즈, 선수 유니폼으로 ‘업사이클링 굿즈’ 선보여</t>
  </si>
  <si>
    <t>https://skinnonews.com/archives/115611</t>
  </si>
  <si>
    <t>SK이노베이션 지원 소셜벤처, 美 진출 기회 잡는다</t>
  </si>
  <si>
    <t>https://skinnonews.com/archives/115648</t>
  </si>
  <si>
    <t>SK온, 엑손모빌과 리튬 공급 협력</t>
  </si>
  <si>
    <t>https://skinnonews.com/archives/115664</t>
  </si>
  <si>
    <t>[에너지食] ‘빛과 소금’ 대신 ‘빛과 석유’! – 시추 기술의 발전으로 알아보는 땅 속 보물찾기</t>
  </si>
  <si>
    <t>https://skinnonews.com/archives/115558</t>
  </si>
  <si>
    <t>SK아이이테크놀로지, K-택소노미·이중 중대성 평가 반영한 지속가능경영보고서 발간</t>
  </si>
  <si>
    <t>https://skinnonews.com/archives/115691</t>
  </si>
  <si>
    <t>SK온, 페라리 2024년 우수 공급사로 선정</t>
  </si>
  <si>
    <t>https://skinnonews.com/archives/115706</t>
  </si>
  <si>
    <t>SK온, 비상경영 선언… 이석희 대표 “자강불식으로 위기극복”</t>
  </si>
  <si>
    <t>https://skinnonews.com/archives/115727</t>
  </si>
  <si>
    <t>[기고] 미국에서 전기차(BEV)의 미래가 여전히 유망한 이유 – 캐나다 ‘비전 모빌리티’ 수석 컨설턴트, 제임스 카터(James Carter)</t>
  </si>
  <si>
    <t>https://skinnonews.com/archives/115731</t>
  </si>
  <si>
    <t>SK지오센트릭 등 7개사, 지속가능 합성섬유 생산… 글로벌 아웃도어 브랜드 제품에 공급</t>
  </si>
  <si>
    <t>https://skinnonews.com/archives/115779</t>
  </si>
  <si>
    <t>‘다같이 함께해 더하는 多가치’ SK인천석유화학, 구성원 자원봉사로 지역상생과 사회문제 해결 앞장선다</t>
  </si>
  <si>
    <t>https://skinnonews.com/archives/115791</t>
  </si>
  <si>
    <t>/archives/115587</t>
  </si>
  <si>
    <t>/archives/115558</t>
  </si>
  <si>
    <t>/archives/115416</t>
  </si>
  <si>
    <t>/archives/115537</t>
  </si>
  <si>
    <t>/archives/115394</t>
  </si>
  <si>
    <t>/archives/115353</t>
  </si>
  <si>
    <t>/archives/115532</t>
  </si>
  <si>
    <t>/archives/115517</t>
  </si>
  <si>
    <t>/archives/115622</t>
  </si>
  <si>
    <t>/archives/115664</t>
  </si>
  <si>
    <t>/archives/115371</t>
  </si>
  <si>
    <t>/archives/115494</t>
  </si>
  <si>
    <t>/archives/115706</t>
  </si>
  <si>
    <t>/archives/tag/sk寃쎌쁺寃쎌젣?곌뎄??40</t>
  </si>
  <si>
    <t>/archives/tag/?붿????몃옖?ㅽ룷硫붿씠??38</t>
  </si>
  <si>
    <t>/archives/tag/sk二쇱쑀??34</t>
  </si>
  <si>
    <t>/archives/115380</t>
  </si>
  <si>
    <t>/archives/115403</t>
  </si>
  <si>
    <t>/archives/115648</t>
  </si>
  <si>
    <t>/archives/tag/?섍꼍怨쇳븰湲곗닠??27</t>
  </si>
  <si>
    <t>/archives/115351</t>
  </si>
  <si>
    <t>/archives/tag/諛고꽣由?20</t>
  </si>
  <si>
    <t>/archives/115611</t>
  </si>
  <si>
    <t>/archives/19392</t>
  </si>
  <si>
    <t>/archives/tag/?뷀겕由?17</t>
  </si>
  <si>
    <t>/archives/35195</t>
  </si>
  <si>
    <t>/archives/tag/sk猷⑤툕由ъ빻痢?14</t>
  </si>
  <si>
    <t>/archives/tag/?붾）???뚮윭??14</t>
  </si>
  <si>
    <t>/archives/64788</t>
  </si>
  <si>
    <t>/archives/tag/sk-supex異붽뎄?묒쓽??11</t>
  </si>
  <si>
    <t>/archives/tag/?ㅽ뵂-?대끂踰좎씠??11</t>
  </si>
  <si>
    <t>/archives/tag/?곕━?먭쾶?곸떊??먯뿰?ㅻ읇??11</t>
  </si>
  <si>
    <t>/archives/15945</t>
  </si>
  <si>
    <t>/archives/tag/??묒꽍??10</t>
  </si>
  <si>
    <t>/archives/tag/?ㅻ뒛?섎━?ы듃</t>
  </si>
  <si>
    <t>/archives/115691</t>
  </si>
  <si>
    <t>/archives/tag/?먰뵆?쇱뒪??9</t>
  </si>
  <si>
    <t>/archives/115347</t>
  </si>
  <si>
    <t>/archives/tag/諛붿꽭由??ъ슜踰?8</t>
  </si>
  <si>
    <t>/archives/tag/?щ궡-?좎튂??8</t>
  </si>
  <si>
    <t>/archives/tag/?몄궛-?뺤쑀怨듭옣</t>
  </si>
  <si>
    <t>/archives/115390</t>
  </si>
  <si>
    <t>/archives/115392</t>
  </si>
  <si>
    <t>/archives/25846</t>
  </si>
  <si>
    <t>/archives/34651</t>
  </si>
  <si>
    <t>/archives/category/newsletter</t>
  </si>
  <si>
    <t>/archives/tag/pet-?댁쨷??7</t>
  </si>
  <si>
    <t>/archives/tag/sk?뷀겕由?7</t>
  </si>
  <si>
    <t>/archives/tag/sk吏??7</t>
  </si>
  <si>
    <t>/archives/tag/洹몃젅?댄봽??7</t>
  </si>
  <si>
    <t>/archives/tag/洹몃┛??7</t>
  </si>
  <si>
    <t>/archives/tag/?앹쑀?섏깋源?7</t>
  </si>
  <si>
    <t>/archives/tag/?섏냼異⑹쟾??7</t>
  </si>
  <si>
    <t>/archives/tag/?쒗뿕移좊븣醫뗭?硫붾돱</t>
  </si>
  <si>
    <t>/archives/tag/?꾧린李?諛고꽣由?7</t>
  </si>
  <si>
    <t>/archives/tag/?뺢린蹂댁닔</t>
  </si>
  <si>
    <t>/archives/tag/?뚮줈源?7</t>
  </si>
  <si>
    <t>/archives/102795</t>
  </si>
  <si>
    <t>/archives/103160</t>
  </si>
  <si>
    <t>/archives/115512</t>
  </si>
  <si>
    <t>/archives/17314</t>
  </si>
  <si>
    <t>/archives/21366</t>
  </si>
  <si>
    <t>/archives/22919</t>
  </si>
  <si>
    <t>/archives/31857</t>
  </si>
  <si>
    <t>/archives/57040</t>
  </si>
  <si>
    <t>/archives/78191</t>
  </si>
  <si>
    <t>/archives/tag/mbwa</t>
  </si>
  <si>
    <t>/archives/tag/湲?뚯퐫??6</t>
  </si>
  <si>
    <t>/archives/tag/?④컻吏덈쭏臾대━</t>
  </si>
  <si>
    <t>/archives/tag/留덉쓬?됰났-?먮쭅罹좏봽</t>
  </si>
  <si>
    <t>/archives/tag/?섏텧????6</t>
  </si>
  <si>
    <t>/archives/tag/?곗???6</t>
  </si>
  <si>
    <t>/archives/tag/?쇰갑??6</t>
  </si>
  <si>
    <t>/archives/110626</t>
  </si>
  <si>
    <t>/archives/113159https:/skinnonews.com/archives/113159</t>
  </si>
  <si>
    <t>/archives/52624</t>
  </si>
  <si>
    <t>/archives/6217</t>
  </si>
  <si>
    <t>/archives/91844</t>
  </si>
  <si>
    <t>/archives/92138</t>
  </si>
  <si>
    <t>/archives/tag/px</t>
  </si>
  <si>
    <t>/archives/tag/sk??5</t>
  </si>
  <si>
    <t>/archives/tag/sk?대끂踰좎씠??5</t>
  </si>
  <si>
    <t>/archives/tag/留밴렇濡쒕툕</t>
  </si>
  <si>
    <t>/archives/tag/踰좏듃??5</t>
  </si>
  <si>
    <t>/archives/tag/?щ궡臾명솕</t>
  </si>
  <si>
    <t>/archives/tag/?뚮Т??5</t>
  </si>
  <si>
    <t>/archives/tag/?≪옱?곗?-諛섎뵩遺덉씠</t>
  </si>
  <si>
    <t>/archives/tag/?쇰젆?몃줈??5</t>
  </si>
  <si>
    <t>/archives/tag/李쎈┰湲곕뀗??5</t>
  </si>
  <si>
    <t>/archives/tag/移쒗솚寃?5</t>
  </si>
  <si>
    <t>/archives/tag/?몃씪?댄깂</t>
  </si>
  <si>
    <t>/archives/tag/?꾨━?釉뚮뱶?뚮씪???쒕씪?댄뵆?쇱썙-李⑥씠??5</t>
  </si>
  <si>
    <t>/archives/tag/?댁뼇?ㅽ룷痢?5</t>
  </si>
  <si>
    <t>/archives/tag/?앷?由?肄붾쭏濡?5</t>
  </si>
  <si>
    <t>/archives/100398</t>
  </si>
  <si>
    <t>/archives/10953</t>
  </si>
  <si>
    <t>/archives/111198</t>
  </si>
  <si>
    <t>/archives/115637</t>
  </si>
  <si>
    <t>/archives/21119</t>
  </si>
  <si>
    <t>/archives/23851</t>
  </si>
  <si>
    <t>/archives/24373</t>
  </si>
  <si>
    <t>/archives/31721</t>
  </si>
  <si>
    <t>/archives/31955</t>
  </si>
  <si>
    <t>/archives/32716</t>
  </si>
  <si>
    <t>/archives/37290</t>
  </si>
  <si>
    <t>/archives/61657</t>
  </si>
  <si>
    <t>/archives/61840</t>
  </si>
  <si>
    <t>/archives/63062</t>
  </si>
  <si>
    <t>/archives/70040</t>
  </si>
  <si>
    <t>/archives/7136</t>
  </si>
  <si>
    <t>/archives/7627</t>
  </si>
  <si>
    <t>/archives/83997</t>
  </si>
  <si>
    <t>/archives/86617</t>
  </si>
  <si>
    <t>/archives/8718</t>
  </si>
  <si>
    <t>/archives/88601</t>
  </si>
  <si>
    <t>/archives/91297</t>
  </si>
  <si>
    <t>/archives/93084</t>
  </si>
  <si>
    <t>/archives/94170</t>
  </si>
  <si>
    <t>/archives/95339</t>
  </si>
  <si>
    <t>/archives/97615</t>
  </si>
  <si>
    <t>/archives/98134</t>
  </si>
  <si>
    <t>/archives/tag/sk1004??4</t>
  </si>
  <si>
    <t>/archives/tag/sk?먮꼫吏-?ы쉶怨듯뿄?쒕룞</t>
  </si>
  <si>
    <t>/archives/tag/援먯쑁?덈젴??4</t>
  </si>
  <si>
    <t>/archives/tag/援????숆탳</t>
  </si>
  <si>
    <t>/archives/tag/?붿?????궗愿</t>
  </si>
  <si>
    <t>/archives/tag/由ы뒳?댁삩諛고꽣由щ텇由щ쭑</t>
  </si>
  <si>
    <t>/archives/tag/踰꾪궥由ъ뒪???묒꽦踰?4</t>
  </si>
  <si>
    <t>/archives/tag/遺議?4</t>
  </si>
  <si>
    <t>/archives/tag/?좊뀈??4</t>
  </si>
  <si>
    <t>/archives/tag/?꾧렇?꾧렇罹좏럹??4</t>
  </si>
  <si>
    <t>/archives/tag/??궗</t>
  </si>
  <si>
    <t>/archives/tag/?곗뺨?ㅽ듃</t>
  </si>
  <si>
    <t>/archives/tag/二쇱쑀??4</t>
  </si>
  <si>
    <t>/archives/tag/?덉랬??留뚮뱾湲?4</t>
  </si>
  <si>
    <t>/archives/tag/?대━移대낫?ㅼ씠??4</t>
  </si>
  <si>
    <t>/privacy200519</t>
  </si>
  <si>
    <t>/skadm</t>
  </si>
  <si>
    <t>/archives/100251</t>
  </si>
  <si>
    <t>/archives/103010</t>
  </si>
  <si>
    <t>/archives/105343</t>
  </si>
  <si>
    <t>/archives/108133</t>
  </si>
  <si>
    <t>/archives/111480</t>
  </si>
  <si>
    <t>/archives/111600</t>
  </si>
  <si>
    <t>/archives/114987</t>
  </si>
  <si>
    <t>/archives/115416/sk?대끂踰좎씠???섍꼍怨쇳븰湲곗닠??3</t>
  </si>
  <si>
    <t>/archives/115416/sk?몄쿇?앹쑀?뷀븰-?곕━?④퍡以띻퉭?댁슂-6</t>
  </si>
  <si>
    <t>/archives/14089</t>
  </si>
  <si>
    <t>/archives/14275</t>
  </si>
  <si>
    <t>/archives/14600</t>
  </si>
  <si>
    <t>/archives/16183</t>
  </si>
  <si>
    <t>/archives/16310</t>
  </si>
  <si>
    <t>/archives/16858</t>
  </si>
  <si>
    <t>/archives/19746</t>
  </si>
  <si>
    <t>/archives/21946</t>
  </si>
  <si>
    <t>/archives/23728</t>
  </si>
  <si>
    <t>/archives/24313</t>
  </si>
  <si>
    <t>/archives/24836</t>
  </si>
  <si>
    <t>/archives/26596</t>
  </si>
  <si>
    <t>/archives/27438</t>
  </si>
  <si>
    <t>/archives/27610</t>
  </si>
  <si>
    <t>/archives/31518</t>
  </si>
  <si>
    <t>/archives/31746</t>
  </si>
  <si>
    <t>/archives/32089</t>
  </si>
  <si>
    <t>/archives/32255</t>
  </si>
  <si>
    <t>/archives/32259</t>
  </si>
  <si>
    <t>/archives/32707</t>
  </si>
  <si>
    <t>/archives/32833</t>
  </si>
  <si>
    <t>/archives/33708</t>
  </si>
  <si>
    <t>/archives/33727</t>
  </si>
  <si>
    <t>/archives/33778</t>
  </si>
  <si>
    <t>/archives/34367</t>
  </si>
  <si>
    <t>/archives/36393</t>
  </si>
  <si>
    <t>/archives/38397</t>
  </si>
  <si>
    <t>/archives/38633</t>
  </si>
  <si>
    <t>/archives/47697</t>
  </si>
  <si>
    <t>/archives/5026</t>
  </si>
  <si>
    <t>/archives/53590</t>
  </si>
  <si>
    <t>/archives/53948</t>
  </si>
  <si>
    <t>/archives/54014</t>
  </si>
  <si>
    <t>/archives/55353</t>
  </si>
  <si>
    <t>/archives/58468</t>
  </si>
  <si>
    <t>/archives/60500</t>
  </si>
  <si>
    <t>/archives/60839</t>
  </si>
  <si>
    <t>/archives/63894</t>
  </si>
  <si>
    <t>/archives/65061</t>
  </si>
  <si>
    <t>/archives/71142</t>
  </si>
  <si>
    <t>/archives/74130</t>
  </si>
  <si>
    <t>/archives/74411</t>
  </si>
  <si>
    <t>/archives/74709</t>
  </si>
  <si>
    <t>/archives/77539</t>
  </si>
  <si>
    <t>/archives/80051</t>
  </si>
  <si>
    <t>/archives/81412</t>
  </si>
  <si>
    <t>/archives/85238</t>
  </si>
  <si>
    <t>/archives/86140</t>
  </si>
  <si>
    <t>/archives/87068</t>
  </si>
  <si>
    <t>/archives/91153</t>
  </si>
  <si>
    <t>/archives/92054</t>
  </si>
  <si>
    <t>/archives/94982</t>
  </si>
  <si>
    <t>/archives/99640</t>
  </si>
  <si>
    <t>/archives/category/field-news/inno-field/she</t>
  </si>
  <si>
    <t>/archives/category/寃쎌쁺吏??좊뀈-?명꽣酉?3</t>
  </si>
  <si>
    <t>/archives/tag/ceo??????3</t>
  </si>
  <si>
    <t>/archives/tag/jx?먮꼫吏</t>
  </si>
  <si>
    <t>/archives/tag/right-route</t>
  </si>
  <si>
    <t>/archives/tag/silicon-foundry</t>
  </si>
  <si>
    <t>/archives/tag/sk?붾Т釉?3</t>
  </si>
  <si>
    <t>/archives/tag/smart-plant</t>
  </si>
  <si>
    <t>/archives/tag/sne由ъ꽌移?3</t>
  </si>
  <si>
    <t>/archives/tag/supex異붽뎄??3</t>
  </si>
  <si>
    <t>/archives/tag/v2l</t>
  </si>
  <si>
    <t>/archives/tag/怨좉툒-?섎컻??3</t>
  </si>
  <si>
    <t>/archives/tag/怨듭쑀-?ㅽ뵾??3</t>
  </si>
  <si>
    <t>/archives/tag/?붿???o-e</t>
  </si>
  <si>
    <t>/archives/tag/?쇱씠?⑥폁??3</t>
  </si>
  <si>
    <t>/archives/tag/由щ돱???대깽??3</t>
  </si>
  <si>
    <t>/archives/tag/遺덈젢???3</t>
  </si>
  <si>
    <t>/archives/tag/?щ궡-?대┛?댁쭛</t>
  </si>
  <si>
    <t>/archives/tag/?щ궡蹂듭?</t>
  </si>
  <si>
    <t>/archives/tag/?ы쉶怨듯뿄-怨듬え??3</t>
  </si>
  <si>
    <t>/archives/tag/?쒖궛諛고꽣由???-怨듭옣</t>
  </si>
  <si>
    <t>/archives/tag/?앹쑀?붿??덉뼱</t>
  </si>
  <si>
    <t>/archives/tag/?ъ쑀-?덉랬??3</t>
  </si>
  <si>
    <t>/archives/tag/?ㅽ듃?덉뒪-?몃뒗-踰?3</t>
  </si>
  <si>
    <t>/archives/tag/?먮꼫吏-?몃옖吏??3</t>
  </si>
  <si>
    <t>/archives/tag/?붿??덉뼱-?명꽣酉?3</t>
  </si>
  <si>
    <t>/archives/tag/?곕뱶留ν궓吏</t>
  </si>
  <si>
    <t>/archives/tag/?곗떆??3</t>
  </si>
  <si>
    <t>/archives/tag/?몄궛?꾨줈留덊떛??怨듭옣</t>
  </si>
  <si>
    <t>/archives/tag/?좎냼?꾩텞援ъ틺??3</t>
  </si>
  <si>
    <t>/archives/tag/?뚯떇-蹂닿?踰?3</t>
  </si>
  <si>
    <t>/archives/tag/?댁궗??3</t>
  </si>
  <si>
    <t>/archives/tag/?꾨룄???좊━-遺꾨━留?3</t>
  </si>
  <si>
    <t>/archives/tag/移쒗솚寃?罹좏럹??3</t>
  </si>
  <si>
    <t>/archives/tag/?꾨젰洹쇰Т??3</t>
  </si>
  <si>
    <t>/archives/tag/?꾨줈寃뚯씠癒?3</t>
  </si>
  <si>
    <t>/archives/100505</t>
  </si>
  <si>
    <t>/archives/101089</t>
  </si>
  <si>
    <t>/archives/101488</t>
  </si>
  <si>
    <t>/archives/102566</t>
  </si>
  <si>
    <t>/archives/102747</t>
  </si>
  <si>
    <t>/archives/104034</t>
  </si>
  <si>
    <t>/archives/105836</t>
  </si>
  <si>
    <t>/archives/105996</t>
  </si>
  <si>
    <t>/archives/106284</t>
  </si>
  <si>
    <t>/archives/107063</t>
  </si>
  <si>
    <t>/archives/108997</t>
  </si>
  <si>
    <t>/archives/110436</t>
  </si>
  <si>
    <t>/archives/111614</t>
  </si>
  <si>
    <t>/archives/111831/?꾨젅??ski-sns-遺꾨━留?援?Ц08_23-10-20</t>
  </si>
  <si>
    <t>/archives/113033</t>
  </si>
  <si>
    <t>/archives/113475/5-sk?대끂踰좎씠??ces2024_sk?먮뜑?쒕뱶_sk-wonderland_?꾩떛移?留ㅼ쭅移댄럹??2</t>
  </si>
  <si>
    <t>/archives/115113/諛ν띁2</t>
  </si>
  <si>
    <t>/archives/115416/5-skbmp-sk?섏씠?뚰겕諛고꽣由щ㉧?곕━?쇱뒪?대???2</t>
  </si>
  <si>
    <t>/archives/115509</t>
  </si>
  <si>
    <t>/archives/115639</t>
  </si>
  <si>
    <t>/archives/115674</t>
  </si>
  <si>
    <t>/archives/12657</t>
  </si>
  <si>
    <t>/archives/13333</t>
  </si>
  <si>
    <t>/archives/15017</t>
  </si>
  <si>
    <t>/archives/15602</t>
  </si>
  <si>
    <t>/archives/16386</t>
  </si>
  <si>
    <t>/archives/16858/comment-page-1</t>
  </si>
  <si>
    <t>/archives/17730</t>
  </si>
  <si>
    <t>/archives/18796</t>
  </si>
  <si>
    <t>/archives/19437</t>
  </si>
  <si>
    <t>/archives/19794</t>
  </si>
  <si>
    <t>/archives/20331</t>
  </si>
  <si>
    <t>/archives/20656</t>
  </si>
  <si>
    <t>/archives/20687</t>
  </si>
  <si>
    <t>/archives/21061</t>
  </si>
  <si>
    <t>/archives/21168</t>
  </si>
  <si>
    <t>/archives/21502</t>
  </si>
  <si>
    <t>/archives/22393</t>
  </si>
  <si>
    <t>/archives/24538</t>
  </si>
  <si>
    <t>/archives/24556</t>
  </si>
  <si>
    <t>/archives/24803</t>
  </si>
  <si>
    <t>/archives/25533</t>
  </si>
  <si>
    <t>/archives/26267</t>
  </si>
  <si>
    <t>/archives/27728</t>
  </si>
  <si>
    <t>/archives/28011</t>
  </si>
  <si>
    <t>/archives/29639</t>
  </si>
  <si>
    <t>/archives/31477</t>
  </si>
  <si>
    <t>/archives/31621</t>
  </si>
  <si>
    <t>/archives/31787</t>
  </si>
  <si>
    <t>/archives/31791</t>
  </si>
  <si>
    <t>/archives/31807</t>
  </si>
  <si>
    <t>/archives/31828</t>
  </si>
  <si>
    <t>/archives/31970</t>
  </si>
  <si>
    <t>/archives/32264</t>
  </si>
  <si>
    <t>/archives/32835</t>
  </si>
  <si>
    <t>/archives/32841</t>
  </si>
  <si>
    <t>/archives/35120</t>
  </si>
  <si>
    <t>/archives/35144</t>
  </si>
  <si>
    <t>/archives/35745</t>
  </si>
  <si>
    <t>/archives/36456</t>
  </si>
  <si>
    <t>/archives/3850/comment-page-1</t>
  </si>
  <si>
    <t>/archives/4215</t>
  </si>
  <si>
    <t>/archives/45598</t>
  </si>
  <si>
    <t>/archives/45668</t>
  </si>
  <si>
    <t>/archives/45706</t>
  </si>
  <si>
    <t>/archives/46277</t>
  </si>
  <si>
    <t>/archives/46456</t>
  </si>
  <si>
    <t>/archives/46732</t>
  </si>
  <si>
    <t>/archives/46959</t>
  </si>
  <si>
    <t>/archives/47076</t>
  </si>
  <si>
    <t>/archives/47645</t>
  </si>
  <si>
    <t>/archives/48438</t>
  </si>
  <si>
    <t>/archives/49173</t>
  </si>
  <si>
    <t>/archives/50750</t>
  </si>
  <si>
    <t>/archives/50750/190329_?섏씠?몄씠?쇨린_2?꾩감二쇰땲?댁궗???명꽣酉?誘쇱긽泥?2</t>
  </si>
  <si>
    <t>/archives/50767</t>
  </si>
  <si>
    <t>/archives/51972</t>
  </si>
  <si>
    <t>/archives/53220</t>
  </si>
  <si>
    <t>/archives/53447</t>
  </si>
  <si>
    <t>/archives/54808</t>
  </si>
  <si>
    <t>/archives/55002</t>
  </si>
  <si>
    <t>/archives/55290</t>
  </si>
  <si>
    <t>/archives/55469</t>
  </si>
  <si>
    <t>/archives/56870</t>
  </si>
  <si>
    <t>/archives/56936</t>
  </si>
  <si>
    <t>/archives/56957</t>
  </si>
  <si>
    <t>/archives/56972</t>
  </si>
  <si>
    <t>/archives/57792</t>
  </si>
  <si>
    <t>/archives/57937</t>
  </si>
  <si>
    <t>/archives/58621</t>
  </si>
  <si>
    <t>/archives/58629</t>
  </si>
  <si>
    <t>/archives/58955</t>
  </si>
  <si>
    <t>/archives/59073</t>
  </si>
  <si>
    <t>/archives/59272</t>
  </si>
  <si>
    <t>/archives/59934</t>
  </si>
  <si>
    <t>/archives/60017</t>
  </si>
  <si>
    <t>/archives/61080</t>
  </si>
  <si>
    <t>/archives/62064</t>
  </si>
  <si>
    <t>/archives/62471</t>
  </si>
  <si>
    <t>/archives/62623</t>
  </si>
  <si>
    <t>/archives/63520</t>
  </si>
  <si>
    <t>/archives/63866</t>
  </si>
  <si>
    <t>/archives/63939</t>
  </si>
  <si>
    <t>/archives/64391</t>
  </si>
  <si>
    <t>/archives/64895</t>
  </si>
  <si>
    <t>/archives/65231</t>
  </si>
  <si>
    <t>/archives/66116</t>
  </si>
  <si>
    <t>/archives/7062</t>
  </si>
  <si>
    <t>/archives/72054</t>
  </si>
  <si>
    <t>/archives/7216</t>
  </si>
  <si>
    <t>/archives/73480</t>
  </si>
  <si>
    <t>/archives/73505</t>
  </si>
  <si>
    <t>/archives/74202</t>
  </si>
  <si>
    <t>/archives/74590</t>
  </si>
  <si>
    <t>/archives/75417</t>
  </si>
  <si>
    <t>/archives/75479</t>
  </si>
  <si>
    <t>/archives/76789</t>
  </si>
  <si>
    <t>/archives/78528</t>
  </si>
  <si>
    <t>/archives/78984</t>
  </si>
  <si>
    <t>/archives/79811</t>
  </si>
  <si>
    <t>/archives/80736</t>
  </si>
  <si>
    <t>/archives/82401</t>
  </si>
  <si>
    <t>/archives/83588</t>
  </si>
  <si>
    <t>/archives/83964</t>
  </si>
  <si>
    <t>/archives/84650</t>
  </si>
  <si>
    <t>/archives/85754</t>
  </si>
  <si>
    <t>/archives/86025</t>
  </si>
  <si>
    <t>/archives/86384</t>
  </si>
  <si>
    <t>/archives/87726</t>
  </si>
  <si>
    <t>/archives/87964</t>
  </si>
  <si>
    <t>/archives/89735</t>
  </si>
  <si>
    <t>/archives/90746</t>
  </si>
  <si>
    <t>/archives/92464</t>
  </si>
  <si>
    <t>/archives/92980</t>
  </si>
  <si>
    <t>/archives/93121</t>
  </si>
  <si>
    <t>/archives/93387</t>
  </si>
  <si>
    <t>/archives/93657</t>
  </si>
  <si>
    <t>/archives/9384</t>
  </si>
  <si>
    <t>/archives/95976</t>
  </si>
  <si>
    <t>/archives/9607</t>
  </si>
  <si>
    <t>/archives/97198</t>
  </si>
  <si>
    <t>/archives/99595</t>
  </si>
  <si>
    <t>/archives/99911</t>
  </si>
  <si>
    <t>/archives/category/business/today-report</t>
  </si>
  <si>
    <t>/archives/category/multimedia/inno-story</t>
  </si>
  <si>
    <t>/archives/tag/60二쇰뀈</t>
  </si>
  <si>
    <t>/archives/tag/diy留뚮뱾湲?2</t>
  </si>
  <si>
    <t>/archives/tag/eaa</t>
  </si>
  <si>
    <t>/archives/tag/flare-stack</t>
  </si>
  <si>
    <t>/archives/tag/grc</t>
  </si>
  <si>
    <t>/archives/tag/iea</t>
  </si>
  <si>
    <t>/archives/tag/ms-teams</t>
  </si>
  <si>
    <t>/archives/tag/pr?곸긽</t>
  </si>
  <si>
    <t>/archives/tag/px?ъ뾽</t>
  </si>
  <si>
    <t>/archives/tag/safety-net</t>
  </si>
  <si>
    <t>/archives/tag/sk-吏??2</t>
  </si>
  <si>
    <t>/archives/tag/skbh</t>
  </si>
  <si>
    <t>/archives/tag/skbmc</t>
  </si>
  <si>
    <t>/archives/tag/sk?먮꼫吏-異뺢뎄??2</t>
  </si>
  <si>
    <t>/archives/tag/sk?대끂踰좎씠???댁궗??2</t>
  </si>
  <si>
    <t>/archives/tag/sk?됰났?섎닎-諛붿옄??2</t>
  </si>
  <si>
    <t>/archives/tag/smart-?묒꽦踰?2</t>
  </si>
  <si>
    <t>/archives/tag/ulsfo</t>
  </si>
  <si>
    <t>/archives/tag/yubase</t>
  </si>
  <si>
    <t>/archives/tag/怨좉껐?뺤꽦-?뚮씪?ㅽ떛</t>
  </si>
  <si>
    <t>/archives/tag/怨좎닚?꾪뀒?덊봽?덉궛</t>
  </si>
  <si>
    <t>/archives/tag/?섑봽?</t>
  </si>
  <si>
    <t>/archives/tag/?좎븘???덊띁蹂대뱶</t>
  </si>
  <si>
    <t>/archives/tag/?μ뒳??2</t>
  </si>
  <si>
    <t>/archives/tag/?몃Ⅴ?⑥씠</t>
  </si>
  <si>
    <t>/archives/tag/?ㅻ━湲몄뼱蹂댁씠?붿궗吏?2</t>
  </si>
  <si>
    <t>/archives/tag/?⑥씪-吏곴툒</t>
  </si>
  <si>
    <t>/archives/tag/?援?2</t>
  </si>
  <si>
    <t>/archives/tag/??⑸웾諛⑹궗??2</t>
  </si>
  <si>
    <t>/archives/tag/??숈깮-?쒗룷?곗쫰</t>
  </si>
  <si>
    <t>/archives/tag/?곗튂-?몃쭏?쒖”</t>
  </si>
  <si>
    <t>/archives/tag/?숈넄</t>
  </si>
  <si>
    <t>/archives/tag/由щ돱?대툝-?섑봽?</t>
  </si>
  <si>
    <t>/archives/tag/諛뺤꽦由?媛먮룆</t>
  </si>
  <si>
    <t>/archives/tag/踰좎씠?뱀냼???쒖슜踰?2</t>
  </si>
  <si>
    <t>/archives/tag/遺紐⑥큹泥?뻾??2</t>
  </si>
  <si>
    <t>/archives/tag/?щТ??2</t>
  </si>
  <si>
    <t>/archives/tag/?ы쉶蹂듭???2</t>
  </si>
  <si>
    <t>/archives/tag/?쒖궛</t>
  </si>
  <si>
    <t>/archives/tag/?쒖슱?-?뷀븰?앸Ъ怨듯븰遺</t>
  </si>
  <si>
    <t>/archives/tag/?앹쑀?쒗뭹</t>
  </si>
  <si>
    <t>/archives/tag/?깃퇏愿??숆탳</t>
  </si>
  <si>
    <t>/archives/tag/?멸퀎-?섍꼍????2</t>
  </si>
  <si>
    <t>/archives/tag/?먮ぉ?대룞</t>
  </si>
  <si>
    <t>/archives/tag/?〓룄?됰났二쇱쑀??2</t>
  </si>
  <si>
    <t>/archives/tag/?섏텧</t>
  </si>
  <si>
    <t>/archives/tag/?먯퐫?꾪겕</t>
  </si>
  <si>
    <t>/archives/tag/?ㅽ룷痢?2</t>
  </si>
  <si>
    <t>/archives/tag/?ㅽ룷痢좊쭏耳??2</t>
  </si>
  <si>
    <t>/archives/tag/?듭떇遺꾨━留?2</t>
  </si>
  <si>
    <t>/archives/tag/?쒕끂??2</t>
  </si>
  <si>
    <t>/archives/tag/?쒗뿕湲곌컙?먮㉨?쇰㈃醫뗭??뚯떇</t>
  </si>
  <si>
    <t>/archives/tag/?ㅻ궡?곗씠??2</t>
  </si>
  <si>
    <t>/archives/tag/?ㅼ쟻諛쒗몴</t>
  </si>
  <si>
    <t>/archives/tag/?좎옄??議곗쭅</t>
  </si>
  <si>
    <t>/archives/tag/?묎레??2</t>
  </si>
  <si>
    <t>/archives/tag/?낆궗?댄겢留?2</t>
  </si>
  <si>
    <t>/archives/tag/?고쁺</t>
  </si>
  <si>
    <t>/archives/tag/?곸뼱罹좏봽?꾨Ⅴ諛붿씠??2</t>
  </si>
  <si>
    <t>/archives/tag/?몄궛?꾨줈留덊떛??2</t>
  </si>
  <si>
    <t>/archives/tag/?좉났</t>
  </si>
  <si>
    <t>/archives/tag/?대깽??2</t>
  </si>
  <si>
    <t>/archives/tag/?댁깋-二쇱쑀??2</t>
  </si>
  <si>
    <t>/archives/tag/?댁깋?꾩꽌愿</t>
  </si>
  <si>
    <t>/archives/tag/?몃벑??2</t>
  </si>
  <si>
    <t>/archives/tag/?명꽣酉?2</t>
  </si>
  <si>
    <t>/archives/tag/??쇱떇-?ㅼ씠?댄듃</t>
  </si>
  <si>
    <t>/archives/tag/?꾧린李?2</t>
  </si>
  <si>
    <t>/archives/tag/?꾧린李?諛고꽣由?怨듭옣</t>
  </si>
  <si>
    <t>/archives/tag/?뺣낫蹂댄샇????2</t>
  </si>
  <si>
    <t>/archives/tag/?뺤쟾湲??놁븷?붾쾿</t>
  </si>
  <si>
    <t>/archives/tag/議몃┫-????源⑤뒗-踰?2</t>
  </si>
  <si>
    <t>/archives/tag/二쇰땲?댁궗??2</t>
  </si>
  <si>
    <t>/archives/tag/二쇱쑀??諛붾떏-珥덈줉??2</t>
  </si>
  <si>
    <t>/archives/tag/梨꾩슜?ㅻ챸??2</t>
  </si>
  <si>
    <t>/archives/tag/移쒗솚寃??뚮씪?ㅽ떛</t>
  </si>
  <si>
    <t>/archives/tag/肄붾쭏濡?2</t>
  </si>
  <si>
    <t>/archives/tag/?ㅼ썙??2</t>
  </si>
  <si>
    <t>/archives/tag/?먮같?곕━</t>
  </si>
  <si>
    <t>/archives/tag/?대━?먰떥??2</t>
  </si>
  <si>
    <t>/archives/tag/?대━?대줈濡쒗봽??2</t>
  </si>
  <si>
    <t>/archives/tag/?꾨━誘몄뾼?꾩뒪?뷀듃</t>
  </si>
  <si>
    <t>/archives/tag/?섏씠?대끂踰좎씠??2</t>
  </si>
  <si>
    <t>/archives/tag/?댁긽??2</t>
  </si>
  <si>
    <t>/archives/tag/?댁쇅遊됱궗</t>
  </si>
  <si>
    <t>/archives/tag/?댁쇅?ы뻾-以鍮꾨Ъ-泥댄겕由ъ뒪??2</t>
  </si>
  <si>
    <t>/archives/tag/?몃뱶?곗??댁뒪留뚮뱾湲?2</t>
  </si>
  <si>
    <t>/archives/tag/?됰났commitment</t>
  </si>
  <si>
    <t>/archives/tag/?됰났ict</t>
  </si>
  <si>
    <t>/archives/tag/?됰났?쇰씪?댁뼵??2</t>
  </si>
  <si>
    <t>/archives/tag/?섎컻?좎감??寃쎌쑀</t>
  </si>
  <si>
    <t>/page/3</t>
  </si>
  <si>
    <t>/signs</t>
  </si>
  <si>
    <t>/媛쒖씤?뺣낫-泥섎━諛⑹묠</t>
  </si>
  <si>
    <t>/archives/</t>
  </si>
  <si>
    <t>/archives/100007</t>
  </si>
  <si>
    <t>/archives/100405</t>
  </si>
  <si>
    <t>/archives/100521</t>
  </si>
  <si>
    <t>/archives/100731</t>
  </si>
  <si>
    <t>/archives/100953</t>
  </si>
  <si>
    <t>/archives/101377</t>
  </si>
  <si>
    <t>/archives/101395</t>
  </si>
  <si>
    <t>/archives/101491</t>
  </si>
  <si>
    <t>/archives/101589/?⑥쿂?먮꼫吏4</t>
  </si>
  <si>
    <t>/archives/101589/?⑥쿂?먮꼫吏5</t>
  </si>
  <si>
    <t>/archives/101984</t>
  </si>
  <si>
    <t>/archives/102027</t>
  </si>
  <si>
    <t>/archives/102100</t>
  </si>
  <si>
    <t>/archives/102146</t>
  </si>
  <si>
    <t>/archives/102149</t>
  </si>
  <si>
    <t>/archives/102197</t>
  </si>
  <si>
    <t>/archives/102272</t>
  </si>
  <si>
    <t>/archives/102386</t>
  </si>
  <si>
    <t>/archives/102510</t>
  </si>
  <si>
    <t>/archives/102584</t>
  </si>
  <si>
    <t>/archives/102655</t>
  </si>
  <si>
    <t>/archives/103509</t>
  </si>
  <si>
    <t>/archives/103734</t>
  </si>
  <si>
    <t>/archives/10375</t>
  </si>
  <si>
    <t>/archives/104093</t>
  </si>
  <si>
    <t>/archives/104100</t>
  </si>
  <si>
    <t>/archives/104487</t>
  </si>
  <si>
    <t>/archives/104686</t>
  </si>
  <si>
    <t>/archives/104697</t>
  </si>
  <si>
    <t>/archives/105137</t>
  </si>
  <si>
    <t>/archives/105204</t>
  </si>
  <si>
    <t>/archives/105643</t>
  </si>
  <si>
    <t>/archives/105647</t>
  </si>
  <si>
    <t>/archives/105945/230510_?λ?異뺤젣?띾낫移대뱶?댁뒪_蹂몃Ц02-2</t>
  </si>
  <si>
    <t>/archives/106083</t>
  </si>
  <si>
    <t>/archives/106456</t>
  </si>
  <si>
    <t>/archives/107655</t>
  </si>
  <si>
    <t>/archives/108116</t>
  </si>
  <si>
    <t>/archives/108120</t>
  </si>
  <si>
    <t>/archives/108122</t>
  </si>
  <si>
    <t>/archives/108128</t>
  </si>
  <si>
    <t>/archives/108263</t>
  </si>
  <si>
    <t>/archives/108426</t>
  </si>
  <si>
    <t>/archives/108711</t>
  </si>
  <si>
    <t>/archives/109515</t>
  </si>
  <si>
    <t>/archives/110195</t>
  </si>
  <si>
    <t>/archives/110612</t>
  </si>
  <si>
    <t>/archives/110864</t>
  </si>
  <si>
    <t>/archives/111589</t>
  </si>
  <si>
    <t>/archives/111623</t>
  </si>
  <si>
    <t>/archives/111633</t>
  </si>
  <si>
    <t>/archives/111661</t>
  </si>
  <si>
    <t>/archives/111831/?꾨젅??ski-sns-遺꾨━留?援?Ц03_23-10-20</t>
  </si>
  <si>
    <t>/archives/111942</t>
  </si>
  <si>
    <t>/archives/112374</t>
  </si>
  <si>
    <t>/archives/112402</t>
  </si>
  <si>
    <t>/archives/112406</t>
  </si>
  <si>
    <t>/archives/112428/7-4-3</t>
  </si>
  <si>
    <t>/archives/112846</t>
  </si>
  <si>
    <t>/archives/112850</t>
  </si>
  <si>
    <t>/archives/113017</t>
  </si>
  <si>
    <t>/archives/113029</t>
  </si>
  <si>
    <t>/archives/113037</t>
  </si>
  <si>
    <t>/archives/113051</t>
  </si>
  <si>
    <t>/archives/113475/5-sk?대끂踰좎씠??ces2024_sk?먮뜑?쒕뱶_sk-wonderland_?꾩떛移?留ㅼ쭅移댄럹??1</t>
  </si>
  <si>
    <t>/archives/114997</t>
  </si>
  <si>
    <t>/archives/115349</t>
  </si>
  <si>
    <t>/archives/115416/1-醫낅줈援?泥쒖궗臾대즺湲됱떇??諛ν띁</t>
  </si>
  <si>
    <t>/archives/115416/10-20240503_lima_2-sk?댁뒪???섎（</t>
  </si>
  <si>
    <t>/archives/115416/2-醫낅줈援?泥쒖궗臾대즺湲됱떇??諛ν띁</t>
  </si>
  <si>
    <t>/archives/115416/4-20240425_skbmc_1-sk?섏씠?뚰겕諛고꽣由щ㉧?곕━?쇱뒪李⑥씠??1</t>
  </si>
  <si>
    <t>/archives/115416/5-?몄쿇?쒓뎄?먯썝遊됱궗?쇳꽣-?щ옉??諛μ감-遊됱궗?쒕룞</t>
  </si>
  <si>
    <t>/archives/115416/6-skeo-malaysia-plogging-on-28-may-sk?댁뒪??留먮젅?댁떆??1</t>
  </si>
  <si>
    <t>/archives/115416/8-skea-sk?붾Т釉뚯븘硫붾━移?1</t>
  </si>
  <si>
    <t>/archives/115416/9-skgca-sk吏?ㅼ꽱?몃┃?꾨찓由ъ뭅</t>
  </si>
  <si>
    <t>/archives/115416/????꾧킅??떆?몄씤蹂듭?愿_臾명솕泥댄뿕?쒕룞-?ъ쭊</t>
  </si>
  <si>
    <t>/archives/115635</t>
  </si>
  <si>
    <t>/archives/115712</t>
  </si>
  <si>
    <t>/archives/115714</t>
  </si>
  <si>
    <t>/archives/115716</t>
  </si>
  <si>
    <t>/archives/115719</t>
  </si>
  <si>
    <t>/archives/11623</t>
  </si>
  <si>
    <t>/archives/11911</t>
  </si>
  <si>
    <t>/archives/13158</t>
  </si>
  <si>
    <t>/archives/13504</t>
  </si>
  <si>
    <t>/archives/14469</t>
  </si>
  <si>
    <t>/archives/14691</t>
  </si>
  <si>
    <t>/archives/15111</t>
  </si>
  <si>
    <t>/archives/15187</t>
  </si>
  <si>
    <t>/archives/15235</t>
  </si>
  <si>
    <t>/archives/15744</t>
  </si>
  <si>
    <t>/archives/15814</t>
  </si>
  <si>
    <t>/archives/17188</t>
  </si>
  <si>
    <t>/archives/17499</t>
  </si>
  <si>
    <t>/archives/17796</t>
  </si>
  <si>
    <t>/archives/18036</t>
  </si>
  <si>
    <t>/archives/18280</t>
  </si>
  <si>
    <t>/archives/18984</t>
  </si>
  <si>
    <t>/archives/19293</t>
  </si>
  <si>
    <t>/archives/20219</t>
  </si>
  <si>
    <t>/archives/21035</t>
  </si>
  <si>
    <t>/archives/21488</t>
  </si>
  <si>
    <t>/archives/21743</t>
  </si>
  <si>
    <t>/archives/22472</t>
  </si>
  <si>
    <t>/archives/22483</t>
  </si>
  <si>
    <t>/archives/22584</t>
  </si>
  <si>
    <t>/archives/22607</t>
  </si>
  <si>
    <t>/archives/22712/comment-page-1</t>
  </si>
  <si>
    <t>/archives/23114</t>
  </si>
  <si>
    <t>/archives/23157</t>
  </si>
  <si>
    <t>/archives/23219</t>
  </si>
  <si>
    <t>/archives/23315</t>
  </si>
  <si>
    <t>/archives/23385</t>
  </si>
  <si>
    <t>/archives/23614</t>
  </si>
  <si>
    <t>/archives/23830</t>
  </si>
  <si>
    <t>/archives/24220</t>
  </si>
  <si>
    <t>/archives/24412</t>
  </si>
  <si>
    <t>/archives/24591</t>
  </si>
  <si>
    <t>/archives/24776</t>
  </si>
  <si>
    <t>/archives/24916</t>
  </si>
  <si>
    <t>/archives/24981</t>
  </si>
  <si>
    <t>/archives/25093</t>
  </si>
  <si>
    <t>/archives/25139</t>
  </si>
  <si>
    <t>/archives/26042</t>
  </si>
  <si>
    <t>/archives/26063</t>
  </si>
  <si>
    <t>/archives/26195</t>
  </si>
  <si>
    <t>/archives/27098</t>
  </si>
  <si>
    <t>/archives/27157</t>
  </si>
  <si>
    <t>/archives/27315</t>
  </si>
  <si>
    <t>/archives/27389</t>
  </si>
  <si>
    <t>/archives/27563</t>
  </si>
  <si>
    <t>/archives/27745</t>
  </si>
  <si>
    <t>/archives/27759</t>
  </si>
  <si>
    <t>/archives/28122</t>
  </si>
  <si>
    <t>/archives/28447</t>
  </si>
  <si>
    <t>/archives/28560</t>
  </si>
  <si>
    <t>/archives/28634</t>
  </si>
  <si>
    <t>/archives/29185</t>
  </si>
  <si>
    <t>/archives/29254</t>
  </si>
  <si>
    <t>/archives/29765</t>
  </si>
  <si>
    <t>/archives/30137</t>
  </si>
  <si>
    <t>/archives/30256</t>
  </si>
  <si>
    <t>/archives/30273</t>
  </si>
  <si>
    <t>/archives/31451</t>
  </si>
  <si>
    <t>/archives/31456</t>
  </si>
  <si>
    <t>/archives/31526</t>
  </si>
  <si>
    <t>/archives/31586</t>
  </si>
  <si>
    <t>/archives/31658</t>
  </si>
  <si>
    <t>/archives/31702</t>
  </si>
  <si>
    <t>/archives/31820</t>
  </si>
  <si>
    <t>/archives/31848</t>
  </si>
  <si>
    <t>/archives/31884</t>
  </si>
  <si>
    <t>/archives/31950</t>
  </si>
  <si>
    <t>/archives/31962</t>
  </si>
  <si>
    <t>/archives/31968</t>
  </si>
  <si>
    <t>/archives/32081</t>
  </si>
  <si>
    <t>/archives/32148</t>
  </si>
  <si>
    <t>/archives/32162</t>
  </si>
  <si>
    <t>/archives/32170</t>
  </si>
  <si>
    <t>/archives/32209</t>
  </si>
  <si>
    <t>/archives/32249</t>
  </si>
  <si>
    <t>/archives/32303</t>
  </si>
  <si>
    <t>/archives/32360</t>
  </si>
  <si>
    <t>/archives/32371</t>
  </si>
  <si>
    <t>/archives/32637</t>
  </si>
  <si>
    <t>/archives/32711</t>
  </si>
  <si>
    <t>/archives/32715</t>
  </si>
  <si>
    <t>/archives/32839/3_蹂대뱶寃뚯엫_?ㅻ퉰移섏퐫??02</t>
  </si>
  <si>
    <t>/archives/33962</t>
  </si>
  <si>
    <t>/archives/34002</t>
  </si>
  <si>
    <t>/archives/34040</t>
  </si>
  <si>
    <t>/archives/34344</t>
  </si>
  <si>
    <t>/archives/34451</t>
  </si>
  <si>
    <t>/archives/34494</t>
  </si>
  <si>
    <t>/archives/34515</t>
  </si>
  <si>
    <t>/archives/34632</t>
  </si>
  <si>
    <t>/archives/34690</t>
  </si>
  <si>
    <t>/archives/35006</t>
  </si>
  <si>
    <t>/archives/35116</t>
  </si>
  <si>
    <t>/archives/35137</t>
  </si>
  <si>
    <t>/archives/35140</t>
  </si>
  <si>
    <t>/archives/35171</t>
  </si>
  <si>
    <t>/archives/35628</t>
  </si>
  <si>
    <t>/archives/35643</t>
  </si>
  <si>
    <t>/archives/35646</t>
  </si>
  <si>
    <t>/archives/35737</t>
  </si>
  <si>
    <t>/archives/35792</t>
  </si>
  <si>
    <t>/archives/36373</t>
  </si>
  <si>
    <t>/archives/36780</t>
  </si>
  <si>
    <t>/archives/36800</t>
  </si>
  <si>
    <t>/archives/36846</t>
  </si>
  <si>
    <t>/archives/36968</t>
  </si>
  <si>
    <t>/archives/37057</t>
  </si>
  <si>
    <t>/archives/37159</t>
  </si>
  <si>
    <t>/archives/37578</t>
  </si>
  <si>
    <t>/archives/37589</t>
  </si>
  <si>
    <t>/archives/3759</t>
  </si>
  <si>
    <t>/archives/37952</t>
  </si>
  <si>
    <t>/archives/38086</t>
  </si>
  <si>
    <t>/archives/3840</t>
  </si>
  <si>
    <t>/archives/38524</t>
  </si>
  <si>
    <t>/archives/38760</t>
  </si>
  <si>
    <t>/archives/4396</t>
  </si>
  <si>
    <t>/archives/45306</t>
  </si>
  <si>
    <t>/archives/45550</t>
  </si>
  <si>
    <t>/archives/45580</t>
  </si>
  <si>
    <t>/archives/45796</t>
  </si>
  <si>
    <t>/archives/45825</t>
  </si>
  <si>
    <t>/archives/46278</t>
  </si>
  <si>
    <t>/archives/47147</t>
  </si>
  <si>
    <t>/archives/47294</t>
  </si>
  <si>
    <t>/archives/47337</t>
  </si>
  <si>
    <t>/archives/47394</t>
  </si>
  <si>
    <t>/archives/48201</t>
  </si>
  <si>
    <t>/archives/48382</t>
  </si>
  <si>
    <t>/archives/4847</t>
  </si>
  <si>
    <t>/archives/48639</t>
  </si>
  <si>
    <t>/archives/48739</t>
  </si>
  <si>
    <t>/archives/48898</t>
  </si>
  <si>
    <t>/archives/48924</t>
  </si>
  <si>
    <t>/archives/49167</t>
  </si>
  <si>
    <t>/archives/49476</t>
  </si>
  <si>
    <t>/archives/49588</t>
  </si>
  <si>
    <t>/archives/49929</t>
  </si>
  <si>
    <t>/archives/50531</t>
  </si>
  <si>
    <t>/archives/51666</t>
  </si>
  <si>
    <t>/archives/51671</t>
  </si>
  <si>
    <t>/archives/51899</t>
  </si>
  <si>
    <t>/archives/52007</t>
  </si>
  <si>
    <t>/archives/52945</t>
  </si>
  <si>
    <t>/archives/52962</t>
  </si>
  <si>
    <t>/archives/53042</t>
  </si>
  <si>
    <t>/archives/53254</t>
  </si>
  <si>
    <t>/archives/53495</t>
  </si>
  <si>
    <t>/archives/53968</t>
  </si>
  <si>
    <t>/archives/54054</t>
  </si>
  <si>
    <t>/archives/54391</t>
  </si>
  <si>
    <t>/archives/54432</t>
  </si>
  <si>
    <t>/archives/54482</t>
  </si>
  <si>
    <t>/archives/54953</t>
  </si>
  <si>
    <t>/archives/55038</t>
  </si>
  <si>
    <t>/archives/55338</t>
  </si>
  <si>
    <t>/archives/55478</t>
  </si>
  <si>
    <t>/archives/55733</t>
  </si>
  <si>
    <t>/archives/55773</t>
  </si>
  <si>
    <t>/archives/55780</t>
  </si>
  <si>
    <t>/archives/55901</t>
  </si>
  <si>
    <t>/archives/56178</t>
  </si>
  <si>
    <t>/archives/56537</t>
  </si>
  <si>
    <t>/archives/56609</t>
  </si>
  <si>
    <t>/archives/56771</t>
  </si>
  <si>
    <t>/archives/56828</t>
  </si>
  <si>
    <t>/archives/57021</t>
  </si>
  <si>
    <t>/archives/57278</t>
  </si>
  <si>
    <t>/archives/57512</t>
  </si>
  <si>
    <t>/archives/57654</t>
  </si>
  <si>
    <t>/archives/57843</t>
  </si>
  <si>
    <t>/archives/5854</t>
  </si>
  <si>
    <t>/archives/58666</t>
  </si>
  <si>
    <t>/archives/58964</t>
  </si>
  <si>
    <t>/archives/59055</t>
  </si>
  <si>
    <t>/archives/59164</t>
  </si>
  <si>
    <t>/archives/59710</t>
  </si>
  <si>
    <t>/archives/59872</t>
  </si>
  <si>
    <t>/archives/59945</t>
  </si>
  <si>
    <t>/archives/59993</t>
  </si>
  <si>
    <t>/archives/60002</t>
  </si>
  <si>
    <t>/archives/60058</t>
  </si>
  <si>
    <t>/archives/60093</t>
  </si>
  <si>
    <t>/archives/60188</t>
  </si>
  <si>
    <t>/archives/60391</t>
  </si>
  <si>
    <t>/archives/60459</t>
  </si>
  <si>
    <t>/archives/60469</t>
  </si>
  <si>
    <t>/archives/60596</t>
  </si>
  <si>
    <t>/archives/60637</t>
  </si>
  <si>
    <t>/archives/60671</t>
  </si>
  <si>
    <t>/archives/60702</t>
  </si>
  <si>
    <t>/archives/61016</t>
  </si>
  <si>
    <t>/archives/61163</t>
  </si>
  <si>
    <t>/archives/61266</t>
  </si>
  <si>
    <t>/archives/61410</t>
  </si>
  <si>
    <t>/archives/61814</t>
  </si>
  <si>
    <t>/archives/62070</t>
  </si>
  <si>
    <t>/archives/62220</t>
  </si>
  <si>
    <t>/archives/62393</t>
  </si>
  <si>
    <t>/archives/62569</t>
  </si>
  <si>
    <t>/archives/62858</t>
  </si>
  <si>
    <t>/archives/63180</t>
  </si>
  <si>
    <t>/archives/63246</t>
  </si>
  <si>
    <t>/archives/63379</t>
  </si>
  <si>
    <t>/archives/63671</t>
  </si>
  <si>
    <t>/archives/63781</t>
  </si>
  <si>
    <t>/archives/64226</t>
  </si>
  <si>
    <t>/archives/64327</t>
  </si>
  <si>
    <t>/archives/64837</t>
  </si>
  <si>
    <t>/archives/64910</t>
  </si>
  <si>
    <t>/archives/65349</t>
  </si>
  <si>
    <t>/archives/6565</t>
  </si>
  <si>
    <t>/archives/67179</t>
  </si>
  <si>
    <t>/archives/68104</t>
  </si>
  <si>
    <t>/archives/68480</t>
  </si>
  <si>
    <t>/archives/68769</t>
  </si>
  <si>
    <t>/archives/68894</t>
  </si>
  <si>
    <t>/archives/69398</t>
  </si>
  <si>
    <t>/archives/69489</t>
  </si>
  <si>
    <t>/archives/69530</t>
  </si>
  <si>
    <t>/archives/69790</t>
  </si>
  <si>
    <t>/archives/69840</t>
  </si>
  <si>
    <t>/archives/70225</t>
  </si>
  <si>
    <t>/archives/70363</t>
  </si>
  <si>
    <t>/archives/70427</t>
  </si>
  <si>
    <t>/archives/70623</t>
  </si>
  <si>
    <t>/archives/71009</t>
  </si>
  <si>
    <t>/archives/71038/200521_?멸퀎?앸Ъ?ㅼ뼇?깆쓽??移대뱶?댁뒪_05-3</t>
  </si>
  <si>
    <t>/archives/71038/200521_?멸퀎?앸Ъ?ㅼ뼇?깆쓽??移대뱶?댁뒪_09-3</t>
  </si>
  <si>
    <t>/archives/71107</t>
  </si>
  <si>
    <t>/archives/71461</t>
  </si>
  <si>
    <t>/archives/71606</t>
  </si>
  <si>
    <t>/archives/71732</t>
  </si>
  <si>
    <t>/archives/71960</t>
  </si>
  <si>
    <t>/archives/71971</t>
  </si>
  <si>
    <t>/archives/72344</t>
  </si>
  <si>
    <t>/archives/72582</t>
  </si>
  <si>
    <t>/archives/72689</t>
  </si>
  <si>
    <t>/archives/73038</t>
  </si>
  <si>
    <t>/archives/73262</t>
  </si>
  <si>
    <t>/archives/73432</t>
  </si>
  <si>
    <t>/archives/73454</t>
  </si>
  <si>
    <t>/archives/74530</t>
  </si>
  <si>
    <t>/archives/74902</t>
  </si>
  <si>
    <t>/archives/75172</t>
  </si>
  <si>
    <t>/archives/7533</t>
  </si>
  <si>
    <t>/archives/75340</t>
  </si>
  <si>
    <t>/archives/75368</t>
  </si>
  <si>
    <t>/archives/75964</t>
  </si>
  <si>
    <t>/archives/76606</t>
  </si>
  <si>
    <t>/archives/76828</t>
  </si>
  <si>
    <t>/archives/76839</t>
  </si>
  <si>
    <t>/archives/76950</t>
  </si>
  <si>
    <t>/archives/77144</t>
  </si>
  <si>
    <t>/archives/77275</t>
  </si>
  <si>
    <t>/archives/77281</t>
  </si>
  <si>
    <t>/archives/77335</t>
  </si>
  <si>
    <t>/archives/77457</t>
  </si>
  <si>
    <t>/archives/77501</t>
  </si>
  <si>
    <t>/archives/77881</t>
  </si>
  <si>
    <t>/archives/78094</t>
  </si>
  <si>
    <t>/archives/78155</t>
  </si>
  <si>
    <t>/archives/78696</t>
  </si>
  <si>
    <t>/archives/79041</t>
  </si>
  <si>
    <t>/archives/79135</t>
  </si>
  <si>
    <t>/archives/79148</t>
  </si>
  <si>
    <t>/archives/79227</t>
  </si>
  <si>
    <t>/archives/79487</t>
  </si>
  <si>
    <t>/archives/79510</t>
  </si>
  <si>
    <t>/archives/79694</t>
  </si>
  <si>
    <t>/archives/80045</t>
  </si>
  <si>
    <t>/archives/80272</t>
  </si>
  <si>
    <t>/archives/80333</t>
  </si>
  <si>
    <t>/archives/81172</t>
  </si>
  <si>
    <t>/archives/8160</t>
  </si>
  <si>
    <t>/archives/81654</t>
  </si>
  <si>
    <t>/archives/81759</t>
  </si>
  <si>
    <t>/archives/82157</t>
  </si>
  <si>
    <t>/archives/82247</t>
  </si>
  <si>
    <t>/archives/82718</t>
  </si>
  <si>
    <t>/archives/83500</t>
  </si>
  <si>
    <t>/archives/83624</t>
  </si>
  <si>
    <t>/archives/83627</t>
  </si>
  <si>
    <t>/archives/83888 (2021.05.09</t>
  </si>
  <si>
    <t>/archives/83970</t>
  </si>
  <si>
    <t>/archives/84069</t>
  </si>
  <si>
    <t>/archives/84212</t>
  </si>
  <si>
    <t>/archives/84702</t>
  </si>
  <si>
    <t>/archives/85216</t>
  </si>
  <si>
    <t>/archives/85412</t>
  </si>
  <si>
    <t>/archives/85495</t>
  </si>
  <si>
    <t>/archives/85870</t>
  </si>
  <si>
    <t>/archives/86042</t>
  </si>
  <si>
    <t>/archives/86247</t>
  </si>
  <si>
    <t>/archives/86356</t>
  </si>
  <si>
    <t>/archives/87160</t>
  </si>
  <si>
    <t>/archives/87660, https:/www.there100.org/our-work/press/four-new-south-korean-members-join-re100-showing-clear-demand-clean-power</t>
  </si>
  <si>
    <t>/archives/87669</t>
  </si>
  <si>
    <t>/archives/87728</t>
  </si>
  <si>
    <t>/archives/8783</t>
  </si>
  <si>
    <t>/archives/88009</t>
  </si>
  <si>
    <t>/archives/88726</t>
  </si>
  <si>
    <t>/archives/8888</t>
  </si>
  <si>
    <t>/archives/88886</t>
  </si>
  <si>
    <t>/archives/89749</t>
  </si>
  <si>
    <t>/archives/8993</t>
  </si>
  <si>
    <t>/archives/89934</t>
  </si>
  <si>
    <t>/archives/89964</t>
  </si>
  <si>
    <t>/archives/90311</t>
  </si>
  <si>
    <t>/archives/90401</t>
  </si>
  <si>
    <t>/archives/90926</t>
  </si>
  <si>
    <t>/archives/9109</t>
  </si>
  <si>
    <t>/archives/91481</t>
  </si>
  <si>
    <t>/archives/91550</t>
  </si>
  <si>
    <t>/archives/91730</t>
  </si>
  <si>
    <t>/archives/92178</t>
  </si>
  <si>
    <t>/archives/92379</t>
  </si>
  <si>
    <t>/archives/92420</t>
  </si>
  <si>
    <t>/archives/92462</t>
  </si>
  <si>
    <t>/archives/93109</t>
  </si>
  <si>
    <t>/archives/93615</t>
  </si>
  <si>
    <t>/archives/93655</t>
  </si>
  <si>
    <t>/archives/93661</t>
  </si>
  <si>
    <t>/archives/93683</t>
  </si>
  <si>
    <t>/archives/93909</t>
  </si>
  <si>
    <t>/archives/94206</t>
  </si>
  <si>
    <t>/archives/94268</t>
  </si>
  <si>
    <t>/archives/9463</t>
  </si>
  <si>
    <t>/archives/94658</t>
  </si>
  <si>
    <t>/archives/94900</t>
  </si>
  <si>
    <t>/archives/94910</t>
  </si>
  <si>
    <t>/archives/95218</t>
  </si>
  <si>
    <t>/archives/95787</t>
  </si>
  <si>
    <t>/archives/96022</t>
  </si>
  <si>
    <t>/archives/96340</t>
  </si>
  <si>
    <t>/archives/96498</t>
  </si>
  <si>
    <t>/archives/96606</t>
  </si>
  <si>
    <t>/archives/97207</t>
  </si>
  <si>
    <t>/archives/97374</t>
  </si>
  <si>
    <t>/archives/97527</t>
  </si>
  <si>
    <t>/archives/97915</t>
  </si>
  <si>
    <t>/archives/97992</t>
  </si>
  <si>
    <t>/archives/98324</t>
  </si>
  <si>
    <t>/archives/98703</t>
  </si>
  <si>
    <t>/archives/99080</t>
  </si>
  <si>
    <t>/archives/99547LG?먮꼫吏?붾（??蹂대룄?먮즺(2023.7.7.) LG?먮꼫吏?붾（?? 移좊젅 SQM鹽얠? ?멸퀎 理쒕? 洹쒕え 由ы뒳 援щℓ怨꾩빟 泥닿껐</t>
  </si>
  <si>
    <t>/archives/99636</t>
  </si>
  <si>
    <t>/archives/99681</t>
  </si>
  <si>
    <t>/archives/99726</t>
  </si>
  <si>
    <t>/archives/99804</t>
  </si>
  <si>
    <t>/archives/99820</t>
  </si>
  <si>
    <t>/archives/99832</t>
  </si>
  <si>
    <t>/archives/category/2023-?묐젰?ъ긽?앷린湲?1</t>
  </si>
  <si>
    <t>/archives/category/press/pr-movie</t>
  </si>
  <si>
    <t>/archives/category/previous</t>
  </si>
  <si>
    <t>/archives/date/2018/03</t>
  </si>
  <si>
    <t>/archives/tag/1004遊됱궗??1</t>
  </si>
  <si>
    <t>/archives/tag/2021??1</t>
  </si>
  <si>
    <t>/archives/tag/eeac</t>
  </si>
  <si>
    <t>/archives/tag/eva</t>
  </si>
  <si>
    <t>/archives/tag/fta</t>
  </si>
  <si>
    <t>/archives/tag/great-melody-in-the-forest</t>
  </si>
  <si>
    <t>/archives/tag/k由ш렇</t>
  </si>
  <si>
    <t>/archives/tag/lpg</t>
  </si>
  <si>
    <t>/archives/tag/ncc-怨듭젙</t>
  </si>
  <si>
    <t>/archives/tag/proness</t>
  </si>
  <si>
    <t>/archives/tag/sheco</t>
  </si>
  <si>
    <t>/archives/tag/sk</t>
  </si>
  <si>
    <t>/archives/tag/sk-high-tech-materials-poland</t>
  </si>
  <si>
    <t>/archives/tag/sk-on</t>
  </si>
  <si>
    <t>/archives/tag/sk-sunny</t>
  </si>
  <si>
    <t>/archives/tag/sk洹몃９-理쒗깭???뚯옣</t>
  </si>
  <si>
    <t>/archives/tag/sk蹂몄궗</t>
  </si>
  <si>
    <t>/archives/tag/sk?ъ삦</t>
  </si>
  <si>
    <t>/archives/tag/sk?꾩씠?댄뀒?щ?濡쒖?-?대???踰뺤씤</t>
  </si>
  <si>
    <t>/archives/tag/sk?댁뒪??1</t>
  </si>
  <si>
    <t>/archives/tag/sk?щ┝?쏀빖?쒕낵寃쎄린??1</t>
  </si>
  <si>
    <t>/archives/tag/sk?대끂踰좎씠??she</t>
  </si>
  <si>
    <t>/archives/tag/sk?대끂踰좎씠??湲濡쒕쾶-?뚰듃?덈쭅</t>
  </si>
  <si>
    <t>/archives/tag/sk?대끂踰좎씠?섎큺?ы솢??1</t>
  </si>
  <si>
    <t>/archives/tag/sk?몃젅?대뵫?명꽣?댁뀛??1</t>
  </si>
  <si>
    <t>/archives/tag/sk?꾨━誘몄뾼-?꾩뒪?뷀듃</t>
  </si>
  <si>
    <t>/archives/tag/sk?됰났?좉컻?섎젴??1</t>
  </si>
  <si>
    <t>/archives/tag/sv2-?꾪뙥???뚰듃?덈쭅</t>
  </si>
  <si>
    <t>/archives/tag/value-chain</t>
  </si>
  <si>
    <t>/archives/tag/wti-?뺤젣留덉쭊-?④낵</t>
  </si>
  <si>
    <t>/archives/tag/嫄댁쟾吏-?붿뿬??1</t>
  </si>
  <si>
    <t>/archives/tag/寃⑥슱諛⑺븰?꾨Ⅴ諛붿씠??1</t>
  </si>
  <si>
    <t>/archives/tag/寃쎈턿愿묒쑀</t>
  </si>
  <si>
    <t>/archives/tag/怨꾨?援?걪?대뒗踰?1</t>
  </si>
  <si>
    <t>/archives/tag/怨좎냼??1</t>
  </si>
  <si>
    <t>/archives/tag/怨좎닚?꾪뿵??1</t>
  </si>
  <si>
    <t>/archives/tag/怨듭쑀?ㅽ뵾??1</t>
  </si>
  <si>
    <t>/archives/tag/怨듭콈</t>
  </si>
  <si>
    <t>/archives/tag/愿묎퀬</t>
  </si>
  <si>
    <t>/archives/tag/洹몃┛-?듭빱留?1</t>
  </si>
  <si>
    <t>/archives/tag/洹몃┛-?몃옖?ㅽ룷硫붿씠??1</t>
  </si>
  <si>
    <t>/archives/tag/湲濡쒕쾶-comm-肄붾뵒-?뚰겕??1</t>
  </si>
  <si>
    <t>/archives/tag/湲곗닠?곸떊?곌뎄??1</t>
  </si>
  <si>
    <t>/archives/tag/湲곗뾽pr-罹좏럹??1</t>
  </si>
  <si>
    <t>/archives/tag/湲곗쬆</t>
  </si>
  <si>
    <t>/archives/tag/源??1</t>
  </si>
  <si>
    <t>/archives/tag/源?쒗씗</t>
  </si>
  <si>
    <t>/archives/tag/源?ъ썝</t>
  </si>
  <si>
    <t>/archives/tag/?몃꺼?뷀븰??1</t>
  </si>
  <si>
    <t>/archives/tag/?몄궗臾명솕???1</t>
  </si>
  <si>
    <t>/archives/tag/??닿났?먰븷??1</t>
  </si>
  <si>
    <t>/archives/tag/??꾩떆?몄씤蹂듭?愿</t>
  </si>
  <si>
    <t>/archives/tag/??숈깮-?꾩닔-??1</t>
  </si>
  <si>
    <t>/archives/tag/?곗씠?곗꽱??1</t>
  </si>
  <si>
    <t>/archives/tag/?낃굅?몄씤-吏?먯궗??1</t>
  </si>
  <si>
    <t>/archives/tag/?숉깂?쒕┝二쇱쑀??1</t>
  </si>
  <si>
    <t>/archives/tag/?쒕씪?댁븘?댁뒪-?먮━</t>
  </si>
  <si>
    <t>/archives/tag/???щ떇</t>
  </si>
  <si>
    <t>/archives/tag/?곕줈-??媛숈씠</t>
  </si>
  <si>
    <t>/archives/tag/?④컻吏덊븯?붾쾿</t>
  </si>
  <si>
    <t>/archives/tag/?쇱씠釉??뚰넻-?댁쫰??1</t>
  </si>
  <si>
    <t>/archives/tag/猷⑦봽?몃뜑?ㅽ듃由?1</t>
  </si>
  <si>
    <t>/archives/tag/由щ쭏</t>
  </si>
  <si>
    <t>/archives/tag/留덈┛?대끂踰좎씠??1</t>
  </si>
  <si>
    <t>/archives/tag/留밴렇濡쒕툕-??蹂듭썝</t>
  </si>
  <si>
    <t>/archives/tag/留밴렇濡쒕툕??1</t>
  </si>
  <si>
    <t>/archives/tag/癒명뵆?щℓ?붾쾿</t>
  </si>
  <si>
    <t>/archives/tag/癒밸갑-?곹솕</t>
  </si>
  <si>
    <t>/archives/tag/紐⑥뼱??1</t>
  </si>
  <si>
    <t>/archives/tag/紐쎌꽭??1</t>
  </si>
  <si>
    <t>/archives/tag/諛붿꽭由??쒖슜</t>
  </si>
  <si>
    <t>/archives/tag/諛쒕떖?μ븷</t>
  </si>
  <si>
    <t>/archives/tag/諛쒕떖?μ븷?꾨룞</t>
  </si>
  <si>
    <t>/archives/tag/諛고꽣由??</t>
  </si>
  <si>
    <t>/archives/tag/諛고꽣由ъ뿬沅?1</t>
  </si>
  <si>
    <t>/archives/tag/踰좊?由??⑥뀡-?꾪겕</t>
  </si>
  <si>
    <t>/archives/tag/踰좎씠吏?1</t>
  </si>
  <si>
    <t>/archives/tag/蹂묒뿭湲고뵾</t>
  </si>
  <si>
    <t>/archives/tag/蹂듯빀-二쇱쑀??1</t>
  </si>
  <si>
    <t>/archives/tag/釉붾８踰꾧렇</t>
  </si>
  <si>
    <t>/archives/tag/鍮꾩쟾-紐⑤퉴由ы떚</t>
  </si>
  <si>
    <t>/archives/tag/鍮낅툕?덉씠??1</t>
  </si>
  <si>
    <t>/archives/tag/鍮덉씠?먯뒪</t>
  </si>
  <si>
    <t>/archives/tag/?щ궡?쒖꽕</t>
  </si>
  <si>
    <t>/archives/tag/?ъ슦?붿븘?쇰퉬???섏텧??1</t>
  </si>
  <si>
    <t>/archives/tag/?쇱씪??1</t>
  </si>
  <si>
    <t>/archives/tag/?덉샆-?꾩깉-?쒓굅</t>
  </si>
  <si>
    <t>/archives/tag/?앷컖?ㅼ쭛湲?1</t>
  </si>
  <si>
    <t>/archives/tag/?앺솢-??1</t>
  </si>
  <si>
    <t>/archives/tag/?앹쑀?쒗뭹-?댁넚?섎떒</t>
  </si>
  <si>
    <t>/archives/tag/?좉꼍吏곷Ъ</t>
  </si>
  <si>
    <t>/archives/tag/?좏똿-?꾨쫫</t>
  </si>
  <si>
    <t>/archives/tag/?뚯뀥踰ㅼ쿂</t>
  </si>
  <si>
    <t>/archives/tag/?뚯옱</t>
  </si>
  <si>
    <t>/archives/tag/?섏냼異⑹쟾???곕즺?꾩?</t>
  </si>
  <si>
    <t>/archives/tag/?ㅻ쭏?명룿耳?댁뒪</t>
  </si>
  <si>
    <t>/archives/tag/?ㅽ궎?퇵r</t>
  </si>
  <si>
    <t>/archives/tag/?쒗뿕湲곌컙?뱀감</t>
  </si>
  <si>
    <t>/archives/tag/?좎옱?앹뿉?덉?</t>
  </si>
  <si>
    <t>/archives/tag/?ш린?좎닔??1</t>
  </si>
  <si>
    <t>/archives/tag/?꾧렇?꾧렇-罹좏럹??1</t>
  </si>
  <si>
    <t>/archives/tag/?꾨엺肄붿젙?쒖떆??1</t>
  </si>
  <si>
    <t>/archives/tag/?낅Т怨듦컙</t>
  </si>
  <si>
    <t>/archives/tag/?먮꼫吏?섎궇</t>
  </si>
  <si>
    <t>/archives/tag/?ы뻾??罹먮━??1</t>
  </si>
  <si>
    <t>/archives/tag/?대텇?댁쑀諛⑸쾿濡?1</t>
  </si>
  <si>
    <t>/archives/tag/?덉걶?ъ쭊李띾뒗踰?1</t>
  </si>
  <si>
    <t>/archives/tag/?ㅽ럺-媛먯궛-?⑹쓽</t>
  </si>
  <si>
    <t>/archives/tag/?ㅽ뵂?섏슦??1</t>
  </si>
  <si>
    <t>/archives/tag/?몄궛-?λ?異뺤젣</t>
  </si>
  <si>
    <t>/archives/tag/?몄궛?⑥?</t>
  </si>
  <si>
    <t>/archives/tag/?뚮씪諛?1</t>
  </si>
  <si>
    <t>/archives/tag/?먯쑀?섏뿭?쒖꽕</t>
  </si>
  <si>
    <t>/archives/tag/?좊쿋?댁뒪</t>
  </si>
  <si>
    <t>/archives/tag/?좎뿏?섍꼍怨꾪쉷</t>
  </si>
  <si>
    <t>/archives/tag/?ㅼ쭊??1</t>
  </si>
  <si>
    <t>/archives/tag/?ㅽ솢??1</t>
  </si>
  <si>
    <t>/archives/tag/?ㅽ솢?좉탳泥댁떆湲?1</t>
  </si>
  <si>
    <t>/archives/tag/?ㅽ솢?좉린??unit</t>
  </si>
  <si>
    <t>/archives/tag/?댄썕??1</t>
  </si>
  <si>
    <t>/archives/tag/?몄쿇??숆탳</t>
  </si>
  <si>
    <t>/archives/tag/?몄쿇?낅┰?대룞湲?1</t>
  </si>
  <si>
    <t>/archives/tag/?몄쿇?꾩떆?덇쾶??1</t>
  </si>
  <si>
    <t>/archives/tag/?먮룞李??섏떊??1</t>
  </si>
  <si>
    <t>/archives/tag/?먯썝遊됱궗??1</t>
  </si>
  <si>
    <t>/archives/tag/??좎냼</t>
  </si>
  <si>
    <t>/archives/tag/????깊겕</t>
  </si>
  <si>
    <t>/archives/tag/??ν꺊??1</t>
  </si>
  <si>
    <t>/archives/tag/?꾧린?먮룞李?1</t>
  </si>
  <si>
    <t>/archives/tag/?꾧린李?醫낅쪟</t>
  </si>
  <si>
    <t>/archives/tag/?뺤쑀?ъ뾽</t>
  </si>
  <si>
    <t>/archives/tag/?ㅻ꽕??1</t>
  </si>
  <si>
    <t>/archives/tag/議곗꽑?쒕?-?대같</t>
  </si>
  <si>
    <t>/archives/tag/議곗쭅-遺꾩쐞湲?諛??뚰넻-?쒖꽦??1</t>
  </si>
  <si>
    <t>/archives/tag/利앷텒??由ы룷??1</t>
  </si>
  <si>
    <t>/archives/tag/利앺룊援?1</t>
  </si>
  <si>
    <t>/archives/tag/吏援ъ삩?쒗솕</t>
  </si>
  <si>
    <t>/archives/tag/吏?쓎n-novation</t>
  </si>
  <si>
    <t>/archives/tag/吏??1</t>
  </si>
  <si>
    <t>/archives/tag/梨꾩슜諛뺣엺??1</t>
  </si>
  <si>
    <t>/archives/tag/梨쀫큸</t>
  </si>
  <si>
    <t>/archives/tag/泥?냼-??1</t>
  </si>
  <si>
    <t>/archives/tag/而ㅻ━???먰봽???대옒??2湲?1</t>
  </si>
  <si>
    <t>/archives/tag/而ㅽ뵾李뚭볼湲?1</t>
  </si>
  <si>
    <t>/archives/tag/而щ윭?뚮씪??1</t>
  </si>
  <si>
    <t>/archives/tag/肄붾줈??9</t>
  </si>
  <si>
    <t>/archives/tag/?덊깂??1</t>
  </si>
  <si>
    <t>/archives/tag/?듯빀?섍꼍愿由ш퀎?띿닔由?swat</t>
  </si>
  <si>
    <t>/archives/tag/?몃읆??1</t>
  </si>
  <si>
    <t>/archives/tag/?뚮씪?먯씪??1</t>
  </si>
  <si>
    <t>/archives/tag/?섏씠?ㅼ슂媛</t>
  </si>
  <si>
    <t>/archives/tag/?섑듃濡쒖감?대굹</t>
  </si>
  <si>
    <t>/archives/tag/?대━?먰떥???뚮젅?꾪깉?덉씠??1</t>
  </si>
  <si>
    <t>/archives/tag/?대━?곕젅??1</t>
  </si>
  <si>
    <t>/archives/tag/?대━?뚮윭??諛고꽣由?而댄띁??1</t>
  </si>
  <si>
    <t>/archives/tag/?꾨줈??1</t>
  </si>
  <si>
    <t>/archives/tag/?쒓뎅pr???1</t>
  </si>
  <si>
    <t>/archives/tag/?쒓뎅諛깊삁蹂묒뼱由곗씠?щ떒</t>
  </si>
  <si>
    <t>/archives/tag/??났沅??멸쾶-?щ뒗-踰?1</t>
  </si>
  <si>
    <t>/archives/tag/?댁뼇?곕젅湲?1</t>
  </si>
  <si>
    <t>/archives/tag/?쇰━踰꾪듉</t>
  </si>
  <si>
    <t>/archives/tag/?됰났洹몃┛?붿옄??1</t>
  </si>
  <si>
    <t>/archives/tag/?됰났而ㅻ??덊떚?쇳꽣</t>
  </si>
  <si>
    <t>/archives/tag/?됰났?좏겕</t>
  </si>
  <si>
    <t>/archives/tag/?됰났???띿썝</t>
  </si>
  <si>
    <t>/archives/tag/?곸떊???곸떊?섎떎</t>
  </si>
  <si>
    <t>/archives/tag/?꾨?李⑥쬆沅?1</t>
  </si>
  <si>
    <t>/archives/tag/?묐젰??1</t>
  </si>
  <si>
    <t>/archives/tag/?붿꽍?곕즺泥?젙?붿뿰援ъ썝</t>
  </si>
  <si>
    <t>/archives/tag/?뷀븰???ы솢??1</t>
  </si>
  <si>
    <t>/archives/tag/?섎컻??1</t>
  </si>
  <si>
    <t>/archives/tag/?먮쭅罹좏봽</t>
  </si>
  <si>
    <t>/privacy20230701</t>
  </si>
  <si>
    <t>/sign</t>
  </si>
  <si>
    <t>/archives/tag/?곕━?먭쾶?곸떊??먯뿰?ㅻ읇??mobile</t>
  </si>
  <si>
    <t>/archives/tag/洹몃젅?댄봽??desktop</t>
  </si>
  <si>
    <t>/archives/tag/?앹쑀?섏깋源?mobile</t>
  </si>
  <si>
    <t>/archives/tag/?뚮줈源?desktop</t>
  </si>
  <si>
    <t>/archives/tag/sk??mobile</t>
  </si>
  <si>
    <t>/archives/tag/諛붿꽭由??ъ슜踰?mobile</t>
  </si>
  <si>
    <t>/archives/tag/踰좏듃??desktop</t>
  </si>
  <si>
    <t>/archives/tag/?꾨━?釉뚮뱶?뚮씪???쒕씪?댄뵆?쇱썙-李⑥씠??mobile</t>
  </si>
  <si>
    <t>/archives/tag/?댁뼇?ㅽ룷痢?mobile</t>
  </si>
  <si>
    <t>/archives/tag/踰꾪궥由ъ뒪???묒꽦踰?desktop</t>
  </si>
  <si>
    <t>/archives/tag/遺議?desktop</t>
  </si>
  <si>
    <t>/archives/tag/?뚮Т??desktop</t>
  </si>
  <si>
    <t>/archives/tag/?대━移대낫?ㅼ씠??desktop</t>
  </si>
  <si>
    <t>/archives/tag/ceo??????desktop</t>
  </si>
  <si>
    <t>/archives/tag/sk猷⑤툕由ъ빻痢?mobile</t>
  </si>
  <si>
    <t>/archives/tag/怨듭쑀-?ㅽ뵾??mobile</t>
  </si>
  <si>
    <t>/archives/tag/諛붿꽭由??ъ슜踰?desktop</t>
  </si>
  <si>
    <t>/archives/tag/?ъ쑀-?덉랬??mobile</t>
  </si>
  <si>
    <t>/archives/tag/?섏텧????desktop</t>
  </si>
  <si>
    <t>/archives/tag/?섏텧????mobile</t>
  </si>
  <si>
    <t>/archives/tag/?ㅽ듃?덉뒪-?몃뒗-踰?mobile</t>
  </si>
  <si>
    <t>/archives/tag/?먮꼫吏-?몃옖吏??mobile</t>
  </si>
  <si>
    <t>/archives/tag/?붿??덉뼱-?명꽣酉?desktop</t>
  </si>
  <si>
    <t>/archives/tag/?좎냼?꾩텞援ъ틺??desktop</t>
  </si>
  <si>
    <t>/archives/tag/?뚯떇-蹂닿?踰?desktop</t>
  </si>
  <si>
    <t>/archives/tag/?댁궗??mobile</t>
  </si>
  <si>
    <t>/archives/tag/?꾨룄???좊━-遺꾨━留?desktop</t>
  </si>
  <si>
    <t>/archives/tag/?꾨젰洹쇰Т??desktop</t>
  </si>
  <si>
    <t>/archives/tag/?덉랬??留뚮뱾湲?desktop</t>
  </si>
  <si>
    <t>/archives/tag/?꾨줈寃뚯씠癒?tablet</t>
  </si>
  <si>
    <t>/archives/115416/5-skbmp-sk?섏씠?뚰겕諛고꽣由щ㉧?곕━?쇱뒪?대???desktop</t>
  </si>
  <si>
    <t>/archives/115416/sk?대끂踰좎씠???섍꼍怨쇳븰湲곗닠??desktop</t>
  </si>
  <si>
    <t>/archives/tag/diy留뚮뱾湲?desktop</t>
  </si>
  <si>
    <t>/archives/tag/pet-?댁쨷??tablet</t>
  </si>
  <si>
    <t>/archives/tag/sk1004??desktop</t>
  </si>
  <si>
    <t>/archives/tag/sk1004??mobile</t>
  </si>
  <si>
    <t>/archives/tag/sk猷⑤툕由ъ빻痢?tablet</t>
  </si>
  <si>
    <t>/archives/tag/sk?대끂踰좎씠???댁궗??desktop</t>
  </si>
  <si>
    <t>/archives/tag/sk?됰났?섎닎-諛붿옄??desktop</t>
  </si>
  <si>
    <t>/archives/tag/洹몃┛??mobile</t>
  </si>
  <si>
    <t>/archives/tag/湲?뚯퐫??tablet</t>
  </si>
  <si>
    <t>/archives/tag/?ㅻ━湲몄뼱蹂댁씠?붿궗吏?mobile</t>
  </si>
  <si>
    <t>/archives/tag/?援?desktop</t>
  </si>
  <si>
    <t>/archives/tag/?붿????몃옖?ㅽ룷硫붿씠??mobile</t>
  </si>
  <si>
    <t>/archives/tag/踰좎씠?뱀냼???쒖슜踰?mobile</t>
  </si>
  <si>
    <t>/archives/tag/遺덈젢???desktop</t>
  </si>
  <si>
    <t>/archives/tag/?щТ??desktop</t>
  </si>
  <si>
    <t>/archives/tag/?ы쉶蹂듭???mobile</t>
  </si>
  <si>
    <t>/archives/tag/?〓룄?됰났二쇱쑀??mobile</t>
  </si>
  <si>
    <t>/archives/tag/?ㅽ룷痢?desktop</t>
  </si>
  <si>
    <t>/archives/tag/?ㅽ룷痢좊쭏耳??desktop</t>
  </si>
  <si>
    <t>/archives/tag/?듭떇遺꾨━留?desktop</t>
  </si>
  <si>
    <t>/archives/tag/?ㅻ궡?곗씠??mobile</t>
  </si>
  <si>
    <t>/archives/tag/?곸뼱罹좏봽?꾨Ⅴ諛붿씠??desktop</t>
  </si>
  <si>
    <t>/archives/tag/?몄궛?꾨줈留덊떛??desktop</t>
  </si>
  <si>
    <t>/archives/tag/?대깽??desktop</t>
  </si>
  <si>
    <t>/archives/tag/?댁깋-二쇱쑀??desktop</t>
  </si>
  <si>
    <t>/archives/tag/?몃벑??desktop</t>
  </si>
  <si>
    <t>/archives/tag/?명꽣酉?desktop</t>
  </si>
  <si>
    <t>/archives/tag/?쇰갑??mobile</t>
  </si>
  <si>
    <t>/archives/tag/?μ븷?명몴以?ъ뾽??mobile</t>
  </si>
  <si>
    <t>/archives/tag/?꾧린李?諛고꽣由?mobile</t>
  </si>
  <si>
    <t>/archives/tag/?뺣낫蹂댄샇????desktop</t>
  </si>
  <si>
    <t>/archives/tag/梨꾩슜?ㅻ챸??desktop</t>
  </si>
  <si>
    <t>/archives/tag/移쒖씪??mobile</t>
  </si>
  <si>
    <t>/archives/tag/?ㅼ썙??mobile</t>
  </si>
  <si>
    <t>/archives/tag/?대━?먰떥??desktop</t>
  </si>
  <si>
    <t>/archives/tag/?대━?대줈濡쒗봽??desktop</t>
  </si>
  <si>
    <t>/archives/tag/?몃뱶?곗??댁뒪留뚮뱾湲?mobile</t>
  </si>
  <si>
    <t>/archives/tag/?됰났-?꾩떆??mobile</t>
  </si>
  <si>
    <t>/archives/tag/?됰났?좉컻?섎젴??mobile</t>
  </si>
  <si>
    <t>/archives/115416/4-20240425_skbmc_1-sk?섏씠?뚰겕諛고꽣由щ㉧?곕━?쇱뒪李⑥씠??desktop</t>
  </si>
  <si>
    <t>/archives/115416/6-skeo-malaysia-plogging-on-28-may-sk?댁뒪??留먮젅?댁떆??mobile</t>
  </si>
  <si>
    <t>/archives/115416/8-skea-sk?붾Т釉뚯븘硫붾━移?desktop</t>
  </si>
  <si>
    <t>/archives/115416/sk?대끂踰좎씠???섍꼍怨쇳븰湲곗닠??mobile</t>
  </si>
  <si>
    <t>/archives/category/2023-?묐젰?ъ긽?앷린湲?desktop</t>
  </si>
  <si>
    <t>/archives/tag/1004遊됱궗??desktop</t>
  </si>
  <si>
    <t>/archives/tag/2021??tablet</t>
  </si>
  <si>
    <t>/archives/tag/sk?댁뒪??desktop</t>
  </si>
  <si>
    <t>/archives/tag/sk?먮꼫吏-異뺢뎄??desktop</t>
  </si>
  <si>
    <t>/archives/tag/sk?먮꼫吏-異뺢뎄??mobile</t>
  </si>
  <si>
    <t>/archives/tag/sk?щ┝?쏀빖?쒕낵寃쎄린??desktop</t>
  </si>
  <si>
    <t>/archives/tag/嫄댁쟾吏-?붿뿬??desktop</t>
  </si>
  <si>
    <t>/archives/tag/怨꾨?援?걪?대뒗踰?mobile</t>
  </si>
  <si>
    <t>/archives/tag/洹몃┛-?듭빱留?desktop</t>
  </si>
  <si>
    <t>/archives/tag/湲?뚯퐫??mobile</t>
  </si>
  <si>
    <t>/archives/tag/湲濡쒕쾶-comm-肄붾뵒-?뚰겕??desktop</t>
  </si>
  <si>
    <t>/archives/tag/湲곗닠?곸떊?곌뎄??mobile</t>
  </si>
  <si>
    <t>/archives/tag/源??desktop</t>
  </si>
  <si>
    <t>/archives/tag/?몃꺼?뷀븰??desktop</t>
  </si>
  <si>
    <t>/archives/tag/?몄궗臾명솕???desktop</t>
  </si>
  <si>
    <t>/archives/tag/??닿났?먰븷??desktop</t>
  </si>
  <si>
    <t>/archives/tag/??⑸웾諛⑹궗??desktop</t>
  </si>
  <si>
    <t>/archives/tag/?곗씠?곗꽱??mobile</t>
  </si>
  <si>
    <t>/archives/tag/?낃굅?몄씤-吏?먯궗??mobile</t>
  </si>
  <si>
    <t>/archives/tag/?쇱씠釉??뚰넻-?댁쫰??desktop</t>
  </si>
  <si>
    <t>/archives/tag/?쇱씠?⑥폁??mobile</t>
  </si>
  <si>
    <t>/archives/tag/猷⑦봽?몃뜑?ㅽ듃由?mobile</t>
  </si>
  <si>
    <t>/archives/tag/由щ돱???대깽??mobile</t>
  </si>
  <si>
    <t>/archives/tag/留밴렇濡쒕툕??mobile</t>
  </si>
  <si>
    <t>/archives/tag/紐⑥뼱??desktop</t>
  </si>
  <si>
    <t>/archives/tag/紐쎌꽭??mobile</t>
  </si>
  <si>
    <t>/archives/tag/諛고꽣由ъ뿬沅?desktop</t>
  </si>
  <si>
    <t>/archives/tag/踰좎씠吏?mobile</t>
  </si>
  <si>
    <t>/archives/tag/遺덈젢???tablet</t>
  </si>
  <si>
    <t>/archives/tag/鍮낅툕?덉씠??mobile</t>
  </si>
  <si>
    <t>/archives/tag/?ъ슦?붿븘?쇰퉬???섏텧??tablet</t>
  </si>
  <si>
    <t>/archives/tag/?ы쉶怨듯뿄-怨듬え??mobile</t>
  </si>
  <si>
    <t>/archives/tag/?쇱씪??desktop</t>
  </si>
  <si>
    <t>/archives/tag/?앷컖?ㅼ쭛湲?desktop</t>
  </si>
  <si>
    <t>/archives/tag/?앺솢-??mobile</t>
  </si>
  <si>
    <t>/archives/tag/?멸퀎-?섍꼍????mobile</t>
  </si>
  <si>
    <t>/archives/tag/?뚮Т??mobile</t>
  </si>
  <si>
    <t>/archives/tag/?붾）???뚮윭??tablet</t>
  </si>
  <si>
    <t>/archives/tag/?먯뼱?섏슦??mobile</t>
  </si>
  <si>
    <t>/archives/tag/?щ윭??留뚮뱾湲?mobile</t>
  </si>
  <si>
    <t>/archives/tag/?좊뀈??tablet</t>
  </si>
  <si>
    <t>/archives/tag/?ш린?좎닔??desktop</t>
  </si>
  <si>
    <t>/archives/tag/?꾨엺肄붿젙?쒖떆??mobile</t>
  </si>
  <si>
    <t>/archives/tag/?붿??덉뼱????desktop</t>
  </si>
  <si>
    <t>/archives/tag/?섎땲??desktop</t>
  </si>
  <si>
    <t>/archives/tag/?ы뻾??罹먮━??desktop</t>
  </si>
  <si>
    <t>/archives/tag/?대텇?댁쑀諛⑸쾿濡?desktop</t>
  </si>
  <si>
    <t>/archives/tag/?덉걶?ъ쭊李띾뒗踰?mobile</t>
  </si>
  <si>
    <t>/archives/tag/?몃Ⅴ寃?鍮??щ늻?쒖뒪?좊Ⅴ??mobile</t>
  </si>
  <si>
    <t>/archives/tag/?곕━?먭쾶-?곸떊?-?먯뿰?ㅻ읇??mobile</t>
  </si>
  <si>
    <t>/archives/tag/?곗떆??mobile</t>
  </si>
  <si>
    <t>/archives/tag/?뚮씪諛?desktop</t>
  </si>
  <si>
    <t>/archives/tag/?ㅼ쭊??desktop</t>
  </si>
  <si>
    <t>/archives/tag/?ㅽ솢?좉탳泥댁떆湲?mobile</t>
  </si>
  <si>
    <t>/archives/tag/?댄썕??mobile</t>
  </si>
  <si>
    <t>/archives/tag/?몄쿇?낅┰?대룞湲?desktop</t>
  </si>
  <si>
    <t>/archives/tag/?몄쿇?꾩떆?덇쾶??mobile</t>
  </si>
  <si>
    <t>/archives/tag/?먮룞李??섏떊??mobile</t>
  </si>
  <si>
    <t>/archives/tag/?먯썝遊됱궗??desktop</t>
  </si>
  <si>
    <t>/archives/tag/??ν꺊??desktop</t>
  </si>
  <si>
    <t>/archives/tag/?꾧린?먮룞李?desktop</t>
  </si>
  <si>
    <t>/archives/tag/?꾧린李?desktop</t>
  </si>
  <si>
    <t>/archives/tag/?꾧린李?mobile</t>
  </si>
  <si>
    <t>/archives/tag/?ㅻ꽕??mobile</t>
  </si>
  <si>
    <t>/archives/tag/議곗쭅-遺꾩쐞湲?諛??뚰넻-?쒖꽦??desktop</t>
  </si>
  <si>
    <t>/archives/tag/議몃┫-????源⑤뒗-踰?desktop</t>
  </si>
  <si>
    <t>/archives/tag/議몃┫-????源⑤뒗-踰?mobile</t>
  </si>
  <si>
    <t>/archives/tag/二쇰땲?댁궗??desktop</t>
  </si>
  <si>
    <t>/archives/tag/二쇰땲?댁궗??mobile</t>
  </si>
  <si>
    <t>/archives/tag/二쇱쑀嫄?desktop</t>
  </si>
  <si>
    <t>/archives/tag/二쇱쑀??mobile</t>
  </si>
  <si>
    <t>/archives/tag/二쇱쑀??諛붾떏-珥덈줉??desktop</t>
  </si>
  <si>
    <t>/archives/tag/二쇱쑀??諛붾떏-珥덈줉??mobile</t>
  </si>
  <si>
    <t>/archives/tag/利앺룊援?mobile</t>
  </si>
  <si>
    <t>/archives/tag/吏??mobile</t>
  </si>
  <si>
    <t>/archives/tag/李쎌???tablet</t>
  </si>
  <si>
    <t>/archives/tag/梨꾩슜諛뺣엺??desktop</t>
  </si>
  <si>
    <t>/archives/tag/泥?냼-??mobile</t>
  </si>
  <si>
    <t>/archives/tag/理쒖씠??mobile</t>
  </si>
  <si>
    <t>/archives/tag/移대낯-釉뚮━??mobile</t>
  </si>
  <si>
    <t>/archives/tag/而ㅻ━???먰봽???대옒??2湲?mobile</t>
  </si>
  <si>
    <t>/archives/tag/而ㅽ뵾李뚭볼湲?desktop</t>
  </si>
  <si>
    <t>/archives/tag/而⑦떚??mobile</t>
  </si>
  <si>
    <t>/archives/tag/而щ윭?뚮씪??desktop</t>
  </si>
  <si>
    <t>/archives/tag/肄붾쭏濡?desktop</t>
  </si>
  <si>
    <t>/archives/tag/肄붾쭏濡?mobile</t>
  </si>
  <si>
    <t>/archives/tag/?덉랬??留뚮뱾湲?mobile</t>
  </si>
  <si>
    <t>/archives/tag/?덊깂??desktop</t>
  </si>
  <si>
    <t>/archives/tag/?대━?먰떥???뚮젅?꾪깉?덉씠??desktop</t>
  </si>
  <si>
    <t>/archives/tag/?대━?곕젅??desktop</t>
  </si>
  <si>
    <t>/archives/tag/?대━?뚮윭??諛고꽣由?而댄띁??mobile</t>
  </si>
  <si>
    <t>/archives/tag/?꾨줈??mobile</t>
  </si>
  <si>
    <t>/archives/tag/?뚮줈源?mobile</t>
  </si>
  <si>
    <t>/archives/tag/?쒓뎅pr???desktop</t>
  </si>
  <si>
    <t>/archives/tag/??났沅??멸쾶-?щ뒗-踰?mobile</t>
  </si>
  <si>
    <t>/archives/tag/??났??desktop</t>
  </si>
  <si>
    <t>/archives/tag/?댁긽??desktop</t>
  </si>
  <si>
    <t>/archives/tag/?댁긽??mobile</t>
  </si>
  <si>
    <t>/archives/tag/?댁뼇?곕젅湲?desktop</t>
  </si>
  <si>
    <t>/archives/tag/?됰났洹몃┛?붿옄??mobile</t>
  </si>
  <si>
    <t>/archives/tag/?됰났?쇰씪?댁뼵??desktop</t>
  </si>
  <si>
    <t>/archives/tag/?됰났?쇰씪?댁뼵??mobile</t>
  </si>
  <si>
    <t>/archives/tag/?꾨?李⑥쬆沅?mobile</t>
  </si>
  <si>
    <t>/archives/tag/?꾩땐??desktop</t>
  </si>
  <si>
    <t>/archives/tag/?묐젰??mobile</t>
  </si>
  <si>
    <t>/archives/tag/?뷀븰???ы솢??mobile</t>
  </si>
  <si>
    <t>/archives/tag/?섍꼍怨쇳븰湲곗닠??tablet</t>
  </si>
  <si>
    <t>s.ppomppu.co.kr</t>
  </si>
  <si>
    <t>seolbongms.padlet.org</t>
  </si>
  <si>
    <t>instagramprofile</t>
  </si>
  <si>
    <t>/archives/tag/?곕━?먭쾶?곸떊??먯뿰?ㅻ읇??naver</t>
  </si>
  <si>
    <t>stibee.com</t>
  </si>
  <si>
    <t>/archives/tag/?붿????몃옖?ㅽ룷硫붿씠??naver</t>
  </si>
  <si>
    <t>/archives/tag/諛붿꽭由??ъ슜踰?google</t>
  </si>
  <si>
    <t>/archives/tag/?뷀겕由?(direct)</t>
  </si>
  <si>
    <t>/archives/tag/sk-supex異붽뎄?묒쓽??naver</t>
  </si>
  <si>
    <t>claude.ai</t>
  </si>
  <si>
    <t>/archives/tag/sk??google</t>
  </si>
  <si>
    <t>/archives/tag/?앹쑀?섏깋源?naver</t>
  </si>
  <si>
    <t>/archives/tag/?꾨━?釉뚮뱶?뚮씪???쒕씪?댄뵆?쇱썙-李⑥씠??naver.com</t>
  </si>
  <si>
    <t>kr-targeting.sentinel.navercorp.com</t>
  </si>
  <si>
    <t>/archives/tag/洹몃젅?댄봽??naver</t>
  </si>
  <si>
    <t>/archives/tag/洹몃┛??naver</t>
  </si>
  <si>
    <t>/archives/tag/諛고꽣由?(direct)</t>
  </si>
  <si>
    <t>/archives/tag/踰꾪궥由ъ뒪???묒꽦踰?google</t>
  </si>
  <si>
    <t>/archives/tag/遺議?google</t>
  </si>
  <si>
    <t>/archives/tag/二쇱쑀??google</t>
  </si>
  <si>
    <t>/archives/tag/?덉랬??留뚮뱾湲?google</t>
  </si>
  <si>
    <t>/archives/tag/?대━移대낫?ㅼ씠??google</t>
  </si>
  <si>
    <t>/archives/tag/?댁뼇?ㅽ룷痢?naver</t>
  </si>
  <si>
    <t>/archives/tag/?섍꼍怨쇳븰湲곗닠??naver</t>
  </si>
  <si>
    <t>canva.com</t>
  </si>
  <si>
    <t>/archives/115416/sk?대끂踰좎씠???섍꼍怨쇳븰湲곗닠??google</t>
  </si>
  <si>
    <t>publish.obsidian.md</t>
  </si>
  <si>
    <t>eng.sk.com</t>
  </si>
  <si>
    <t>/archives/tag/ceo??????google</t>
  </si>
  <si>
    <t>wad.sentinel.navercorp.com</t>
  </si>
  <si>
    <t>/archives/tag/怨듭쑀-?ㅽ뵾??google</t>
  </si>
  <si>
    <t>/archives/tag/洹몃젅?댄봽??google</t>
  </si>
  <si>
    <t>/archives/tag/洹몃┛??google</t>
  </si>
  <si>
    <t>/archives/tag/?쇱씠?⑥폁??google</t>
  </si>
  <si>
    <t>/archives/tag/由щ돱???대깽??google</t>
  </si>
  <si>
    <t>/archives/tag/踰좏듃??google</t>
  </si>
  <si>
    <t>/archives/tag/遺덈젢???google</t>
  </si>
  <si>
    <t>/archives/tag/?ъ쑀-?덉랬??naver.com</t>
  </si>
  <si>
    <t>/archives/tag/?뚮Т??google</t>
  </si>
  <si>
    <t>/archives/tag/?섏텧????naver.com</t>
  </si>
  <si>
    <t>/archives/tag/?ㅽ듃?덉뒪-?몃뒗-踰?google</t>
  </si>
  <si>
    <t>/archives/tag/?먮꼫吏-?몃옖吏??google</t>
  </si>
  <si>
    <t>/archives/tag/?붿??덉뼱-?명꽣酉?google</t>
  </si>
  <si>
    <t>/archives/tag/?명듃濡?(not set)</t>
  </si>
  <si>
    <t>/archives/tag/?좎냼?꾩텞援ъ틺??google</t>
  </si>
  <si>
    <t>/archives/tag/?뚯떇-蹂닿?踰?google</t>
  </si>
  <si>
    <t>/archives/tag/?댁궗??google</t>
  </si>
  <si>
    <t>/archives/tag/?꾨룄???좊━-遺꾨━留?google</t>
  </si>
  <si>
    <t>/archives/tag/李쎈┰湲곕뀗??m.search.naver.com</t>
  </si>
  <si>
    <t>/archives/tag/?꾨젰洹쇰Т??google</t>
  </si>
  <si>
    <t>/archives/tag/?꾨줈寃뚯씠癒?naver</t>
  </si>
  <si>
    <t>erias.xyz</t>
  </si>
  <si>
    <t>indexpage.io</t>
  </si>
  <si>
    <t>nhnent.dooray.com</t>
  </si>
  <si>
    <t>sdt.atlassian.net</t>
  </si>
  <si>
    <t>gw.sungeel.com</t>
  </si>
  <si>
    <t>heart-heart.org</t>
  </si>
  <si>
    <t>br.nate.com</t>
  </si>
  <si>
    <t>hy.hanyugroup.co.kr</t>
  </si>
  <si>
    <t>/archives/115416/5-skbmp-sk?섏씠?뚰겕諛고꽣由щ㉧?곕━?쇱뒪?대???google</t>
  </si>
  <si>
    <t>lnkd.in</t>
  </si>
  <si>
    <t>event.stibee.com</t>
  </si>
  <si>
    <t>uppity.co.kr</t>
  </si>
  <si>
    <t>dailytodaily.com</t>
  </si>
  <si>
    <t>mergermarket.ionanalytics.com</t>
  </si>
  <si>
    <t>t.co</t>
  </si>
  <si>
    <t>qr.naver.com</t>
  </si>
  <si>
    <t>/archives/tag/diy留뚮뱾湲?google</t>
  </si>
  <si>
    <t>/archives/tag/sk-吏??naver.com</t>
  </si>
  <si>
    <t>/archives/tag/sk1004??(direct)</t>
  </si>
  <si>
    <t>/archives/tag/sk1004??google</t>
  </si>
  <si>
    <t>/archives/tag/sk?먮꼫吏-異뺢뎄??naver</t>
  </si>
  <si>
    <t>/archives/tag/sk?뷀겕由?google</t>
  </si>
  <si>
    <t>/archives/tag/sk?대끂踰좎씠??(direct)</t>
  </si>
  <si>
    <t>/archives/tag/sk?대끂踰좎씠???댁궗??google</t>
  </si>
  <si>
    <t>/archives/tag/sk?됰났?섎닎-諛붿옄??google</t>
  </si>
  <si>
    <t>/archives/tag/?ㅻ━湲몄뼱蹂댁씠?붿궗吏?naver</t>
  </si>
  <si>
    <t>/archives/tag/?援?google</t>
  </si>
  <si>
    <t>/archives/tag/??묒꽍??naver</t>
  </si>
  <si>
    <t>/archives/tag/踰좎씠?뱀냼???쒖슜踰?google</t>
  </si>
  <si>
    <t>/archives/tag/踰좏듃??naver</t>
  </si>
  <si>
    <t>/archives/tag/?щТ??naver</t>
  </si>
  <si>
    <t>/archives/tag/?ы쉶蹂듭???naver</t>
  </si>
  <si>
    <t>/archives/tag/?앹쑀?섏깋源?m.search.naver.com</t>
  </si>
  <si>
    <t>/archives/tag/?뚮Т??naver</t>
  </si>
  <si>
    <t>/archives/tag/?섏텧????naver</t>
  </si>
  <si>
    <t>/archives/tag/?ㅽ룷痢?google</t>
  </si>
  <si>
    <t>/archives/tag/?ㅽ룷痢좊쭏耳??google</t>
  </si>
  <si>
    <t>/archives/tag/?듭떇遺꾨━留?google</t>
  </si>
  <si>
    <t>/archives/tag/?ㅻ궡?곗씠??google</t>
  </si>
  <si>
    <t>/archives/tag/?몄궛?꾨줈留덊떛??google</t>
  </si>
  <si>
    <t>/archives/tag/?대깽??google</t>
  </si>
  <si>
    <t>/archives/tag/?댁깋-二쇱쑀??google</t>
  </si>
  <si>
    <t>/archives/tag/?몃벑??google</t>
  </si>
  <si>
    <t>/archives/tag/?명꽣酉?naver.com</t>
  </si>
  <si>
    <t>/archives/tag/?쇰갑??google</t>
  </si>
  <si>
    <t>/archives/tag/?쇰갑??m.search.naver.com</t>
  </si>
  <si>
    <t>/archives/tag/?꾧린李?google</t>
  </si>
  <si>
    <t>/archives/tag/?뺣낫蹂댄샇????naver</t>
  </si>
  <si>
    <t>/archives/tag/議몃┫-????源⑤뒗-踰?google</t>
  </si>
  <si>
    <t>/archives/tag/以묒쭏?좊텇??naver</t>
  </si>
  <si>
    <t>/archives/tag/梨꾩슜?ㅻ챸??google</t>
  </si>
  <si>
    <t>/archives/tag/移쒖씪??naver</t>
  </si>
  <si>
    <t>/archives/tag/肄붾쭏濡?google</t>
  </si>
  <si>
    <t>/archives/tag/?ㅼ썙??google</t>
  </si>
  <si>
    <t>/archives/tag/?대━?먰떥??naver</t>
  </si>
  <si>
    <t>/archives/tag/?대━?대줈濡쒗봽??google</t>
  </si>
  <si>
    <t>/archives/tag/?몃뱶?곗??댁뒪留뚮뱾湲?naver</t>
  </si>
  <si>
    <t>/archives/tag/?앷?由?肄붾쭏濡?(direct)</t>
  </si>
  <si>
    <t>playground.mysuni.com</t>
  </si>
  <si>
    <t>sk-on.co.kr</t>
  </si>
  <si>
    <t>trk-mkt.tason.com</t>
  </si>
  <si>
    <t>xtrafficplus.xyz</t>
  </si>
  <si>
    <t>news.google.com</t>
  </si>
  <si>
    <t>kookmin.ac.kr</t>
  </si>
  <si>
    <t>m.socialvalueconnect.com</t>
  </si>
  <si>
    <t>pinterest.com</t>
  </si>
  <si>
    <t>cjwwm.cj.net</t>
  </si>
  <si>
    <t>app.heybunny.io</t>
  </si>
  <si>
    <t>igw.i-screamedu.co.kr</t>
  </si>
  <si>
    <t>yandex</t>
  </si>
  <si>
    <t>wealthwis.com</t>
  </si>
  <si>
    <t>/archives/115416/4-20240425_skbmc_1-sk?섏씠?뚰겕諛고꽣由щ㉧?곕━?쇱뒪李⑥씠??google</t>
  </si>
  <si>
    <t>/archives/115416/6-skeo-malaysia-plogging-on-28-may-sk?댁뒪??留먮젅?댁떆??google</t>
  </si>
  <si>
    <t>/archives/115416/8-skea-sk?붾Т釉뚯븘硫붾━移?google</t>
  </si>
  <si>
    <t>app.asana.com</t>
  </si>
  <si>
    <t>garipay.blogspot.com</t>
  </si>
  <si>
    <t>bsky.app</t>
  </si>
  <si>
    <t>vgmp.co.kr</t>
  </si>
  <si>
    <t>gw.dongjintex.com</t>
  </si>
  <si>
    <t>gw.naturerepublic.com</t>
  </si>
  <si>
    <t>kmmbox.korea.kr</t>
  </si>
  <si>
    <t>kor2.samsung.net</t>
  </si>
  <si>
    <t>mail.jejutp.or.kr</t>
  </si>
  <si>
    <t>pcpma03.posco.net</t>
  </si>
  <si>
    <t>m.kin.naver.com</t>
  </si>
  <si>
    <t>search.app</t>
  </si>
  <si>
    <t>notify.bluecoat.com</t>
  </si>
  <si>
    <t>dreamwas.com</t>
  </si>
  <si>
    <t>[사진] SK이노베이션, 2주간 ‘집중 자원봉사’ 활동 펼쳐… 구성원 2,800명 동참</t>
    <phoneticPr fontId="15" type="noConversion"/>
  </si>
  <si>
    <t>https://skinnonews.com/archives/115392</t>
    <phoneticPr fontId="15" type="noConversion"/>
  </si>
  <si>
    <t>[사진] SK인천석유화학, 초등학교 ‘친환경 놀이과학교실’ 개강</t>
    <phoneticPr fontId="15" type="noConversion"/>
  </si>
  <si>
    <t>https://skinnonews.com/archives/115509</t>
    <phoneticPr fontId="15" type="noConversion"/>
  </si>
  <si>
    <t>https://skinnonews.com/archives/115512</t>
    <phoneticPr fontId="15" type="noConversion"/>
  </si>
  <si>
    <t>[사진] [2024년 상반기 SK이노베이션 계열 자원봉사활동] “다같이 다(多)가치”… 꾸준함으로 이뤄낸 큰 변화</t>
    <phoneticPr fontId="15" type="noConversion"/>
  </si>
  <si>
    <t>[사진] SK이노베이션, 사회적기업 소방·안전·시설관리 시스템 구축 돕는다</t>
    <phoneticPr fontId="15" type="noConversion"/>
  </si>
  <si>
    <t>https://skinnonews.com/archives/115635</t>
    <phoneticPr fontId="15" type="noConversion"/>
  </si>
  <si>
    <t>[사진] 공장내 발생하는 배기가스, 자원으로 재탄생</t>
    <phoneticPr fontId="15" type="noConversion"/>
  </si>
  <si>
    <t>https://skinnonews.com/archives/115637</t>
    <phoneticPr fontId="15" type="noConversion"/>
  </si>
  <si>
    <t>[사진] “음악엔 장애도 장벽도 없다”, 부다페스트 수놓은 희망의 선율</t>
    <phoneticPr fontId="15" type="noConversion"/>
  </si>
  <si>
    <t>https://skinnonews.com/archives/115639</t>
    <phoneticPr fontId="15" type="noConversion"/>
  </si>
  <si>
    <t>[사진] SK이노베이션, 이해관계자 눈높이에 맞춰 ESG 활동 최적화한다</t>
    <phoneticPr fontId="15" type="noConversion"/>
  </si>
  <si>
    <t>https://skinnonews.com/archives/115712</t>
    <phoneticPr fontId="15" type="noConversion"/>
  </si>
  <si>
    <t>[사진] SK슈가글라이더즈, 선수 유니폼으로 ‘업사이클링 굿즈’ 선보여</t>
    <phoneticPr fontId="15" type="noConversion"/>
  </si>
  <si>
    <t>https://skinnonews.com/archives/115714</t>
    <phoneticPr fontId="15" type="noConversion"/>
  </si>
  <si>
    <t>[사진] SK이노베이션 지원 소셜벤처, 美 진출 기회 잡는다</t>
    <phoneticPr fontId="15" type="noConversion"/>
  </si>
  <si>
    <t>https://skinnonews.com/archives/115716</t>
    <phoneticPr fontId="15" type="noConversion"/>
  </si>
  <si>
    <t>[사진] SK온, 엑손모빌과 리튬 공급 협력</t>
    <phoneticPr fontId="15" type="noConversion"/>
  </si>
  <si>
    <t>https://skinnonews.com/archives/115719</t>
    <phoneticPr fontId="15" type="noConversion"/>
  </si>
  <si>
    <t>[사진] SK아이이테크놀로지, K-택소노미·이중 중대성 평가 반영한 지속가능경영보고서 발간</t>
    <phoneticPr fontId="15" type="noConversion"/>
  </si>
  <si>
    <t>https://skinnonews.com/archives/115801</t>
    <phoneticPr fontId="15" type="noConversion"/>
  </si>
  <si>
    <t>[사진] SK온, 페라리 2024년 우수 공급사로 선정</t>
    <phoneticPr fontId="15" type="noConversion"/>
  </si>
  <si>
    <t>https://skinnonews.com/archives/115804</t>
    <phoneticPr fontId="15" type="noConversion"/>
  </si>
  <si>
    <t>SK이노베이션 2주간 봉사활동</t>
    <phoneticPr fontId="1" type="noConversion"/>
  </si>
  <si>
    <r>
      <rPr>
        <sz val="8"/>
        <color rgb="FF000000"/>
        <rFont val="새굴림"/>
        <family val="1"/>
        <charset val="129"/>
      </rPr>
      <t>환경도서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독후감상화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그리기</t>
    </r>
    <phoneticPr fontId="1" type="noConversion"/>
  </si>
  <si>
    <t>SK엔무브 ZIC 교환 할인</t>
    <phoneticPr fontId="1" type="noConversion"/>
  </si>
  <si>
    <r>
      <rPr>
        <sz val="8"/>
        <color rgb="FF000000"/>
        <rFont val="새굴림"/>
        <family val="1"/>
        <charset val="129"/>
      </rPr>
      <t>최재원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수석부회장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선임</t>
    </r>
    <phoneticPr fontId="1" type="noConversion"/>
  </si>
  <si>
    <t>SK인천석유화학 친환경 놀이과학교실</t>
    <phoneticPr fontId="1" type="noConversion"/>
  </si>
  <si>
    <r>
      <t>2024</t>
    </r>
    <r>
      <rPr>
        <sz val="8"/>
        <color rgb="FF000000"/>
        <rFont val="새굴림"/>
        <family val="1"/>
        <charset val="129"/>
      </rPr>
      <t>년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상반기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다같이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새굴림"/>
        <family val="1"/>
        <charset val="129"/>
      </rPr>
      <t>다가치</t>
    </r>
    <phoneticPr fontId="1" type="noConversion"/>
  </si>
  <si>
    <t>SK이노 사회적기업 시설 시스템 구축</t>
    <phoneticPr fontId="1" type="noConversion"/>
  </si>
  <si>
    <t>공장 내 배기가스 자원으로 재활용</t>
    <phoneticPr fontId="1" type="noConversion"/>
  </si>
  <si>
    <t>SK온 리튬메탈 배터리용 전해질 개발</t>
    <phoneticPr fontId="1" type="noConversion"/>
  </si>
  <si>
    <t>부다페스트 음악축제</t>
    <phoneticPr fontId="1" type="noConversion"/>
  </si>
  <si>
    <t>옥상이 녹색인 이유</t>
    <phoneticPr fontId="1" type="noConversion"/>
  </si>
  <si>
    <t>SK이노 ESG 활동 최적화</t>
    <phoneticPr fontId="1" type="noConversion"/>
  </si>
  <si>
    <t>SK슈가글라이더즈 유니폼 업사이클링</t>
    <phoneticPr fontId="1" type="noConversion"/>
  </si>
  <si>
    <t>SK이노 소셜벤처 미국 진출 기회</t>
    <phoneticPr fontId="1" type="noConversion"/>
  </si>
  <si>
    <t>SK온 엑손모빌 협력</t>
    <phoneticPr fontId="1" type="noConversion"/>
  </si>
  <si>
    <t>빛과 석유</t>
    <phoneticPr fontId="1" type="noConversion"/>
  </si>
  <si>
    <t>SKIET 지속가능경영보고서 발간</t>
    <phoneticPr fontId="1" type="noConversion"/>
  </si>
  <si>
    <t>SK온 페라리 2024 우수공급사 선정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</si>
</sst>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sz val="8"/>
      <color rgb="FF000000"/>
      <name val="Arial"/>
      <family val="2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Pretendard"/>
      <family val="3"/>
      <charset val="129"/>
    </font>
    <font>
      <sz val="8"/>
      <color rgb="FF000000"/>
      <name val="새굴림"/>
      <family val="1"/>
      <charset val="129"/>
    </font>
    <font>
      <sz val="8"/>
      <color rgb="FF000000"/>
      <name val="Pretendard"/>
      <family val="1"/>
      <charset val="129"/>
    </font>
  </fonts>
  <fills count="30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48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14" fontId="46" fillId="12" borderId="0" xfId="0" applyNumberFormat="1" applyFont="1" applyFill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33" fillId="12" borderId="0" xfId="0" applyFont="1" applyFill="1">
      <alignment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44" fillId="9" borderId="54" xfId="0" applyFont="1" applyFill="1" applyBorder="1" applyAlignment="1">
      <alignment horizontal="center" vertical="center" wrapText="1" readingOrder="1"/>
    </xf>
    <xf numFmtId="0" fontId="42" fillId="9" borderId="7" xfId="0" applyFont="1" applyFill="1" applyBorder="1" applyAlignment="1">
      <alignment horizontal="left" vertical="center" wrapText="1" readingOrder="1"/>
    </xf>
    <xf numFmtId="0" fontId="64" fillId="9" borderId="7" xfId="0" applyFont="1" applyFill="1" applyBorder="1" applyAlignment="1">
      <alignment horizontal="center" vertical="center" wrapText="1" readingOrder="1"/>
    </xf>
    <xf numFmtId="0" fontId="66" fillId="9" borderId="7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50538</c:v>
                </c:pt>
                <c:pt idx="1">
                  <c:v>87634</c:v>
                </c:pt>
                <c:pt idx="2">
                  <c:v>94167</c:v>
                </c:pt>
                <c:pt idx="3">
                  <c:v>68156</c:v>
                </c:pt>
                <c:pt idx="4">
                  <c:v>47362</c:v>
                </c:pt>
                <c:pt idx="5">
                  <c:v>51388</c:v>
                </c:pt>
                <c:pt idx="6">
                  <c:v>44374</c:v>
                </c:pt>
                <c:pt idx="7">
                  <c:v>63684</c:v>
                </c:pt>
                <c:pt idx="8">
                  <c:v>31813</c:v>
                </c:pt>
                <c:pt idx="9">
                  <c:v>31490</c:v>
                </c:pt>
                <c:pt idx="10">
                  <c:v>33675</c:v>
                </c:pt>
                <c:pt idx="11">
                  <c:v>42048</c:v>
                </c:pt>
                <c:pt idx="12">
                  <c:v>39009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45078</c:v>
                </c:pt>
                <c:pt idx="1">
                  <c:v>45108</c:v>
                </c:pt>
                <c:pt idx="2">
                  <c:v>45139</c:v>
                </c:pt>
                <c:pt idx="3">
                  <c:v>45170</c:v>
                </c:pt>
                <c:pt idx="4">
                  <c:v>45200</c:v>
                </c:pt>
                <c:pt idx="5">
                  <c:v>45231</c:v>
                </c:pt>
                <c:pt idx="6">
                  <c:v>45261</c:v>
                </c:pt>
                <c:pt idx="7">
                  <c:v>45292</c:v>
                </c:pt>
                <c:pt idx="8">
                  <c:v>45323</c:v>
                </c:pt>
                <c:pt idx="9">
                  <c:v>45352</c:v>
                </c:pt>
                <c:pt idx="10">
                  <c:v>45383</c:v>
                </c:pt>
                <c:pt idx="11">
                  <c:v>45413</c:v>
                </c:pt>
                <c:pt idx="12">
                  <c:v>45444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110940</c:v>
                </c:pt>
                <c:pt idx="1">
                  <c:v>142816</c:v>
                </c:pt>
                <c:pt idx="2">
                  <c:v>127433</c:v>
                </c:pt>
                <c:pt idx="3">
                  <c:v>95476</c:v>
                </c:pt>
                <c:pt idx="4">
                  <c:v>69729</c:v>
                </c:pt>
                <c:pt idx="5">
                  <c:v>71774</c:v>
                </c:pt>
                <c:pt idx="6">
                  <c:v>57854</c:v>
                </c:pt>
                <c:pt idx="7">
                  <c:v>110960</c:v>
                </c:pt>
                <c:pt idx="8">
                  <c:v>37889</c:v>
                </c:pt>
                <c:pt idx="9">
                  <c:v>36467</c:v>
                </c:pt>
                <c:pt idx="10">
                  <c:v>39122</c:v>
                </c:pt>
                <c:pt idx="11">
                  <c:v>50212</c:v>
                </c:pt>
                <c:pt idx="12">
                  <c:v>45580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0"/>
                <c:pt idx="0">
                  <c:v>1
토</c:v>
                </c:pt>
                <c:pt idx="1">
                  <c:v>2
일</c:v>
                </c:pt>
                <c:pt idx="2">
                  <c:v>3
월</c:v>
                </c:pt>
                <c:pt idx="3">
                  <c:v>4
화</c:v>
                </c:pt>
                <c:pt idx="4">
                  <c:v>5
수</c:v>
                </c:pt>
                <c:pt idx="5">
                  <c:v>6
목</c:v>
                </c:pt>
                <c:pt idx="6">
                  <c:v>7
금</c:v>
                </c:pt>
                <c:pt idx="7">
                  <c:v>8
토</c:v>
                </c:pt>
                <c:pt idx="8">
                  <c:v>9
일</c:v>
                </c:pt>
                <c:pt idx="9">
                  <c:v>10
월</c:v>
                </c:pt>
                <c:pt idx="10">
                  <c:v>11
화</c:v>
                </c:pt>
                <c:pt idx="11">
                  <c:v>12
수</c:v>
                </c:pt>
                <c:pt idx="12">
                  <c:v>13
목</c:v>
                </c:pt>
                <c:pt idx="13">
                  <c:v>14
금</c:v>
                </c:pt>
                <c:pt idx="14">
                  <c:v>15
토</c:v>
                </c:pt>
                <c:pt idx="15">
                  <c:v>16
일</c:v>
                </c:pt>
                <c:pt idx="16">
                  <c:v>17
월</c:v>
                </c:pt>
                <c:pt idx="17">
                  <c:v>18
화</c:v>
                </c:pt>
                <c:pt idx="18">
                  <c:v>19
수</c:v>
                </c:pt>
                <c:pt idx="19">
                  <c:v>20
목</c:v>
                </c:pt>
                <c:pt idx="20">
                  <c:v>21
금</c:v>
                </c:pt>
                <c:pt idx="21">
                  <c:v>22
토</c:v>
                </c:pt>
                <c:pt idx="22">
                  <c:v>23
일</c:v>
                </c:pt>
                <c:pt idx="23">
                  <c:v>24
월</c:v>
                </c:pt>
                <c:pt idx="24">
                  <c:v>25
화</c:v>
                </c:pt>
                <c:pt idx="25">
                  <c:v>26
수</c:v>
                </c:pt>
                <c:pt idx="26">
                  <c:v>27
목</c:v>
                </c:pt>
                <c:pt idx="27">
                  <c:v>28
금</c:v>
                </c:pt>
                <c:pt idx="28">
                  <c:v>29
토</c:v>
                </c:pt>
                <c:pt idx="29">
                  <c:v>30
일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토</c:v>
                </c:pt>
                <c:pt idx="1">
                  <c:v>2
일</c:v>
                </c:pt>
                <c:pt idx="2">
                  <c:v>3
월</c:v>
                </c:pt>
                <c:pt idx="3">
                  <c:v>4
화</c:v>
                </c:pt>
                <c:pt idx="4">
                  <c:v>5
수</c:v>
                </c:pt>
                <c:pt idx="5">
                  <c:v>6
목</c:v>
                </c:pt>
                <c:pt idx="6">
                  <c:v>7
금</c:v>
                </c:pt>
                <c:pt idx="7">
                  <c:v>8
토</c:v>
                </c:pt>
                <c:pt idx="8">
                  <c:v>9
일</c:v>
                </c:pt>
                <c:pt idx="9">
                  <c:v>10
월</c:v>
                </c:pt>
                <c:pt idx="10">
                  <c:v>11
화</c:v>
                </c:pt>
                <c:pt idx="11">
                  <c:v>12
수</c:v>
                </c:pt>
                <c:pt idx="12">
                  <c:v>13
목</c:v>
                </c:pt>
                <c:pt idx="13">
                  <c:v>14
금</c:v>
                </c:pt>
                <c:pt idx="14">
                  <c:v>15
토</c:v>
                </c:pt>
                <c:pt idx="15">
                  <c:v>16
일</c:v>
                </c:pt>
                <c:pt idx="16">
                  <c:v>17
월</c:v>
                </c:pt>
                <c:pt idx="17">
                  <c:v>18
화</c:v>
                </c:pt>
                <c:pt idx="18">
                  <c:v>19
수</c:v>
                </c:pt>
                <c:pt idx="19">
                  <c:v>20
목</c:v>
                </c:pt>
                <c:pt idx="20">
                  <c:v>21
금</c:v>
                </c:pt>
                <c:pt idx="21">
                  <c:v>22
토</c:v>
                </c:pt>
                <c:pt idx="22">
                  <c:v>23
일</c:v>
                </c:pt>
                <c:pt idx="23">
                  <c:v>24
월</c:v>
                </c:pt>
                <c:pt idx="24">
                  <c:v>25
화</c:v>
                </c:pt>
                <c:pt idx="25">
                  <c:v>26
수</c:v>
                </c:pt>
                <c:pt idx="26">
                  <c:v>27
목</c:v>
                </c:pt>
                <c:pt idx="27">
                  <c:v>28
금</c:v>
                </c:pt>
                <c:pt idx="28">
                  <c:v>29
토</c:v>
                </c:pt>
                <c:pt idx="29">
                  <c:v>30
일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726</c:v>
                </c:pt>
                <c:pt idx="1">
                  <c:v>897</c:v>
                </c:pt>
                <c:pt idx="2">
                  <c:v>2038</c:v>
                </c:pt>
                <c:pt idx="3">
                  <c:v>1868</c:v>
                </c:pt>
                <c:pt idx="4">
                  <c:v>1689</c:v>
                </c:pt>
                <c:pt idx="5">
                  <c:v>965</c:v>
                </c:pt>
                <c:pt idx="6">
                  <c:v>1413</c:v>
                </c:pt>
                <c:pt idx="7">
                  <c:v>846</c:v>
                </c:pt>
                <c:pt idx="8">
                  <c:v>1003</c:v>
                </c:pt>
                <c:pt idx="9">
                  <c:v>1689</c:v>
                </c:pt>
                <c:pt idx="10">
                  <c:v>1653</c:v>
                </c:pt>
                <c:pt idx="11">
                  <c:v>1935</c:v>
                </c:pt>
                <c:pt idx="12">
                  <c:v>1613</c:v>
                </c:pt>
                <c:pt idx="13">
                  <c:v>1383</c:v>
                </c:pt>
                <c:pt idx="14">
                  <c:v>615</c:v>
                </c:pt>
                <c:pt idx="15">
                  <c:v>738</c:v>
                </c:pt>
                <c:pt idx="16">
                  <c:v>1524</c:v>
                </c:pt>
                <c:pt idx="17">
                  <c:v>1446</c:v>
                </c:pt>
                <c:pt idx="18">
                  <c:v>1396</c:v>
                </c:pt>
                <c:pt idx="19">
                  <c:v>1616</c:v>
                </c:pt>
                <c:pt idx="20">
                  <c:v>1459</c:v>
                </c:pt>
                <c:pt idx="21">
                  <c:v>831</c:v>
                </c:pt>
                <c:pt idx="22">
                  <c:v>902</c:v>
                </c:pt>
                <c:pt idx="23">
                  <c:v>1670</c:v>
                </c:pt>
                <c:pt idx="24">
                  <c:v>1528</c:v>
                </c:pt>
                <c:pt idx="25">
                  <c:v>1405</c:v>
                </c:pt>
                <c:pt idx="26">
                  <c:v>1438</c:v>
                </c:pt>
                <c:pt idx="27">
                  <c:v>1337</c:v>
                </c:pt>
                <c:pt idx="28">
                  <c:v>649</c:v>
                </c:pt>
                <c:pt idx="29">
                  <c:v>737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0"/>
                <c:pt idx="0">
                  <c:v>1
토</c:v>
                </c:pt>
                <c:pt idx="1">
                  <c:v>2
일</c:v>
                </c:pt>
                <c:pt idx="2">
                  <c:v>3
월</c:v>
                </c:pt>
                <c:pt idx="3">
                  <c:v>4
화</c:v>
                </c:pt>
                <c:pt idx="4">
                  <c:v>5
수</c:v>
                </c:pt>
                <c:pt idx="5">
                  <c:v>6
목</c:v>
                </c:pt>
                <c:pt idx="6">
                  <c:v>7
금</c:v>
                </c:pt>
                <c:pt idx="7">
                  <c:v>8
토</c:v>
                </c:pt>
                <c:pt idx="8">
                  <c:v>9
일</c:v>
                </c:pt>
                <c:pt idx="9">
                  <c:v>10
월</c:v>
                </c:pt>
                <c:pt idx="10">
                  <c:v>11
화</c:v>
                </c:pt>
                <c:pt idx="11">
                  <c:v>12
수</c:v>
                </c:pt>
                <c:pt idx="12">
                  <c:v>13
목</c:v>
                </c:pt>
                <c:pt idx="13">
                  <c:v>14
금</c:v>
                </c:pt>
                <c:pt idx="14">
                  <c:v>15
토</c:v>
                </c:pt>
                <c:pt idx="15">
                  <c:v>16
일</c:v>
                </c:pt>
                <c:pt idx="16">
                  <c:v>17
월</c:v>
                </c:pt>
                <c:pt idx="17">
                  <c:v>18
화</c:v>
                </c:pt>
                <c:pt idx="18">
                  <c:v>19
수</c:v>
                </c:pt>
                <c:pt idx="19">
                  <c:v>20
목</c:v>
                </c:pt>
                <c:pt idx="20">
                  <c:v>21
금</c:v>
                </c:pt>
                <c:pt idx="21">
                  <c:v>22
토</c:v>
                </c:pt>
                <c:pt idx="22">
                  <c:v>23
일</c:v>
                </c:pt>
                <c:pt idx="23">
                  <c:v>24
월</c:v>
                </c:pt>
                <c:pt idx="24">
                  <c:v>25
화</c:v>
                </c:pt>
                <c:pt idx="25">
                  <c:v>26
수</c:v>
                </c:pt>
                <c:pt idx="26">
                  <c:v>27
목</c:v>
                </c:pt>
                <c:pt idx="27">
                  <c:v>28
금</c:v>
                </c:pt>
                <c:pt idx="28">
                  <c:v>29
토</c:v>
                </c:pt>
                <c:pt idx="29">
                  <c:v>30
일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822</c:v>
                </c:pt>
                <c:pt idx="1">
                  <c:v>1030</c:v>
                </c:pt>
                <c:pt idx="2">
                  <c:v>2380</c:v>
                </c:pt>
                <c:pt idx="3">
                  <c:v>2241</c:v>
                </c:pt>
                <c:pt idx="4">
                  <c:v>1926</c:v>
                </c:pt>
                <c:pt idx="5">
                  <c:v>1112</c:v>
                </c:pt>
                <c:pt idx="6">
                  <c:v>1665</c:v>
                </c:pt>
                <c:pt idx="7">
                  <c:v>962</c:v>
                </c:pt>
                <c:pt idx="8">
                  <c:v>1172</c:v>
                </c:pt>
                <c:pt idx="9">
                  <c:v>2035</c:v>
                </c:pt>
                <c:pt idx="10">
                  <c:v>1976</c:v>
                </c:pt>
                <c:pt idx="11">
                  <c:v>2224</c:v>
                </c:pt>
                <c:pt idx="12">
                  <c:v>1920</c:v>
                </c:pt>
                <c:pt idx="13">
                  <c:v>1612</c:v>
                </c:pt>
                <c:pt idx="14">
                  <c:v>669</c:v>
                </c:pt>
                <c:pt idx="15">
                  <c:v>837</c:v>
                </c:pt>
                <c:pt idx="16">
                  <c:v>1870</c:v>
                </c:pt>
                <c:pt idx="17">
                  <c:v>1688</c:v>
                </c:pt>
                <c:pt idx="18">
                  <c:v>1599</c:v>
                </c:pt>
                <c:pt idx="19">
                  <c:v>1924</c:v>
                </c:pt>
                <c:pt idx="20">
                  <c:v>1711</c:v>
                </c:pt>
                <c:pt idx="21">
                  <c:v>907</c:v>
                </c:pt>
                <c:pt idx="22">
                  <c:v>1018</c:v>
                </c:pt>
                <c:pt idx="23">
                  <c:v>1981</c:v>
                </c:pt>
                <c:pt idx="24">
                  <c:v>1781</c:v>
                </c:pt>
                <c:pt idx="25">
                  <c:v>1713</c:v>
                </c:pt>
                <c:pt idx="26">
                  <c:v>1739</c:v>
                </c:pt>
                <c:pt idx="27">
                  <c:v>1550</c:v>
                </c:pt>
                <c:pt idx="28">
                  <c:v>706</c:v>
                </c:pt>
                <c:pt idx="29">
                  <c:v>810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396</c:v>
                </c:pt>
                <c:pt idx="1">
                  <c:v>537</c:v>
                </c:pt>
                <c:pt idx="2">
                  <c:v>1452</c:v>
                </c:pt>
                <c:pt idx="3">
                  <c:v>1384</c:v>
                </c:pt>
                <c:pt idx="4">
                  <c:v>1229</c:v>
                </c:pt>
                <c:pt idx="5">
                  <c:v>623</c:v>
                </c:pt>
                <c:pt idx="6">
                  <c:v>1025</c:v>
                </c:pt>
                <c:pt idx="7">
                  <c:v>542</c:v>
                </c:pt>
                <c:pt idx="8">
                  <c:v>616</c:v>
                </c:pt>
                <c:pt idx="9">
                  <c:v>1205</c:v>
                </c:pt>
                <c:pt idx="10">
                  <c:v>1204</c:v>
                </c:pt>
                <c:pt idx="11">
                  <c:v>1439</c:v>
                </c:pt>
                <c:pt idx="12">
                  <c:v>1187</c:v>
                </c:pt>
                <c:pt idx="13">
                  <c:v>933</c:v>
                </c:pt>
                <c:pt idx="14">
                  <c:v>332</c:v>
                </c:pt>
                <c:pt idx="15">
                  <c:v>443</c:v>
                </c:pt>
                <c:pt idx="16">
                  <c:v>1136</c:v>
                </c:pt>
                <c:pt idx="17">
                  <c:v>1052</c:v>
                </c:pt>
                <c:pt idx="18">
                  <c:v>1047</c:v>
                </c:pt>
                <c:pt idx="19">
                  <c:v>1159</c:v>
                </c:pt>
                <c:pt idx="20">
                  <c:v>959</c:v>
                </c:pt>
                <c:pt idx="21">
                  <c:v>293</c:v>
                </c:pt>
                <c:pt idx="22">
                  <c:v>374</c:v>
                </c:pt>
                <c:pt idx="23">
                  <c:v>1123</c:v>
                </c:pt>
                <c:pt idx="24">
                  <c:v>997</c:v>
                </c:pt>
                <c:pt idx="25">
                  <c:v>1046</c:v>
                </c:pt>
                <c:pt idx="26">
                  <c:v>1081</c:v>
                </c:pt>
                <c:pt idx="27">
                  <c:v>874</c:v>
                </c:pt>
                <c:pt idx="28">
                  <c:v>277</c:v>
                </c:pt>
                <c:pt idx="29">
                  <c:v>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330</c:v>
                </c:pt>
                <c:pt idx="1">
                  <c:v>360</c:v>
                </c:pt>
                <c:pt idx="2">
                  <c:v>586</c:v>
                </c:pt>
                <c:pt idx="3">
                  <c:v>484</c:v>
                </c:pt>
                <c:pt idx="4">
                  <c:v>460</c:v>
                </c:pt>
                <c:pt idx="5">
                  <c:v>342</c:v>
                </c:pt>
                <c:pt idx="6">
                  <c:v>388</c:v>
                </c:pt>
                <c:pt idx="7">
                  <c:v>304</c:v>
                </c:pt>
                <c:pt idx="8">
                  <c:v>387</c:v>
                </c:pt>
                <c:pt idx="9">
                  <c:v>484</c:v>
                </c:pt>
                <c:pt idx="10">
                  <c:v>449</c:v>
                </c:pt>
                <c:pt idx="11">
                  <c:v>496</c:v>
                </c:pt>
                <c:pt idx="12">
                  <c:v>426</c:v>
                </c:pt>
                <c:pt idx="13">
                  <c:v>450</c:v>
                </c:pt>
                <c:pt idx="14">
                  <c:v>283</c:v>
                </c:pt>
                <c:pt idx="15">
                  <c:v>295</c:v>
                </c:pt>
                <c:pt idx="16">
                  <c:v>388</c:v>
                </c:pt>
                <c:pt idx="17">
                  <c:v>394</c:v>
                </c:pt>
                <c:pt idx="18">
                  <c:v>349</c:v>
                </c:pt>
                <c:pt idx="19">
                  <c:v>457</c:v>
                </c:pt>
                <c:pt idx="20">
                  <c:v>500</c:v>
                </c:pt>
                <c:pt idx="21">
                  <c:v>538</c:v>
                </c:pt>
                <c:pt idx="22">
                  <c:v>528</c:v>
                </c:pt>
                <c:pt idx="23">
                  <c:v>547</c:v>
                </c:pt>
                <c:pt idx="24">
                  <c:v>531</c:v>
                </c:pt>
                <c:pt idx="25">
                  <c:v>359</c:v>
                </c:pt>
                <c:pt idx="26">
                  <c:v>357</c:v>
                </c:pt>
                <c:pt idx="27">
                  <c:v>463</c:v>
                </c:pt>
                <c:pt idx="28">
                  <c:v>372</c:v>
                </c:pt>
                <c:pt idx="29">
                  <c:v>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441</c:v>
                </c:pt>
                <c:pt idx="1">
                  <c:v>624</c:v>
                </c:pt>
                <c:pt idx="2">
                  <c:v>1703</c:v>
                </c:pt>
                <c:pt idx="3">
                  <c:v>1656</c:v>
                </c:pt>
                <c:pt idx="4">
                  <c:v>1383</c:v>
                </c:pt>
                <c:pt idx="5">
                  <c:v>738</c:v>
                </c:pt>
                <c:pt idx="6">
                  <c:v>1222</c:v>
                </c:pt>
                <c:pt idx="7">
                  <c:v>633</c:v>
                </c:pt>
                <c:pt idx="8">
                  <c:v>719</c:v>
                </c:pt>
                <c:pt idx="9">
                  <c:v>1456</c:v>
                </c:pt>
                <c:pt idx="10">
                  <c:v>1460</c:v>
                </c:pt>
                <c:pt idx="11">
                  <c:v>1664</c:v>
                </c:pt>
                <c:pt idx="12">
                  <c:v>1435</c:v>
                </c:pt>
                <c:pt idx="13">
                  <c:v>1095</c:v>
                </c:pt>
                <c:pt idx="14">
                  <c:v>345</c:v>
                </c:pt>
                <c:pt idx="15">
                  <c:v>511</c:v>
                </c:pt>
                <c:pt idx="16">
                  <c:v>1413</c:v>
                </c:pt>
                <c:pt idx="17">
                  <c:v>1223</c:v>
                </c:pt>
                <c:pt idx="18">
                  <c:v>1188</c:v>
                </c:pt>
                <c:pt idx="19">
                  <c:v>1418</c:v>
                </c:pt>
                <c:pt idx="20">
                  <c:v>1147</c:v>
                </c:pt>
                <c:pt idx="21">
                  <c:v>310</c:v>
                </c:pt>
                <c:pt idx="22">
                  <c:v>439</c:v>
                </c:pt>
                <c:pt idx="23">
                  <c:v>1374</c:v>
                </c:pt>
                <c:pt idx="24">
                  <c:v>1187</c:v>
                </c:pt>
                <c:pt idx="25">
                  <c:v>1310</c:v>
                </c:pt>
                <c:pt idx="26">
                  <c:v>1322</c:v>
                </c:pt>
                <c:pt idx="27">
                  <c:v>1006</c:v>
                </c:pt>
                <c:pt idx="28">
                  <c:v>294</c:v>
                </c:pt>
                <c:pt idx="29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45444</c:v>
                </c:pt>
                <c:pt idx="1">
                  <c:v>45445</c:v>
                </c:pt>
                <c:pt idx="2">
                  <c:v>45446</c:v>
                </c:pt>
                <c:pt idx="3">
                  <c:v>45447</c:v>
                </c:pt>
                <c:pt idx="4">
                  <c:v>45448</c:v>
                </c:pt>
                <c:pt idx="5">
                  <c:v>45449</c:v>
                </c:pt>
                <c:pt idx="6">
                  <c:v>45450</c:v>
                </c:pt>
                <c:pt idx="7">
                  <c:v>45451</c:v>
                </c:pt>
                <c:pt idx="8">
                  <c:v>45452</c:v>
                </c:pt>
                <c:pt idx="9">
                  <c:v>45453</c:v>
                </c:pt>
                <c:pt idx="10">
                  <c:v>45454</c:v>
                </c:pt>
                <c:pt idx="11">
                  <c:v>45455</c:v>
                </c:pt>
                <c:pt idx="12">
                  <c:v>45456</c:v>
                </c:pt>
                <c:pt idx="13">
                  <c:v>45457</c:v>
                </c:pt>
                <c:pt idx="14">
                  <c:v>45458</c:v>
                </c:pt>
                <c:pt idx="15">
                  <c:v>45459</c:v>
                </c:pt>
                <c:pt idx="16">
                  <c:v>45460</c:v>
                </c:pt>
                <c:pt idx="17">
                  <c:v>45461</c:v>
                </c:pt>
                <c:pt idx="18">
                  <c:v>45462</c:v>
                </c:pt>
                <c:pt idx="19">
                  <c:v>45463</c:v>
                </c:pt>
                <c:pt idx="20">
                  <c:v>45464</c:v>
                </c:pt>
                <c:pt idx="21">
                  <c:v>45465</c:v>
                </c:pt>
                <c:pt idx="22">
                  <c:v>45466</c:v>
                </c:pt>
                <c:pt idx="23">
                  <c:v>45467</c:v>
                </c:pt>
                <c:pt idx="24">
                  <c:v>45468</c:v>
                </c:pt>
                <c:pt idx="25">
                  <c:v>45469</c:v>
                </c:pt>
                <c:pt idx="26">
                  <c:v>45470</c:v>
                </c:pt>
                <c:pt idx="27">
                  <c:v>45471</c:v>
                </c:pt>
                <c:pt idx="28">
                  <c:v>45472</c:v>
                </c:pt>
                <c:pt idx="29">
                  <c:v>45473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381</c:v>
                </c:pt>
                <c:pt idx="1">
                  <c:v>406</c:v>
                </c:pt>
                <c:pt idx="2">
                  <c:v>677</c:v>
                </c:pt>
                <c:pt idx="3">
                  <c:v>585</c:v>
                </c:pt>
                <c:pt idx="4">
                  <c:v>543</c:v>
                </c:pt>
                <c:pt idx="5">
                  <c:v>374</c:v>
                </c:pt>
                <c:pt idx="6">
                  <c:v>443</c:v>
                </c:pt>
                <c:pt idx="7">
                  <c:v>329</c:v>
                </c:pt>
                <c:pt idx="8">
                  <c:v>453</c:v>
                </c:pt>
                <c:pt idx="9">
                  <c:v>579</c:v>
                </c:pt>
                <c:pt idx="10">
                  <c:v>516</c:v>
                </c:pt>
                <c:pt idx="11">
                  <c:v>560</c:v>
                </c:pt>
                <c:pt idx="12">
                  <c:v>485</c:v>
                </c:pt>
                <c:pt idx="13">
                  <c:v>517</c:v>
                </c:pt>
                <c:pt idx="14">
                  <c:v>324</c:v>
                </c:pt>
                <c:pt idx="15">
                  <c:v>326</c:v>
                </c:pt>
                <c:pt idx="16">
                  <c:v>457</c:v>
                </c:pt>
                <c:pt idx="17">
                  <c:v>465</c:v>
                </c:pt>
                <c:pt idx="18">
                  <c:v>411</c:v>
                </c:pt>
                <c:pt idx="19">
                  <c:v>506</c:v>
                </c:pt>
                <c:pt idx="20">
                  <c:v>564</c:v>
                </c:pt>
                <c:pt idx="21">
                  <c:v>597</c:v>
                </c:pt>
                <c:pt idx="22">
                  <c:v>579</c:v>
                </c:pt>
                <c:pt idx="23">
                  <c:v>607</c:v>
                </c:pt>
                <c:pt idx="24">
                  <c:v>594</c:v>
                </c:pt>
                <c:pt idx="25">
                  <c:v>403</c:v>
                </c:pt>
                <c:pt idx="26">
                  <c:v>417</c:v>
                </c:pt>
                <c:pt idx="27">
                  <c:v>544</c:v>
                </c:pt>
                <c:pt idx="28">
                  <c:v>412</c:v>
                </c:pt>
                <c:pt idx="29">
                  <c:v>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303</c:v>
                </c:pt>
                <c:pt idx="1">
                  <c:v>395</c:v>
                </c:pt>
                <c:pt idx="2">
                  <c:v>1819</c:v>
                </c:pt>
                <c:pt idx="3">
                  <c:v>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943</c:v>
                </c:pt>
                <c:pt idx="1">
                  <c:v>1188</c:v>
                </c:pt>
                <c:pt idx="2">
                  <c:v>1668</c:v>
                </c:pt>
                <c:pt idx="3">
                  <c:v>1991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5.8255323868677911</c:v>
                </c:pt>
                <c:pt idx="1">
                  <c:v>7.571021887015676</c:v>
                </c:pt>
                <c:pt idx="2">
                  <c:v>24.259933271004051</c:v>
                </c:pt>
                <c:pt idx="3">
                  <c:v>29.704722726356117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6월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5.5464774705252626</c:v>
                </c:pt>
                <c:pt idx="1">
                  <c:v>6.6834858072849608</c:v>
                </c:pt>
                <c:pt idx="2">
                  <c:v>68.148484848484841</c:v>
                </c:pt>
                <c:pt idx="3">
                  <c:v>83.219696969696969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보도자료'!$L$14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SK온</c:v>
                </c:pt>
                <c:pt idx="2">
                  <c:v>SK인천석유화학</c:v>
                </c:pt>
                <c:pt idx="3">
                  <c:v>SK엔무브</c:v>
                </c:pt>
              </c:strCache>
            </c:strRef>
          </c:cat>
          <c:val>
            <c:numRef>
              <c:f>'당월 보도자료'!$M$14:$P$14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보도자료'!$L$15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SK온</c:v>
                </c:pt>
                <c:pt idx="2">
                  <c:v>SK인천석유화학</c:v>
                </c:pt>
                <c:pt idx="3">
                  <c:v>SK엔무브</c:v>
                </c:pt>
              </c:strCache>
            </c:strRef>
          </c:cat>
          <c:val>
            <c:numRef>
              <c:f>'당월 보도자료'!$M$15:$P$15</c:f>
              <c:numCache>
                <c:formatCode>#,##0.0_ </c:formatCode>
                <c:ptCount val="4"/>
                <c:pt idx="0">
                  <c:v>22.439307320024202</c:v>
                </c:pt>
                <c:pt idx="1">
                  <c:v>42.266666666666666</c:v>
                </c:pt>
                <c:pt idx="2">
                  <c:v>3.301346801346801</c:v>
                </c:pt>
                <c:pt idx="3">
                  <c:v>1.1200000000000001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보도자료'!$L$16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SK온</c:v>
                </c:pt>
                <c:pt idx="2">
                  <c:v>SK인천석유화학</c:v>
                </c:pt>
                <c:pt idx="3">
                  <c:v>SK엔무브</c:v>
                </c:pt>
              </c:strCache>
            </c:strRef>
          </c:cat>
          <c:val>
            <c:numRef>
              <c:f>'당월 보도자료'!$M$16:$P$16</c:f>
              <c:numCache>
                <c:formatCode>#,##0.0_ </c:formatCode>
                <c:ptCount val="4"/>
                <c:pt idx="0">
                  <c:v>26.841560798548095</c:v>
                </c:pt>
                <c:pt idx="1">
                  <c:v>49.533333333333331</c:v>
                </c:pt>
                <c:pt idx="2">
                  <c:v>4.1043771043771047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기획자료'!$L$17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'당월 기획자료'!$M$16</c:f>
            </c:multiLvlStrRef>
          </c:cat>
          <c:val>
            <c:numRef>
              <c:f>'당월 기획자료'!$M$17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기획자료'!$L$18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multiLvlStrRef>
              <c:f>'당월 기획자료'!$M$16</c:f>
            </c:multiLvlStrRef>
          </c:cat>
          <c:val>
            <c:numRef>
              <c:f>'당월 기획자료'!$M$18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기획자료'!$L$19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multiLvlStrRef>
              <c:f>'당월 기획자료'!$M$16</c:f>
            </c:multiLvlStrRef>
          </c:cat>
          <c:val>
            <c:numRef>
              <c:f>'당월 기획자료'!$M$19</c:f>
              <c:numCache>
                <c:formatCode>#,##0.0_ 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0.75577749390314719</c:v>
                </c:pt>
                <c:pt idx="1">
                  <c:v>0.14477606162660164</c:v>
                </c:pt>
                <c:pt idx="2">
                  <c:v>3.2516548600627103E-2</c:v>
                </c:pt>
                <c:pt idx="3">
                  <c:v>6.584601091626989E-2</c:v>
                </c:pt>
                <c:pt idx="4">
                  <c:v>8.9033406882669456E-4</c:v>
                </c:pt>
                <c:pt idx="5">
                  <c:v>1.1613053071652537E-4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672352</xdr:colOff>
      <xdr:row>17</xdr:row>
      <xdr:rowOff>134470</xdr:rowOff>
    </xdr:from>
    <xdr:to>
      <xdr:col>18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23</xdr:row>
      <xdr:rowOff>0</xdr:rowOff>
    </xdr:from>
    <xdr:to>
      <xdr:col>21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15</xdr:col>
      <xdr:colOff>57150</xdr:colOff>
      <xdr:row>29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26" Type="http://schemas.openxmlformats.org/officeDocument/2006/relationships/hyperlink" Target="https://skinnonews.com/archives/114983" TargetMode="External"/><Relationship Id="rId247" Type="http://schemas.openxmlformats.org/officeDocument/2006/relationships/hyperlink" Target="https://skinnonews.com/archives/115716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248" Type="http://schemas.openxmlformats.org/officeDocument/2006/relationships/hyperlink" Target="https://skinnonews.com/archives/115719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249" Type="http://schemas.openxmlformats.org/officeDocument/2006/relationships/hyperlink" Target="https://skinnonews.com/archives/115801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hyperlink" Target="https://skinnonews.com/archives/115392" TargetMode="External"/><Relationship Id="rId250" Type="http://schemas.openxmlformats.org/officeDocument/2006/relationships/hyperlink" Target="https://skinnonews.com/archives/115804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240" Type="http://schemas.openxmlformats.org/officeDocument/2006/relationships/hyperlink" Target="https://skinnonews.com/archives/115509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1" Type="http://schemas.openxmlformats.org/officeDocument/2006/relationships/printerSettings" Target="../printerSettings/printerSettings5.bin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220" Type="http://schemas.openxmlformats.org/officeDocument/2006/relationships/hyperlink" Target="https://skinnonews.com/archives/114052" TargetMode="External"/><Relationship Id="rId241" Type="http://schemas.openxmlformats.org/officeDocument/2006/relationships/hyperlink" Target="https://skinnonews.com/archives/11551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78" Type="http://schemas.openxmlformats.org/officeDocument/2006/relationships/hyperlink" Target="https://skinnonews.com/archives/111495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64" Type="http://schemas.openxmlformats.org/officeDocument/2006/relationships/hyperlink" Target="https://skinnonews.com/archives/113121" TargetMode="External"/><Relationship Id="rId185" Type="http://schemas.openxmlformats.org/officeDocument/2006/relationships/hyperlink" Target="https://skinnonews.com/archives/113899" TargetMode="External"/><Relationship Id="rId4" Type="http://schemas.openxmlformats.org/officeDocument/2006/relationships/hyperlink" Target="https://skinnonews.com/archives/104002" TargetMode="External"/><Relationship Id="rId9" Type="http://schemas.openxmlformats.org/officeDocument/2006/relationships/hyperlink" Target="https://skinnonews.com/archives/110586" TargetMode="External"/><Relationship Id="rId180" Type="http://schemas.openxmlformats.org/officeDocument/2006/relationships/hyperlink" Target="https://skinnonews.com/archives/113881" TargetMode="External"/><Relationship Id="rId210" Type="http://schemas.openxmlformats.org/officeDocument/2006/relationships/hyperlink" Target="https://skinnonews.com/archives/114014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242" Type="http://schemas.openxmlformats.org/officeDocument/2006/relationships/hyperlink" Target="https://skinnonews.com/archives/115635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243" Type="http://schemas.openxmlformats.org/officeDocument/2006/relationships/hyperlink" Target="https://skinnonews.com/archives/115637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244" Type="http://schemas.openxmlformats.org/officeDocument/2006/relationships/hyperlink" Target="https://skinnonews.com/archives/115639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245" Type="http://schemas.openxmlformats.org/officeDocument/2006/relationships/hyperlink" Target="https://skinnonews.com/archives/115712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5" Type="http://schemas.openxmlformats.org/officeDocument/2006/relationships/hyperlink" Target="https://skinnonews.com/archives/114679" TargetMode="External"/><Relationship Id="rId246" Type="http://schemas.openxmlformats.org/officeDocument/2006/relationships/hyperlink" Target="https://skinnonews.com/archives/115714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94" Type="http://schemas.openxmlformats.org/officeDocument/2006/relationships/hyperlink" Target="https://skinnonews.com/archives/111887" TargetMode="External"/><Relationship Id="rId148" Type="http://schemas.openxmlformats.org/officeDocument/2006/relationships/hyperlink" Target="https://skinnonews.com/archives/112815" TargetMode="External"/><Relationship Id="rId169" Type="http://schemas.openxmlformats.org/officeDocument/2006/relationships/hyperlink" Target="https://skinnonews.com/archives/113192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A11" sqref="A11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6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기획자료'!E:E)=0,"5)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보도자료'!E:E)+COUNT('당월 기획자료'!E:E)+COUNT('당월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F20" sqref="F20"/>
    </sheetView>
  </sheetViews>
  <sheetFormatPr defaultRowHeight="16.5"/>
  <sheetData>
    <row r="1" spans="1:25">
      <c r="A1" s="302" t="s">
        <v>0</v>
      </c>
      <c r="B1" s="303"/>
      <c r="C1" s="304" t="s">
        <v>1</v>
      </c>
      <c r="D1" s="305"/>
      <c r="E1" s="305"/>
      <c r="F1" s="305"/>
      <c r="G1" s="305"/>
      <c r="H1" s="305"/>
      <c r="I1" s="305"/>
      <c r="J1" s="305"/>
      <c r="K1" s="305"/>
      <c r="L1" s="306"/>
      <c r="M1" s="307" t="s">
        <v>2</v>
      </c>
      <c r="N1" s="308"/>
      <c r="O1" s="308"/>
      <c r="P1" s="308"/>
      <c r="Q1" s="309"/>
      <c r="R1" s="310" t="s">
        <v>3</v>
      </c>
      <c r="S1" s="311"/>
      <c r="T1" s="312"/>
      <c r="U1" s="1" t="s">
        <v>4</v>
      </c>
    </row>
    <row r="2" spans="1:25">
      <c r="A2" s="313" t="str">
        <f>"Date ("&amp;체크리스트!A11&amp;")"</f>
        <v>Date (2024)</v>
      </c>
      <c r="B2" s="314"/>
      <c r="C2" s="2" t="s">
        <v>5</v>
      </c>
      <c r="D2" s="315" t="s">
        <v>6</v>
      </c>
      <c r="E2" s="316"/>
      <c r="F2" s="317"/>
      <c r="G2" s="315" t="s">
        <v>7</v>
      </c>
      <c r="H2" s="316"/>
      <c r="I2" s="317"/>
      <c r="J2" s="315" t="s">
        <v>8</v>
      </c>
      <c r="K2" s="316"/>
      <c r="L2" s="317"/>
      <c r="M2" s="318" t="s">
        <v>9</v>
      </c>
      <c r="N2" s="319"/>
      <c r="O2" s="319"/>
      <c r="P2" s="319"/>
      <c r="Q2" s="320"/>
      <c r="R2" s="310" t="s">
        <v>9</v>
      </c>
      <c r="S2" s="311"/>
      <c r="T2" s="312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6">
        <v>45444</v>
      </c>
      <c r="B4" s="237">
        <v>45444</v>
      </c>
      <c r="C4" s="238"/>
      <c r="D4" s="238">
        <v>396</v>
      </c>
      <c r="E4" s="238">
        <v>330</v>
      </c>
      <c r="F4" s="238">
        <v>726</v>
      </c>
      <c r="G4" s="238"/>
      <c r="H4" s="238"/>
      <c r="I4" s="238"/>
      <c r="J4" s="238">
        <v>441</v>
      </c>
      <c r="K4" s="238">
        <v>381</v>
      </c>
      <c r="L4" s="239">
        <v>822</v>
      </c>
      <c r="M4" s="240"/>
      <c r="N4" s="241"/>
      <c r="O4" s="242"/>
      <c r="P4" s="243"/>
      <c r="Q4" s="244"/>
      <c r="R4" s="242"/>
      <c r="S4" s="242"/>
      <c r="T4" s="245"/>
      <c r="U4" s="245"/>
      <c r="X4" s="30">
        <f>A4-WEEKDAY(A4,2)+4</f>
        <v>45442</v>
      </c>
      <c r="Y4" t="str">
        <f>MONTH(X4)&amp;"월 "&amp;WEEKNUM(DATE(YEAR(일일data!X4),1,DAY(일일data!X4-WEEKDAY(일일data!X4,14)+1)),WEEKDAY(DATE(YEAR(일일data!X4),1,1),11)+10)&amp;"주차"</f>
        <v>5월 5주차</v>
      </c>
    </row>
    <row r="5" spans="1:25">
      <c r="A5" s="236">
        <v>45445</v>
      </c>
      <c r="B5" s="237">
        <v>45445</v>
      </c>
      <c r="C5" s="238"/>
      <c r="D5" s="238">
        <v>537</v>
      </c>
      <c r="E5" s="238">
        <v>360</v>
      </c>
      <c r="F5" s="238">
        <v>897</v>
      </c>
      <c r="G5" s="238"/>
      <c r="H5" s="238"/>
      <c r="I5" s="238"/>
      <c r="J5" s="238">
        <v>624</v>
      </c>
      <c r="K5" s="238">
        <v>406</v>
      </c>
      <c r="L5" s="239">
        <v>1030</v>
      </c>
      <c r="M5" s="240"/>
      <c r="N5" s="241"/>
      <c r="O5" s="242"/>
      <c r="P5" s="243"/>
      <c r="Q5" s="244"/>
      <c r="R5" s="242"/>
      <c r="S5" s="242"/>
      <c r="T5" s="245"/>
      <c r="U5" s="245"/>
      <c r="X5" s="30">
        <f t="shared" ref="X5:X34" si="0">A5-WEEKDAY(A5,2)+4</f>
        <v>45442</v>
      </c>
      <c r="Y5" t="str">
        <f>MONTH(X5)&amp;"월 "&amp;WEEKNUM(DATE(YEAR(일일data!X5),1,DAY(일일data!X5-WEEKDAY(일일data!X5,14)+1)),WEEKDAY(DATE(YEAR(일일data!X5),1,1),11)+10)&amp;"주차"</f>
        <v>5월 5주차</v>
      </c>
    </row>
    <row r="6" spans="1:25">
      <c r="A6" s="236">
        <v>45446</v>
      </c>
      <c r="B6" s="237">
        <v>45446</v>
      </c>
      <c r="C6" s="238"/>
      <c r="D6" s="238">
        <v>1452</v>
      </c>
      <c r="E6" s="238">
        <v>586</v>
      </c>
      <c r="F6" s="238">
        <v>2038</v>
      </c>
      <c r="G6" s="238"/>
      <c r="H6" s="238"/>
      <c r="I6" s="238"/>
      <c r="J6" s="238">
        <v>1703</v>
      </c>
      <c r="K6" s="238">
        <v>677</v>
      </c>
      <c r="L6" s="239">
        <v>2380</v>
      </c>
      <c r="M6" s="240"/>
      <c r="N6" s="241"/>
      <c r="O6" s="242"/>
      <c r="P6" s="243"/>
      <c r="Q6" s="244"/>
      <c r="R6" s="242"/>
      <c r="S6" s="242"/>
      <c r="T6" s="245"/>
      <c r="U6" s="245"/>
      <c r="X6" s="30">
        <f t="shared" si="0"/>
        <v>45449</v>
      </c>
      <c r="Y6" t="str">
        <f>MONTH(X6)&amp;"월 "&amp;WEEKNUM(DATE(YEAR(일일data!X6),1,DAY(일일data!X6-WEEKDAY(일일data!X6,14)+1)),WEEKDAY(DATE(YEAR(일일data!X6),1,1),11)+10)&amp;"주차"</f>
        <v>6월 1주차</v>
      </c>
    </row>
    <row r="7" spans="1:25">
      <c r="A7" s="236">
        <v>45447</v>
      </c>
      <c r="B7" s="237">
        <v>45447</v>
      </c>
      <c r="C7" s="238"/>
      <c r="D7" s="238">
        <v>1384</v>
      </c>
      <c r="E7" s="238">
        <v>484</v>
      </c>
      <c r="F7" s="238">
        <v>1868</v>
      </c>
      <c r="G7" s="238"/>
      <c r="H7" s="238"/>
      <c r="I7" s="238"/>
      <c r="J7" s="238">
        <v>1656</v>
      </c>
      <c r="K7" s="238">
        <v>585</v>
      </c>
      <c r="L7" s="238">
        <v>2241</v>
      </c>
      <c r="M7" s="246"/>
      <c r="N7" s="247"/>
      <c r="O7" s="247"/>
      <c r="P7" s="247"/>
      <c r="Q7" s="248"/>
      <c r="R7" s="246"/>
      <c r="S7" s="246"/>
      <c r="T7" s="249"/>
      <c r="U7" s="249"/>
      <c r="X7" s="30">
        <f t="shared" si="0"/>
        <v>45449</v>
      </c>
      <c r="Y7" t="str">
        <f>MONTH(X7)&amp;"월 "&amp;WEEKNUM(DATE(YEAR(일일data!X7),1,DAY(일일data!X7-WEEKDAY(일일data!X7,14)+1)),WEEKDAY(DATE(YEAR(일일data!X7),1,1),11)+10)&amp;"주차"</f>
        <v>6월 1주차</v>
      </c>
    </row>
    <row r="8" spans="1:25">
      <c r="A8" s="236">
        <v>45448</v>
      </c>
      <c r="B8" s="237">
        <v>45448</v>
      </c>
      <c r="C8" s="239"/>
      <c r="D8" s="239">
        <v>1229</v>
      </c>
      <c r="E8" s="239">
        <v>460</v>
      </c>
      <c r="F8" s="239">
        <v>1689</v>
      </c>
      <c r="G8" s="239"/>
      <c r="H8" s="239"/>
      <c r="I8" s="239"/>
      <c r="J8" s="239">
        <v>1383</v>
      </c>
      <c r="K8" s="239">
        <v>543</v>
      </c>
      <c r="L8" s="239">
        <v>1926</v>
      </c>
      <c r="M8" s="246"/>
      <c r="N8" s="247"/>
      <c r="O8" s="247"/>
      <c r="P8" s="247"/>
      <c r="Q8" s="248"/>
      <c r="R8" s="246"/>
      <c r="S8" s="246"/>
      <c r="T8" s="249"/>
      <c r="U8" s="249"/>
      <c r="X8" s="30">
        <f t="shared" si="0"/>
        <v>45449</v>
      </c>
      <c r="Y8" t="str">
        <f>MONTH(X8)&amp;"월 "&amp;WEEKNUM(DATE(YEAR(일일data!X8),1,DAY(일일data!X8-WEEKDAY(일일data!X8,14)+1)),WEEKDAY(DATE(YEAR(일일data!X8),1,1),11)+10)&amp;"주차"</f>
        <v>6월 1주차</v>
      </c>
    </row>
    <row r="9" spans="1:25">
      <c r="A9" s="236">
        <v>45449</v>
      </c>
      <c r="B9" s="237">
        <v>45449</v>
      </c>
      <c r="C9" s="238"/>
      <c r="D9" s="238">
        <v>623</v>
      </c>
      <c r="E9" s="238">
        <v>342</v>
      </c>
      <c r="F9" s="238">
        <v>965</v>
      </c>
      <c r="G9" s="238"/>
      <c r="H9" s="238"/>
      <c r="I9" s="238"/>
      <c r="J9" s="238">
        <v>738</v>
      </c>
      <c r="K9" s="238">
        <v>374</v>
      </c>
      <c r="L9" s="250">
        <v>1112</v>
      </c>
      <c r="M9" s="246"/>
      <c r="N9" s="246"/>
      <c r="O9" s="246"/>
      <c r="P9" s="246"/>
      <c r="Q9" s="248"/>
      <c r="R9" s="246"/>
      <c r="S9" s="246"/>
      <c r="T9" s="249"/>
      <c r="U9" s="249"/>
      <c r="X9" s="30">
        <f t="shared" si="0"/>
        <v>45449</v>
      </c>
      <c r="Y9" t="str">
        <f>MONTH(X9)&amp;"월 "&amp;WEEKNUM(DATE(YEAR(일일data!X9),1,DAY(일일data!X9-WEEKDAY(일일data!X9,14)+1)),WEEKDAY(DATE(YEAR(일일data!X9),1,1),11)+10)&amp;"주차"</f>
        <v>6월 1주차</v>
      </c>
    </row>
    <row r="10" spans="1:25">
      <c r="A10" s="236">
        <v>45450</v>
      </c>
      <c r="B10" s="237">
        <v>45450</v>
      </c>
      <c r="C10" s="238"/>
      <c r="D10" s="238">
        <v>1025</v>
      </c>
      <c r="E10" s="238">
        <v>388</v>
      </c>
      <c r="F10" s="238">
        <v>1413</v>
      </c>
      <c r="G10" s="238"/>
      <c r="H10" s="238"/>
      <c r="I10" s="238"/>
      <c r="J10" s="238">
        <v>1222</v>
      </c>
      <c r="K10" s="238">
        <v>443</v>
      </c>
      <c r="L10" s="250">
        <v>1665</v>
      </c>
      <c r="M10" s="240"/>
      <c r="N10" s="241"/>
      <c r="O10" s="242"/>
      <c r="P10" s="243"/>
      <c r="Q10" s="244"/>
      <c r="R10" s="242"/>
      <c r="S10" s="242"/>
      <c r="T10" s="245"/>
      <c r="U10" s="245"/>
      <c r="X10" s="30">
        <f t="shared" si="0"/>
        <v>45449</v>
      </c>
      <c r="Y10" t="str">
        <f>MONTH(X10)&amp;"월 "&amp;WEEKNUM(DATE(YEAR(일일data!X10),1,DAY(일일data!X10-WEEKDAY(일일data!X10,14)+1)),WEEKDAY(DATE(YEAR(일일data!X10),1,1),11)+10)&amp;"주차"</f>
        <v>6월 1주차</v>
      </c>
    </row>
    <row r="11" spans="1:25">
      <c r="A11" s="236">
        <v>45451</v>
      </c>
      <c r="B11" s="237">
        <v>45451</v>
      </c>
      <c r="C11" s="239"/>
      <c r="D11" s="239">
        <v>542</v>
      </c>
      <c r="E11" s="239">
        <v>304</v>
      </c>
      <c r="F11" s="239">
        <v>846</v>
      </c>
      <c r="G11" s="239"/>
      <c r="H11" s="239"/>
      <c r="I11" s="239"/>
      <c r="J11" s="239">
        <v>633</v>
      </c>
      <c r="K11" s="239">
        <v>329</v>
      </c>
      <c r="L11" s="251">
        <v>962</v>
      </c>
      <c r="M11" s="240"/>
      <c r="N11" s="241"/>
      <c r="O11" s="242"/>
      <c r="P11" s="243"/>
      <c r="Q11" s="244"/>
      <c r="R11" s="242"/>
      <c r="S11" s="242"/>
      <c r="T11" s="245"/>
      <c r="U11" s="245"/>
      <c r="X11" s="30">
        <f t="shared" si="0"/>
        <v>45449</v>
      </c>
      <c r="Y11" t="str">
        <f>MONTH(X11)&amp;"월 "&amp;WEEKNUM(DATE(YEAR(일일data!X11),1,DAY(일일data!X11-WEEKDAY(일일data!X11,14)+1)),WEEKDAY(DATE(YEAR(일일data!X11),1,1),11)+10)&amp;"주차"</f>
        <v>6월 1주차</v>
      </c>
    </row>
    <row r="12" spans="1:25">
      <c r="A12" s="236">
        <v>45452</v>
      </c>
      <c r="B12" s="237">
        <v>45452</v>
      </c>
      <c r="C12" s="239"/>
      <c r="D12" s="239">
        <v>616</v>
      </c>
      <c r="E12" s="239">
        <v>387</v>
      </c>
      <c r="F12" s="239">
        <v>1003</v>
      </c>
      <c r="G12" s="239"/>
      <c r="H12" s="239"/>
      <c r="I12" s="239"/>
      <c r="J12" s="239">
        <v>719</v>
      </c>
      <c r="K12" s="239">
        <v>453</v>
      </c>
      <c r="L12" s="251">
        <v>1172</v>
      </c>
      <c r="M12" s="240"/>
      <c r="N12" s="241"/>
      <c r="O12" s="242"/>
      <c r="P12" s="243"/>
      <c r="Q12" s="244"/>
      <c r="R12" s="242"/>
      <c r="S12" s="242"/>
      <c r="T12" s="245"/>
      <c r="U12" s="245"/>
      <c r="X12" s="30">
        <f t="shared" si="0"/>
        <v>45449</v>
      </c>
      <c r="Y12" t="str">
        <f>MONTH(X12)&amp;"월 "&amp;WEEKNUM(DATE(YEAR(일일data!X12),1,DAY(일일data!X12-WEEKDAY(일일data!X12,14)+1)),WEEKDAY(DATE(YEAR(일일data!X12),1,1),11)+10)&amp;"주차"</f>
        <v>6월 1주차</v>
      </c>
    </row>
    <row r="13" spans="1:25">
      <c r="A13" s="236">
        <v>45453</v>
      </c>
      <c r="B13" s="237">
        <v>45453</v>
      </c>
      <c r="C13" s="239"/>
      <c r="D13" s="239">
        <v>1205</v>
      </c>
      <c r="E13" s="239">
        <v>484</v>
      </c>
      <c r="F13" s="239">
        <v>1689</v>
      </c>
      <c r="G13" s="239"/>
      <c r="H13" s="239"/>
      <c r="I13" s="239"/>
      <c r="J13" s="239">
        <v>1456</v>
      </c>
      <c r="K13" s="239">
        <v>579</v>
      </c>
      <c r="L13" s="251">
        <v>2035</v>
      </c>
      <c r="M13" s="252"/>
      <c r="N13" s="253"/>
      <c r="O13" s="254"/>
      <c r="P13" s="247"/>
      <c r="Q13" s="255"/>
      <c r="R13" s="254"/>
      <c r="S13" s="254"/>
      <c r="T13" s="256"/>
      <c r="U13" s="256"/>
      <c r="X13" s="30">
        <f t="shared" si="0"/>
        <v>45456</v>
      </c>
      <c r="Y13" t="str">
        <f>MONTH(X13)&amp;"월 "&amp;WEEKNUM(DATE(YEAR(일일data!X13),1,DAY(일일data!X13-WEEKDAY(일일data!X13,14)+1)),WEEKDAY(DATE(YEAR(일일data!X13),1,1),11)+10)&amp;"주차"</f>
        <v>6월 2주차</v>
      </c>
    </row>
    <row r="14" spans="1:25">
      <c r="A14" s="236">
        <v>45454</v>
      </c>
      <c r="B14" s="237">
        <v>45454</v>
      </c>
      <c r="C14" s="239"/>
      <c r="D14" s="239">
        <v>1204</v>
      </c>
      <c r="E14" s="239">
        <v>449</v>
      </c>
      <c r="F14" s="239">
        <v>1653</v>
      </c>
      <c r="G14" s="239"/>
      <c r="H14" s="239"/>
      <c r="I14" s="239"/>
      <c r="J14" s="239">
        <v>1460</v>
      </c>
      <c r="K14" s="239">
        <v>516</v>
      </c>
      <c r="L14" s="251">
        <v>1976</v>
      </c>
      <c r="M14" s="242"/>
      <c r="N14" s="241"/>
      <c r="O14" s="241"/>
      <c r="P14" s="242"/>
      <c r="Q14" s="244"/>
      <c r="R14" s="242"/>
      <c r="S14" s="242"/>
      <c r="T14" s="245"/>
      <c r="U14" s="245"/>
      <c r="X14" s="30">
        <f t="shared" si="0"/>
        <v>45456</v>
      </c>
      <c r="Y14" t="str">
        <f>MONTH(X14)&amp;"월 "&amp;WEEKNUM(DATE(YEAR(일일data!X14),1,DAY(일일data!X14-WEEKDAY(일일data!X14,14)+1)),WEEKDAY(DATE(YEAR(일일data!X14),1,1),11)+10)&amp;"주차"</f>
        <v>6월 2주차</v>
      </c>
    </row>
    <row r="15" spans="1:25">
      <c r="A15" s="236">
        <v>45455</v>
      </c>
      <c r="B15" s="237">
        <v>45455</v>
      </c>
      <c r="C15" s="239"/>
      <c r="D15" s="239">
        <v>1439</v>
      </c>
      <c r="E15" s="239">
        <v>496</v>
      </c>
      <c r="F15" s="239">
        <v>1935</v>
      </c>
      <c r="G15" s="239"/>
      <c r="H15" s="239"/>
      <c r="I15" s="239"/>
      <c r="J15" s="239">
        <v>1664</v>
      </c>
      <c r="K15" s="239">
        <v>560</v>
      </c>
      <c r="L15" s="251">
        <v>2224</v>
      </c>
      <c r="M15" s="242"/>
      <c r="N15" s="241"/>
      <c r="O15" s="241"/>
      <c r="P15" s="242"/>
      <c r="Q15" s="244"/>
      <c r="R15" s="242"/>
      <c r="S15" s="242"/>
      <c r="T15" s="245"/>
      <c r="U15" s="245"/>
      <c r="X15" s="30">
        <f t="shared" si="0"/>
        <v>45456</v>
      </c>
      <c r="Y15" t="str">
        <f>MONTH(X15)&amp;"월 "&amp;WEEKNUM(DATE(YEAR(일일data!X15),1,DAY(일일data!X15-WEEKDAY(일일data!X15,14)+1)),WEEKDAY(DATE(YEAR(일일data!X15),1,1),11)+10)&amp;"주차"</f>
        <v>6월 2주차</v>
      </c>
    </row>
    <row r="16" spans="1:25">
      <c r="A16" s="236">
        <v>45456</v>
      </c>
      <c r="B16" s="237">
        <v>45456</v>
      </c>
      <c r="C16" s="238"/>
      <c r="D16" s="238">
        <v>1187</v>
      </c>
      <c r="E16" s="238">
        <v>426</v>
      </c>
      <c r="F16" s="238">
        <v>1613</v>
      </c>
      <c r="G16" s="238"/>
      <c r="H16" s="238"/>
      <c r="I16" s="238"/>
      <c r="J16" s="238">
        <v>1435</v>
      </c>
      <c r="K16" s="238">
        <v>485</v>
      </c>
      <c r="L16" s="250">
        <v>1920</v>
      </c>
      <c r="M16" s="242"/>
      <c r="N16" s="241"/>
      <c r="O16" s="241"/>
      <c r="P16" s="242"/>
      <c r="Q16" s="244"/>
      <c r="R16" s="242"/>
      <c r="S16" s="242"/>
      <c r="T16" s="245"/>
      <c r="U16" s="245"/>
      <c r="X16" s="30">
        <f t="shared" si="0"/>
        <v>45456</v>
      </c>
      <c r="Y16" t="str">
        <f>MONTH(X16)&amp;"월 "&amp;WEEKNUM(DATE(YEAR(일일data!X16),1,DAY(일일data!X16-WEEKDAY(일일data!X16,14)+1)),WEEKDAY(DATE(YEAR(일일data!X16),1,1),11)+10)&amp;"주차"</f>
        <v>6월 2주차</v>
      </c>
    </row>
    <row r="17" spans="1:25">
      <c r="A17" s="236">
        <v>45457</v>
      </c>
      <c r="B17" s="237">
        <v>45457</v>
      </c>
      <c r="C17" s="238"/>
      <c r="D17" s="238">
        <v>933</v>
      </c>
      <c r="E17" s="238">
        <v>450</v>
      </c>
      <c r="F17" s="238">
        <v>1383</v>
      </c>
      <c r="G17" s="238"/>
      <c r="H17" s="238"/>
      <c r="I17" s="238"/>
      <c r="J17" s="238">
        <v>1095</v>
      </c>
      <c r="K17" s="238">
        <v>517</v>
      </c>
      <c r="L17" s="250">
        <v>1612</v>
      </c>
      <c r="M17" s="242"/>
      <c r="N17" s="241"/>
      <c r="O17" s="241"/>
      <c r="P17" s="242"/>
      <c r="Q17" s="244"/>
      <c r="R17" s="242"/>
      <c r="S17" s="242"/>
      <c r="T17" s="245"/>
      <c r="U17" s="245"/>
      <c r="X17" s="30">
        <f t="shared" si="0"/>
        <v>45456</v>
      </c>
      <c r="Y17" t="str">
        <f>MONTH(X17)&amp;"월 "&amp;WEEKNUM(DATE(YEAR(일일data!X17),1,DAY(일일data!X17-WEEKDAY(일일data!X17,14)+1)),WEEKDAY(DATE(YEAR(일일data!X17),1,1),11)+10)&amp;"주차"</f>
        <v>6월 2주차</v>
      </c>
    </row>
    <row r="18" spans="1:25">
      <c r="A18" s="236">
        <v>45458</v>
      </c>
      <c r="B18" s="237">
        <v>45458</v>
      </c>
      <c r="C18" s="238"/>
      <c r="D18" s="238">
        <v>332</v>
      </c>
      <c r="E18" s="238">
        <v>283</v>
      </c>
      <c r="F18" s="238">
        <v>615</v>
      </c>
      <c r="G18" s="238"/>
      <c r="H18" s="238"/>
      <c r="I18" s="238"/>
      <c r="J18" s="238">
        <v>345</v>
      </c>
      <c r="K18" s="238">
        <v>324</v>
      </c>
      <c r="L18" s="250">
        <v>669</v>
      </c>
      <c r="M18" s="242"/>
      <c r="N18" s="241"/>
      <c r="O18" s="241"/>
      <c r="P18" s="242"/>
      <c r="Q18" s="244"/>
      <c r="R18" s="242"/>
      <c r="S18" s="242"/>
      <c r="T18" s="245"/>
      <c r="U18" s="245"/>
      <c r="X18" s="30">
        <f t="shared" si="0"/>
        <v>45456</v>
      </c>
      <c r="Y18" t="str">
        <f>MONTH(X18)&amp;"월 "&amp;WEEKNUM(DATE(YEAR(일일data!X18),1,DAY(일일data!X18-WEEKDAY(일일data!X18,14)+1)),WEEKDAY(DATE(YEAR(일일data!X18),1,1),11)+10)&amp;"주차"</f>
        <v>6월 2주차</v>
      </c>
    </row>
    <row r="19" spans="1:25">
      <c r="A19" s="236">
        <v>45459</v>
      </c>
      <c r="B19" s="237">
        <v>45459</v>
      </c>
      <c r="C19" s="239"/>
      <c r="D19" s="239">
        <v>443</v>
      </c>
      <c r="E19" s="239">
        <v>295</v>
      </c>
      <c r="F19" s="239">
        <v>738</v>
      </c>
      <c r="G19" s="239"/>
      <c r="H19" s="239"/>
      <c r="I19" s="239"/>
      <c r="J19" s="239">
        <v>511</v>
      </c>
      <c r="K19" s="239">
        <v>326</v>
      </c>
      <c r="L19" s="251">
        <v>837</v>
      </c>
      <c r="M19" s="242"/>
      <c r="N19" s="241"/>
      <c r="O19" s="241"/>
      <c r="P19" s="242"/>
      <c r="Q19" s="244"/>
      <c r="R19" s="242"/>
      <c r="S19" s="242"/>
      <c r="T19" s="245"/>
      <c r="U19" s="245"/>
      <c r="X19" s="30">
        <f t="shared" si="0"/>
        <v>45456</v>
      </c>
      <c r="Y19" t="str">
        <f>MONTH(X19)&amp;"월 "&amp;WEEKNUM(DATE(YEAR(일일data!X19),1,DAY(일일data!X19-WEEKDAY(일일data!X19,14)+1)),WEEKDAY(DATE(YEAR(일일data!X19),1,1),11)+10)&amp;"주차"</f>
        <v>6월 2주차</v>
      </c>
    </row>
    <row r="20" spans="1:25">
      <c r="A20" s="236">
        <v>45460</v>
      </c>
      <c r="B20" s="237">
        <v>45460</v>
      </c>
      <c r="C20" s="239"/>
      <c r="D20" s="239">
        <v>1136</v>
      </c>
      <c r="E20" s="239">
        <v>388</v>
      </c>
      <c r="F20" s="239">
        <v>1524</v>
      </c>
      <c r="G20" s="239"/>
      <c r="H20" s="239"/>
      <c r="I20" s="239"/>
      <c r="J20" s="239">
        <v>1413</v>
      </c>
      <c r="K20" s="239">
        <v>457</v>
      </c>
      <c r="L20" s="251">
        <v>1870</v>
      </c>
      <c r="M20" s="246"/>
      <c r="N20" s="257"/>
      <c r="O20" s="257"/>
      <c r="P20" s="246"/>
      <c r="Q20" s="248"/>
      <c r="R20" s="246"/>
      <c r="S20" s="246"/>
      <c r="T20" s="249"/>
      <c r="U20" s="249"/>
      <c r="X20" s="30">
        <f t="shared" si="0"/>
        <v>45463</v>
      </c>
      <c r="Y20" t="str">
        <f>MONTH(X20)&amp;"월 "&amp;WEEKNUM(DATE(YEAR(일일data!X20),1,DAY(일일data!X20-WEEKDAY(일일data!X20,14)+1)),WEEKDAY(DATE(YEAR(일일data!X20),1,1),11)+10)&amp;"주차"</f>
        <v>6월 3주차</v>
      </c>
    </row>
    <row r="21" spans="1:25">
      <c r="A21" s="236">
        <v>45461</v>
      </c>
      <c r="B21" s="237">
        <v>45461</v>
      </c>
      <c r="C21" s="238"/>
      <c r="D21" s="238">
        <v>1052</v>
      </c>
      <c r="E21" s="238">
        <v>394</v>
      </c>
      <c r="F21" s="238">
        <v>1446</v>
      </c>
      <c r="G21" s="238"/>
      <c r="H21" s="238"/>
      <c r="I21" s="238"/>
      <c r="J21" s="238">
        <v>1223</v>
      </c>
      <c r="K21" s="238">
        <v>465</v>
      </c>
      <c r="L21" s="250">
        <v>1688</v>
      </c>
      <c r="M21" s="242"/>
      <c r="N21" s="241"/>
      <c r="O21" s="241"/>
      <c r="P21" s="242"/>
      <c r="Q21" s="244"/>
      <c r="R21" s="242"/>
      <c r="S21" s="242"/>
      <c r="T21" s="245"/>
      <c r="U21" s="245"/>
      <c r="X21" s="30">
        <f t="shared" si="0"/>
        <v>45463</v>
      </c>
      <c r="Y21" t="str">
        <f>MONTH(X21)&amp;"월 "&amp;WEEKNUM(DATE(YEAR(일일data!X21),1,DAY(일일data!X21-WEEKDAY(일일data!X21,14)+1)),WEEKDAY(DATE(YEAR(일일data!X21),1,1),11)+10)&amp;"주차"</f>
        <v>6월 3주차</v>
      </c>
    </row>
    <row r="22" spans="1:25">
      <c r="A22" s="236">
        <v>45462</v>
      </c>
      <c r="B22" s="237">
        <v>45462</v>
      </c>
      <c r="C22" s="258"/>
      <c r="D22" s="258">
        <v>1047</v>
      </c>
      <c r="E22" s="258">
        <v>349</v>
      </c>
      <c r="F22" s="258">
        <v>1396</v>
      </c>
      <c r="G22" s="258"/>
      <c r="H22" s="258"/>
      <c r="I22" s="258"/>
      <c r="J22" s="258">
        <v>1188</v>
      </c>
      <c r="K22" s="258">
        <v>411</v>
      </c>
      <c r="L22" s="259">
        <v>1599</v>
      </c>
      <c r="M22" s="242"/>
      <c r="N22" s="241"/>
      <c r="O22" s="241"/>
      <c r="P22" s="242"/>
      <c r="Q22" s="244"/>
      <c r="R22" s="242"/>
      <c r="S22" s="242"/>
      <c r="T22" s="245"/>
      <c r="U22" s="245"/>
      <c r="X22" s="30">
        <f t="shared" si="0"/>
        <v>45463</v>
      </c>
      <c r="Y22" t="str">
        <f>MONTH(X22)&amp;"월 "&amp;WEEKNUM(DATE(YEAR(일일data!X22),1,DAY(일일data!X22-WEEKDAY(일일data!X22,14)+1)),WEEKDAY(DATE(YEAR(일일data!X22),1,1),11)+10)&amp;"주차"</f>
        <v>6월 3주차</v>
      </c>
    </row>
    <row r="23" spans="1:25">
      <c r="A23" s="236">
        <v>45463</v>
      </c>
      <c r="B23" s="237">
        <v>45463</v>
      </c>
      <c r="C23" s="258"/>
      <c r="D23" s="258">
        <v>1159</v>
      </c>
      <c r="E23" s="258">
        <v>457</v>
      </c>
      <c r="F23" s="258">
        <v>1616</v>
      </c>
      <c r="G23" s="258"/>
      <c r="H23" s="258"/>
      <c r="I23" s="258"/>
      <c r="J23" s="258">
        <v>1418</v>
      </c>
      <c r="K23" s="258">
        <v>506</v>
      </c>
      <c r="L23" s="259">
        <v>1924</v>
      </c>
      <c r="M23" s="242"/>
      <c r="N23" s="241"/>
      <c r="O23" s="241"/>
      <c r="P23" s="242"/>
      <c r="Q23" s="244"/>
      <c r="R23" s="242"/>
      <c r="S23" s="242"/>
      <c r="T23" s="245"/>
      <c r="U23" s="245"/>
      <c r="X23" s="30">
        <f t="shared" si="0"/>
        <v>45463</v>
      </c>
      <c r="Y23" t="str">
        <f>MONTH(X23)&amp;"월 "&amp;WEEKNUM(DATE(YEAR(일일data!X23),1,DAY(일일data!X23-WEEKDAY(일일data!X23,14)+1)),WEEKDAY(DATE(YEAR(일일data!X23),1,1),11)+10)&amp;"주차"</f>
        <v>6월 3주차</v>
      </c>
    </row>
    <row r="24" spans="1:25">
      <c r="A24" s="236">
        <v>45464</v>
      </c>
      <c r="B24" s="237">
        <v>45464</v>
      </c>
      <c r="C24" s="258"/>
      <c r="D24" s="258">
        <v>959</v>
      </c>
      <c r="E24" s="258">
        <v>500</v>
      </c>
      <c r="F24" s="258">
        <v>1459</v>
      </c>
      <c r="G24" s="258"/>
      <c r="H24" s="258"/>
      <c r="I24" s="258"/>
      <c r="J24" s="258">
        <v>1147</v>
      </c>
      <c r="K24" s="258">
        <v>564</v>
      </c>
      <c r="L24" s="259">
        <v>1711</v>
      </c>
      <c r="M24" s="246"/>
      <c r="N24" s="257"/>
      <c r="O24" s="257"/>
      <c r="P24" s="246"/>
      <c r="Q24" s="248"/>
      <c r="R24" s="246"/>
      <c r="S24" s="246"/>
      <c r="T24" s="249"/>
      <c r="U24" s="249"/>
      <c r="X24" s="30">
        <f t="shared" si="0"/>
        <v>45463</v>
      </c>
      <c r="Y24" t="str">
        <f>MONTH(X24)&amp;"월 "&amp;WEEKNUM(DATE(YEAR(일일data!X24),1,DAY(일일data!X24-WEEKDAY(일일data!X24,14)+1)),WEEKDAY(DATE(YEAR(일일data!X24),1,1),11)+10)&amp;"주차"</f>
        <v>6월 3주차</v>
      </c>
    </row>
    <row r="25" spans="1:25">
      <c r="A25" s="236">
        <v>45465</v>
      </c>
      <c r="B25" s="237">
        <v>45465</v>
      </c>
      <c r="C25" s="258"/>
      <c r="D25" s="258">
        <v>293</v>
      </c>
      <c r="E25" s="258">
        <v>538</v>
      </c>
      <c r="F25" s="258">
        <v>831</v>
      </c>
      <c r="G25" s="258"/>
      <c r="H25" s="258"/>
      <c r="I25" s="258"/>
      <c r="J25" s="258">
        <v>310</v>
      </c>
      <c r="K25" s="258">
        <v>597</v>
      </c>
      <c r="L25" s="259">
        <v>907</v>
      </c>
      <c r="M25" s="242"/>
      <c r="N25" s="241"/>
      <c r="O25" s="241"/>
      <c r="P25" s="242"/>
      <c r="Q25" s="244"/>
      <c r="R25" s="242"/>
      <c r="S25" s="242"/>
      <c r="T25" s="245"/>
      <c r="U25" s="245"/>
      <c r="X25" s="30">
        <f t="shared" si="0"/>
        <v>45463</v>
      </c>
      <c r="Y25" t="str">
        <f>MONTH(X25)&amp;"월 "&amp;WEEKNUM(DATE(YEAR(일일data!X25),1,DAY(일일data!X25-WEEKDAY(일일data!X25,14)+1)),WEEKDAY(DATE(YEAR(일일data!X25),1,1),11)+10)&amp;"주차"</f>
        <v>6월 3주차</v>
      </c>
    </row>
    <row r="26" spans="1:25">
      <c r="A26" s="236">
        <v>45466</v>
      </c>
      <c r="B26" s="237">
        <v>45466</v>
      </c>
      <c r="C26" s="258"/>
      <c r="D26" s="258">
        <v>374</v>
      </c>
      <c r="E26" s="258">
        <v>528</v>
      </c>
      <c r="F26" s="258">
        <v>902</v>
      </c>
      <c r="G26" s="258"/>
      <c r="H26" s="258"/>
      <c r="I26" s="258"/>
      <c r="J26" s="258">
        <v>439</v>
      </c>
      <c r="K26" s="258">
        <v>579</v>
      </c>
      <c r="L26" s="259">
        <v>1018</v>
      </c>
      <c r="M26" s="242"/>
      <c r="N26" s="241"/>
      <c r="O26" s="241"/>
      <c r="P26" s="242"/>
      <c r="Q26" s="244"/>
      <c r="R26" s="242"/>
      <c r="S26" s="242"/>
      <c r="T26" s="245"/>
      <c r="U26" s="245"/>
      <c r="X26" s="30">
        <f t="shared" si="0"/>
        <v>45463</v>
      </c>
      <c r="Y26" t="str">
        <f>MONTH(X26)&amp;"월 "&amp;WEEKNUM(DATE(YEAR(일일data!X26),1,DAY(일일data!X26-WEEKDAY(일일data!X26,14)+1)),WEEKDAY(DATE(YEAR(일일data!X26),1,1),11)+10)&amp;"주차"</f>
        <v>6월 3주차</v>
      </c>
    </row>
    <row r="27" spans="1:25">
      <c r="A27" s="236">
        <v>45467</v>
      </c>
      <c r="B27" s="237">
        <v>45467</v>
      </c>
      <c r="C27" s="258"/>
      <c r="D27" s="258">
        <v>1123</v>
      </c>
      <c r="E27" s="258">
        <v>547</v>
      </c>
      <c r="F27" s="258">
        <v>1670</v>
      </c>
      <c r="G27" s="258"/>
      <c r="H27" s="258"/>
      <c r="I27" s="258"/>
      <c r="J27" s="258">
        <v>1374</v>
      </c>
      <c r="K27" s="258">
        <v>607</v>
      </c>
      <c r="L27" s="259">
        <v>1981</v>
      </c>
      <c r="M27" s="242"/>
      <c r="N27" s="241"/>
      <c r="O27" s="241"/>
      <c r="P27" s="242"/>
      <c r="Q27" s="244"/>
      <c r="R27" s="242"/>
      <c r="S27" s="242"/>
      <c r="T27" s="245"/>
      <c r="U27" s="245"/>
      <c r="X27" s="30">
        <f t="shared" si="0"/>
        <v>45470</v>
      </c>
      <c r="Y27" t="str">
        <f>MONTH(X27)&amp;"월 "&amp;WEEKNUM(DATE(YEAR(일일data!X27),1,DAY(일일data!X27-WEEKDAY(일일data!X27,14)+1)),WEEKDAY(DATE(YEAR(일일data!X27),1,1),11)+10)&amp;"주차"</f>
        <v>6월 4주차</v>
      </c>
    </row>
    <row r="28" spans="1:25">
      <c r="A28" s="236">
        <v>45468</v>
      </c>
      <c r="B28" s="237">
        <v>45468</v>
      </c>
      <c r="C28" s="258"/>
      <c r="D28" s="258">
        <v>997</v>
      </c>
      <c r="E28" s="258">
        <v>531</v>
      </c>
      <c r="F28" s="258">
        <v>1528</v>
      </c>
      <c r="G28" s="258"/>
      <c r="H28" s="258"/>
      <c r="I28" s="258"/>
      <c r="J28" s="258">
        <v>1187</v>
      </c>
      <c r="K28" s="258">
        <v>594</v>
      </c>
      <c r="L28" s="259">
        <v>1781</v>
      </c>
      <c r="M28" s="242"/>
      <c r="N28" s="242"/>
      <c r="O28" s="242"/>
      <c r="P28" s="242"/>
      <c r="Q28" s="242"/>
      <c r="R28" s="242"/>
      <c r="S28" s="242"/>
      <c r="T28" s="242"/>
      <c r="U28" s="242"/>
      <c r="X28" s="30">
        <f t="shared" si="0"/>
        <v>45470</v>
      </c>
      <c r="Y28" t="str">
        <f>MONTH(X28)&amp;"월 "&amp;WEEKNUM(DATE(YEAR(일일data!X28),1,DAY(일일data!X28-WEEKDAY(일일data!X28,14)+1)),WEEKDAY(DATE(YEAR(일일data!X28),1,1),11)+10)&amp;"주차"</f>
        <v>6월 4주차</v>
      </c>
    </row>
    <row r="29" spans="1:25">
      <c r="A29" s="236">
        <v>45469</v>
      </c>
      <c r="B29" s="237">
        <v>45469</v>
      </c>
      <c r="C29" s="258"/>
      <c r="D29" s="258">
        <v>1046</v>
      </c>
      <c r="E29" s="258">
        <v>359</v>
      </c>
      <c r="F29" s="258">
        <v>1405</v>
      </c>
      <c r="G29" s="258"/>
      <c r="H29" s="258"/>
      <c r="I29" s="258"/>
      <c r="J29" s="258">
        <v>1310</v>
      </c>
      <c r="K29" s="258">
        <v>403</v>
      </c>
      <c r="L29" s="259">
        <v>1713</v>
      </c>
      <c r="M29" s="242"/>
      <c r="N29" s="242"/>
      <c r="O29" s="242"/>
      <c r="P29" s="242"/>
      <c r="Q29" s="242"/>
      <c r="R29" s="242"/>
      <c r="S29" s="242"/>
      <c r="T29" s="242"/>
      <c r="U29" s="242"/>
      <c r="X29" s="30">
        <f t="shared" si="0"/>
        <v>45470</v>
      </c>
      <c r="Y29" t="str">
        <f>MONTH(X29)&amp;"월 "&amp;WEEKNUM(DATE(YEAR(일일data!X29),1,DAY(일일data!X29-WEEKDAY(일일data!X29,14)+1)),WEEKDAY(DATE(YEAR(일일data!X29),1,1),11)+10)&amp;"주차"</f>
        <v>6월 4주차</v>
      </c>
    </row>
    <row r="30" spans="1:25">
      <c r="A30" s="236">
        <v>45470</v>
      </c>
      <c r="B30" s="237">
        <v>45470</v>
      </c>
      <c r="C30" s="258"/>
      <c r="D30" s="258">
        <v>1081</v>
      </c>
      <c r="E30" s="258">
        <v>357</v>
      </c>
      <c r="F30" s="258">
        <v>1438</v>
      </c>
      <c r="G30" s="258"/>
      <c r="H30" s="258"/>
      <c r="I30" s="258"/>
      <c r="J30" s="258">
        <v>1322</v>
      </c>
      <c r="K30" s="258">
        <v>417</v>
      </c>
      <c r="L30" s="259">
        <v>1739</v>
      </c>
      <c r="M30" s="242"/>
      <c r="N30" s="242"/>
      <c r="O30" s="242"/>
      <c r="P30" s="242"/>
      <c r="Q30" s="242"/>
      <c r="R30" s="242"/>
      <c r="S30" s="242"/>
      <c r="T30" s="242"/>
      <c r="U30" s="242"/>
      <c r="X30" s="30">
        <f t="shared" si="0"/>
        <v>45470</v>
      </c>
      <c r="Y30" t="str">
        <f>MONTH(X30)&amp;"월 "&amp;WEEKNUM(DATE(YEAR(일일data!X30),1,DAY(일일data!X30-WEEKDAY(일일data!X30,14)+1)),WEEKDAY(DATE(YEAR(일일data!X30),1,1),11)+10)&amp;"주차"</f>
        <v>6월 4주차</v>
      </c>
    </row>
    <row r="31" spans="1:25">
      <c r="A31" s="236">
        <v>45471</v>
      </c>
      <c r="B31" s="237">
        <v>45471</v>
      </c>
      <c r="C31" s="258"/>
      <c r="D31" s="258">
        <v>874</v>
      </c>
      <c r="E31" s="258">
        <v>463</v>
      </c>
      <c r="F31" s="258">
        <v>1337</v>
      </c>
      <c r="G31" s="258"/>
      <c r="H31" s="258"/>
      <c r="I31" s="258"/>
      <c r="J31" s="258">
        <v>1006</v>
      </c>
      <c r="K31" s="258">
        <v>544</v>
      </c>
      <c r="L31" s="259">
        <v>1550</v>
      </c>
      <c r="M31" s="242"/>
      <c r="N31" s="242"/>
      <c r="O31" s="242"/>
      <c r="P31" s="242"/>
      <c r="Q31" s="242"/>
      <c r="R31" s="242"/>
      <c r="S31" s="242"/>
      <c r="T31" s="242"/>
      <c r="U31" s="242"/>
      <c r="X31" s="30">
        <f t="shared" si="0"/>
        <v>45470</v>
      </c>
      <c r="Y31" t="str">
        <f>MONTH(X31)&amp;"월 "&amp;WEEKNUM(DATE(YEAR(일일data!X31),1,DAY(일일data!X31-WEEKDAY(일일data!X31,14)+1)),WEEKDAY(DATE(YEAR(일일data!X31),1,1),11)+10)&amp;"주차"</f>
        <v>6월 4주차</v>
      </c>
    </row>
    <row r="32" spans="1:25">
      <c r="A32" s="236">
        <v>45472</v>
      </c>
      <c r="B32" s="237">
        <v>45472</v>
      </c>
      <c r="C32" s="258"/>
      <c r="D32" s="258">
        <v>277</v>
      </c>
      <c r="E32" s="258">
        <v>372</v>
      </c>
      <c r="F32" s="258">
        <v>649</v>
      </c>
      <c r="G32" s="258"/>
      <c r="H32" s="258"/>
      <c r="I32" s="258"/>
      <c r="J32" s="258">
        <v>294</v>
      </c>
      <c r="K32" s="258">
        <v>412</v>
      </c>
      <c r="L32" s="259">
        <v>706</v>
      </c>
      <c r="M32" s="242"/>
      <c r="N32" s="242"/>
      <c r="O32" s="242"/>
      <c r="P32" s="242"/>
      <c r="Q32" s="242"/>
      <c r="R32" s="242"/>
      <c r="S32" s="242"/>
      <c r="T32" s="242"/>
      <c r="U32" s="242"/>
      <c r="X32" s="30">
        <f t="shared" si="0"/>
        <v>45470</v>
      </c>
      <c r="Y32" t="str">
        <f>MONTH(X32)&amp;"월 "&amp;WEEKNUM(DATE(YEAR(일일data!X32),1,DAY(일일data!X32-WEEKDAY(일일data!X32,14)+1)),WEEKDAY(DATE(YEAR(일일data!X32),1,1),11)+10)&amp;"주차"</f>
        <v>6월 4주차</v>
      </c>
    </row>
    <row r="33" spans="1:25">
      <c r="A33" s="236">
        <v>45473</v>
      </c>
      <c r="B33" s="237">
        <v>45473</v>
      </c>
      <c r="C33" s="258"/>
      <c r="D33" s="258">
        <v>358</v>
      </c>
      <c r="E33" s="258">
        <v>379</v>
      </c>
      <c r="F33" s="258">
        <v>737</v>
      </c>
      <c r="G33" s="258"/>
      <c r="H33" s="258"/>
      <c r="I33" s="258"/>
      <c r="J33" s="258">
        <v>392</v>
      </c>
      <c r="K33" s="258">
        <v>418</v>
      </c>
      <c r="L33" s="259">
        <v>810</v>
      </c>
      <c r="M33" s="242"/>
      <c r="N33" s="242"/>
      <c r="O33" s="242"/>
      <c r="P33" s="242"/>
      <c r="Q33" s="242"/>
      <c r="R33" s="242"/>
      <c r="S33" s="242"/>
      <c r="T33" s="242"/>
      <c r="U33" s="242"/>
      <c r="X33" s="30">
        <f t="shared" si="0"/>
        <v>45470</v>
      </c>
      <c r="Y33" t="str">
        <f>MONTH(X33)&amp;"월 "&amp;WEEKNUM(DATE(YEAR(일일data!X33),1,DAY(일일data!X33-WEEKDAY(일일data!X33,14)+1)),WEEKDAY(DATE(YEAR(일일data!X33),1,1),11)+10)&amp;"주차"</f>
        <v>6월 4주차</v>
      </c>
    </row>
    <row r="34" spans="1:25">
      <c r="A34" s="236"/>
      <c r="B34" s="237"/>
      <c r="C34" s="258"/>
      <c r="D34" s="258"/>
      <c r="E34" s="258"/>
      <c r="F34" s="258"/>
      <c r="G34" s="258"/>
      <c r="H34" s="258"/>
      <c r="I34" s="258"/>
      <c r="J34" s="258"/>
      <c r="K34" s="258"/>
      <c r="L34" s="259"/>
      <c r="M34" s="242"/>
      <c r="N34" s="242"/>
      <c r="O34" s="242"/>
      <c r="P34" s="242"/>
      <c r="Q34" s="242"/>
      <c r="R34" s="242"/>
      <c r="S34" s="242"/>
      <c r="T34" s="242"/>
      <c r="U34" s="242"/>
      <c r="X34" s="30">
        <f t="shared" si="0"/>
        <v>-2</v>
      </c>
      <c r="Y34" t="e">
        <f>MONTH(X34)&amp;"월 "&amp;WEEKNUM(DATE(YEAR(일일data!X34),1,DAY(일일data!X34-WEEKDAY(일일data!X34,14)+1)),WEEKDAY(DATE(YEAR(일일data!X34),1,1),11)+10)&amp;"주차"</f>
        <v>#NUM!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topLeftCell="A22" zoomScaleNormal="100" workbookViewId="0">
      <selection activeCell="R62" sqref="R62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21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22"/>
      <c r="I2" s="323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45444</v>
      </c>
      <c r="H4" s="145">
        <f>SUM(일일data!F:F)</f>
        <v>39009</v>
      </c>
      <c r="I4" s="146">
        <f>SUM(일일data!L:L)</f>
        <v>45580</v>
      </c>
      <c r="J4" s="18"/>
      <c r="K4" s="18"/>
      <c r="L4" s="18"/>
      <c r="R4" s="19" t="str">
        <f>"기간: "&amp;TEXT(G34,"yyyy.m.d")&amp;" - "&amp;TEXT(EOMONTH(G46,0),"yyyy.m.d")</f>
        <v>기간: 2023.6.1 - 2024.6.30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>
        <v>45444</v>
      </c>
      <c r="B25" s="14">
        <v>39009</v>
      </c>
      <c r="C25" s="14">
        <v>45580</v>
      </c>
    </row>
    <row r="26" spans="1:7">
      <c r="A26" s="13"/>
      <c r="B26" s="14"/>
      <c r="C26" s="14"/>
    </row>
    <row r="27" spans="1:7">
      <c r="A27" s="13"/>
      <c r="B27" s="14"/>
      <c r="C27" s="14"/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45078</v>
      </c>
      <c r="H34" s="17">
        <f>INDEX(B:B,COUNTA(B:B)-$F34)</f>
        <v>50538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110940</v>
      </c>
    </row>
    <row r="35" spans="1:11">
      <c r="A35" s="13"/>
      <c r="B35" s="14"/>
      <c r="C35" s="14"/>
      <c r="F35" s="12">
        <v>11</v>
      </c>
      <c r="G35" s="15">
        <f>INDEX(A:A,COUNTA(A:A)-F35)</f>
        <v>45108</v>
      </c>
      <c r="H35" s="17">
        <f t="shared" ref="H35:H46" si="1">INDEX(B:B,COUNTA(B:B)-$F35)</f>
        <v>87634</v>
      </c>
      <c r="I35" s="17">
        <f>40465</f>
        <v>40465</v>
      </c>
      <c r="J35" s="17">
        <f>63153</f>
        <v>63153</v>
      </c>
      <c r="K35" s="17">
        <f t="shared" si="0"/>
        <v>142816</v>
      </c>
    </row>
    <row r="36" spans="1:11">
      <c r="A36" s="13"/>
      <c r="B36" s="14"/>
      <c r="C36" s="14"/>
      <c r="F36" s="12">
        <v>10</v>
      </c>
      <c r="G36" s="15">
        <f>INDEX(A:A,COUNTA(A:A)-F36)</f>
        <v>45139</v>
      </c>
      <c r="H36" s="17">
        <f t="shared" si="1"/>
        <v>94167</v>
      </c>
      <c r="I36" s="17">
        <f>34535</f>
        <v>34535</v>
      </c>
      <c r="J36" s="17">
        <f>64060</f>
        <v>64060</v>
      </c>
      <c r="K36" s="17">
        <f t="shared" si="0"/>
        <v>127433</v>
      </c>
    </row>
    <row r="37" spans="1:11">
      <c r="A37" s="13"/>
      <c r="B37" s="14"/>
      <c r="C37" s="14"/>
      <c r="F37" s="12">
        <v>9</v>
      </c>
      <c r="G37" s="15">
        <f>INDEX(A:A,COUNTA(A:A)-F37)</f>
        <v>45170</v>
      </c>
      <c r="H37" s="17">
        <f t="shared" si="1"/>
        <v>68156</v>
      </c>
      <c r="I37" s="17">
        <f>32147</f>
        <v>32147</v>
      </c>
      <c r="J37" s="17">
        <f>61424</f>
        <v>61424</v>
      </c>
      <c r="K37" s="17">
        <f t="shared" si="0"/>
        <v>95476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45200</v>
      </c>
      <c r="H38" s="17">
        <f t="shared" si="1"/>
        <v>47362</v>
      </c>
      <c r="I38" s="17">
        <f>50226</f>
        <v>50226</v>
      </c>
      <c r="J38" s="17">
        <f>89596</f>
        <v>89596</v>
      </c>
      <c r="K38" s="17">
        <f t="shared" si="0"/>
        <v>69729</v>
      </c>
    </row>
    <row r="39" spans="1:11">
      <c r="A39" s="13"/>
      <c r="B39" s="14"/>
      <c r="C39" s="14"/>
      <c r="F39" s="12">
        <v>7</v>
      </c>
      <c r="G39" s="15">
        <f t="shared" si="2"/>
        <v>45231</v>
      </c>
      <c r="H39" s="17">
        <f t="shared" si="1"/>
        <v>51388</v>
      </c>
      <c r="I39" s="17">
        <f>49635</f>
        <v>49635</v>
      </c>
      <c r="J39" s="17">
        <f>80239</f>
        <v>80239</v>
      </c>
      <c r="K39" s="17">
        <f t="shared" si="0"/>
        <v>71774</v>
      </c>
    </row>
    <row r="40" spans="1:11">
      <c r="A40" s="13"/>
      <c r="B40" s="14"/>
      <c r="C40" s="14"/>
      <c r="F40" s="12">
        <v>6</v>
      </c>
      <c r="G40" s="15">
        <f t="shared" si="2"/>
        <v>45261</v>
      </c>
      <c r="H40" s="17">
        <f t="shared" si="1"/>
        <v>44374</v>
      </c>
      <c r="I40" s="17">
        <f>47007</f>
        <v>47007</v>
      </c>
      <c r="J40" s="17">
        <f>94310</f>
        <v>94310</v>
      </c>
      <c r="K40" s="17">
        <f t="shared" si="0"/>
        <v>57854</v>
      </c>
    </row>
    <row r="41" spans="1:11">
      <c r="A41" s="13"/>
      <c r="B41" s="14"/>
      <c r="C41" s="14"/>
      <c r="F41" s="12">
        <v>5</v>
      </c>
      <c r="G41" s="15">
        <f t="shared" si="2"/>
        <v>45292</v>
      </c>
      <c r="H41" s="17">
        <f t="shared" si="1"/>
        <v>63684</v>
      </c>
      <c r="I41" s="17">
        <f>74169</f>
        <v>74169</v>
      </c>
      <c r="J41" s="17">
        <f>118808</f>
        <v>118808</v>
      </c>
      <c r="K41" s="17">
        <f t="shared" si="0"/>
        <v>110960</v>
      </c>
    </row>
    <row r="42" spans="1:11">
      <c r="A42" s="13"/>
      <c r="B42" s="14"/>
      <c r="C42" s="14"/>
      <c r="F42" s="12">
        <v>4</v>
      </c>
      <c r="G42" s="15">
        <f t="shared" si="2"/>
        <v>45323</v>
      </c>
      <c r="H42" s="17">
        <f t="shared" si="1"/>
        <v>31813</v>
      </c>
      <c r="I42" s="17">
        <f>82985</f>
        <v>82985</v>
      </c>
      <c r="J42" s="17">
        <f>115732</f>
        <v>115732</v>
      </c>
      <c r="K42" s="17">
        <f t="shared" si="0"/>
        <v>37889</v>
      </c>
    </row>
    <row r="43" spans="1:11">
      <c r="A43" s="13"/>
      <c r="B43" s="14"/>
      <c r="C43" s="14"/>
      <c r="F43" s="12">
        <v>3</v>
      </c>
      <c r="G43" s="15">
        <f t="shared" si="2"/>
        <v>45352</v>
      </c>
      <c r="H43" s="17">
        <f t="shared" si="1"/>
        <v>31490</v>
      </c>
      <c r="I43" s="17">
        <f>68156</f>
        <v>68156</v>
      </c>
      <c r="J43" s="17">
        <f>95476</f>
        <v>95476</v>
      </c>
      <c r="K43" s="17">
        <f t="shared" si="0"/>
        <v>36467</v>
      </c>
    </row>
    <row r="44" spans="1:11">
      <c r="A44" s="13"/>
      <c r="B44" s="14"/>
      <c r="C44" s="14"/>
      <c r="F44" s="12">
        <v>2</v>
      </c>
      <c r="G44" s="15">
        <f t="shared" si="2"/>
        <v>45383</v>
      </c>
      <c r="H44" s="17">
        <f t="shared" si="1"/>
        <v>33675</v>
      </c>
      <c r="I44" s="17">
        <f>47362</f>
        <v>47362</v>
      </c>
      <c r="J44" s="17">
        <f>69729</f>
        <v>69729</v>
      </c>
      <c r="K44" s="17">
        <f t="shared" si="0"/>
        <v>39122</v>
      </c>
    </row>
    <row r="45" spans="1:11">
      <c r="A45" s="13"/>
      <c r="B45" s="14"/>
      <c r="C45" s="14"/>
      <c r="F45" s="12">
        <v>1</v>
      </c>
      <c r="G45" s="15">
        <f t="shared" si="2"/>
        <v>45413</v>
      </c>
      <c r="H45" s="17">
        <f t="shared" si="1"/>
        <v>42048</v>
      </c>
      <c r="I45" s="17">
        <f>51388</f>
        <v>51388</v>
      </c>
      <c r="J45" s="17">
        <f>71774</f>
        <v>71774</v>
      </c>
      <c r="K45" s="17">
        <f t="shared" si="0"/>
        <v>50212</v>
      </c>
    </row>
    <row r="46" spans="1:11">
      <c r="A46" s="13"/>
      <c r="B46" s="14"/>
      <c r="C46" s="14"/>
      <c r="F46" s="12">
        <v>0</v>
      </c>
      <c r="G46" s="15">
        <f>INDEX(A:A,COUNTA(A:A)-$F46)</f>
        <v>45444</v>
      </c>
      <c r="H46" s="17">
        <f t="shared" si="1"/>
        <v>39009</v>
      </c>
      <c r="I46" s="17">
        <f>0</f>
        <v>0</v>
      </c>
      <c r="J46" s="17">
        <f t="shared" ref="J46" si="3">75074</f>
        <v>75074</v>
      </c>
      <c r="K46" s="17">
        <f t="shared" si="0"/>
        <v>45580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60" t="str" cm="1">
        <f t="array" ref="G51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6월 발행 콘텐츠 수는 총 18건이며(자료실 제외) UV 39,009 / PV 45,580의 수치로, 전월 대비 UV는 약 7.23% 감소, PV는 약 9.22% 감소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zoomScaleNormal="100" workbookViewId="0">
      <selection activeCell="A21" sqref="A21"/>
    </sheetView>
  </sheetViews>
  <sheetFormatPr defaultRowHeight="16.5"/>
  <sheetData>
    <row r="1" spans="1:4">
      <c r="A1" s="27" t="s">
        <v>48</v>
      </c>
      <c r="B1" s="28" t="s">
        <v>28</v>
      </c>
      <c r="C1" s="28" t="s">
        <v>27</v>
      </c>
      <c r="D1" s="29" t="s">
        <v>49</v>
      </c>
    </row>
    <row r="2" spans="1:4">
      <c r="A2" s="10" t="str">
        <f>TEXT(일일data!A4,"d")&amp;CHAR(10)&amp;TEXT(일일data!A4,"aaa")</f>
        <v>1
토</v>
      </c>
      <c r="B2" s="122">
        <f>일일data!F4</f>
        <v>726</v>
      </c>
      <c r="C2" s="122">
        <f>일일data!L4</f>
        <v>822</v>
      </c>
      <c r="D2" s="26" t="str">
        <f>IF(COUNTIF('기사 리스트'!A:A,일일data!A4)=0," ",COUNTIF('기사 리스트'!A:A,일일data!A4)-COUNTIFS('기사 리스트'!A:A,일일data!A4,'기사 리스트'!D:D,"자료실"))</f>
        <v xml:space="preserve"> </v>
      </c>
    </row>
    <row r="3" spans="1:4">
      <c r="A3" s="10" t="str">
        <f>TEXT(일일data!A5,"d")&amp;CHAR(10)&amp;TEXT(일일data!A5,"aaa")</f>
        <v>2
일</v>
      </c>
      <c r="B3" s="122">
        <f>일일data!F5</f>
        <v>897</v>
      </c>
      <c r="C3" s="122">
        <f>일일data!L5</f>
        <v>1030</v>
      </c>
      <c r="D3" s="26">
        <f>IF(COUNTIF('기사 리스트'!A:A,일일data!A5)=0," ",COUNTIF('기사 리스트'!A:A,일일data!A5)-COUNTIFS('기사 리스트'!A:A,일일data!A5,'기사 리스트'!D:D,"자료실"))</f>
        <v>1</v>
      </c>
    </row>
    <row r="4" spans="1:4">
      <c r="A4" s="10" t="str">
        <f>TEXT(일일data!A6,"d")&amp;CHAR(10)&amp;TEXT(일일data!A6,"aaa")</f>
        <v>3
월</v>
      </c>
      <c r="B4" s="122">
        <f>일일data!F6</f>
        <v>2038</v>
      </c>
      <c r="C4" s="122">
        <f>일일data!L6</f>
        <v>2380</v>
      </c>
      <c r="D4" s="26" t="str">
        <f>IF(COUNTIF('기사 리스트'!A:A,일일data!A6)=0," ",COUNTIF('기사 리스트'!A:A,일일data!A6)-COUNTIFS('기사 리스트'!A:A,일일data!A6,'기사 리스트'!D:D,"자료실"))</f>
        <v xml:space="preserve"> </v>
      </c>
    </row>
    <row r="5" spans="1:4">
      <c r="A5" s="10" t="str">
        <f>TEXT(일일data!A7,"d")&amp;CHAR(10)&amp;TEXT(일일data!A7,"aaa")</f>
        <v>4
화</v>
      </c>
      <c r="B5" s="122">
        <f>일일data!F7</f>
        <v>1868</v>
      </c>
      <c r="C5" s="122">
        <f>일일data!L7</f>
        <v>2241</v>
      </c>
      <c r="D5" s="26">
        <f>IF(COUNTIF('기사 리스트'!A:A,일일data!A7)=0," ",COUNTIF('기사 리스트'!A:A,일일data!A7)-COUNTIFS('기사 리스트'!A:A,일일data!A7,'기사 리스트'!D:D,"자료실"))</f>
        <v>1</v>
      </c>
    </row>
    <row r="6" spans="1:4">
      <c r="A6" s="10" t="str">
        <f>TEXT(일일data!A8,"d")&amp;CHAR(10)&amp;TEXT(일일data!A8,"aaa")</f>
        <v>5
수</v>
      </c>
      <c r="B6" s="122">
        <f>일일data!F8</f>
        <v>1689</v>
      </c>
      <c r="C6" s="122">
        <f>일일data!L8</f>
        <v>1926</v>
      </c>
      <c r="D6" s="26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4">
      <c r="A7" s="10" t="str">
        <f>TEXT(일일data!A9,"d")&amp;CHAR(10)&amp;TEXT(일일data!A9,"aaa")</f>
        <v>6
목</v>
      </c>
      <c r="B7" s="122">
        <f>일일data!F9</f>
        <v>965</v>
      </c>
      <c r="C7" s="122">
        <f>일일data!L9</f>
        <v>1112</v>
      </c>
      <c r="D7" s="26">
        <f>IF(COUNTIF('기사 리스트'!A:A,일일data!A9)=0," ",COUNTIF('기사 리스트'!A:A,일일data!A9)-COUNTIFS('기사 리스트'!A:A,일일data!A9,'기사 리스트'!D:D,"자료실"))</f>
        <v>1</v>
      </c>
    </row>
    <row r="8" spans="1:4">
      <c r="A8" s="10" t="str">
        <f>TEXT(일일data!A10,"d")&amp;CHAR(10)&amp;TEXT(일일data!A10,"aaa")</f>
        <v>7
금</v>
      </c>
      <c r="B8" s="122">
        <f>일일data!F10</f>
        <v>1413</v>
      </c>
      <c r="C8" s="122">
        <f>일일data!L10</f>
        <v>1665</v>
      </c>
      <c r="D8" s="26">
        <f>IF(COUNTIF('기사 리스트'!A:A,일일data!A10)=0," ",COUNTIF('기사 리스트'!A:A,일일data!A10)-COUNTIFS('기사 리스트'!A:A,일일data!A10,'기사 리스트'!D:D,"자료실"))</f>
        <v>1</v>
      </c>
    </row>
    <row r="9" spans="1:4">
      <c r="A9" s="10" t="str">
        <f>TEXT(일일data!A11,"d")&amp;CHAR(10)&amp;TEXT(일일data!A11,"aaa")</f>
        <v>8
토</v>
      </c>
      <c r="B9" s="122">
        <f>일일data!F11</f>
        <v>846</v>
      </c>
      <c r="C9" s="122">
        <f>일일data!L11</f>
        <v>962</v>
      </c>
      <c r="D9" s="26" t="str">
        <f>IF(COUNTIF('기사 리스트'!A:A,일일data!A11)=0," ",COUNTIF('기사 리스트'!A:A,일일data!A11)-COUNTIFS('기사 리스트'!A:A,일일data!A11,'기사 리스트'!D:D,"자료실"))</f>
        <v xml:space="preserve"> </v>
      </c>
    </row>
    <row r="10" spans="1:4">
      <c r="A10" s="10" t="str">
        <f>TEXT(일일data!A12,"d")&amp;CHAR(10)&amp;TEXT(일일data!A12,"aaa")</f>
        <v>9
일</v>
      </c>
      <c r="B10" s="122">
        <f>일일data!F12</f>
        <v>1003</v>
      </c>
      <c r="C10" s="122">
        <f>일일data!L12</f>
        <v>1172</v>
      </c>
      <c r="D10" s="26">
        <f>IF(COUNTIF('기사 리스트'!A:A,일일data!A12)=0," ",COUNTIF('기사 리스트'!A:A,일일data!A12)-COUNTIFS('기사 리스트'!A:A,일일data!A12,'기사 리스트'!D:D,"자료실"))</f>
        <v>1</v>
      </c>
    </row>
    <row r="11" spans="1:4">
      <c r="A11" s="10" t="str">
        <f>TEXT(일일data!A13,"d")&amp;CHAR(10)&amp;TEXT(일일data!A13,"aaa")</f>
        <v>10
월</v>
      </c>
      <c r="B11" s="122">
        <f>일일data!F13</f>
        <v>1689</v>
      </c>
      <c r="C11" s="122">
        <f>일일data!L13</f>
        <v>2035</v>
      </c>
      <c r="D11" s="26" t="str">
        <f>IF(COUNTIF('기사 리스트'!A:A,일일data!A13)=0," ",COUNTIF('기사 리스트'!A:A,일일data!A13)-COUNTIFS('기사 리스트'!A:A,일일data!A13,'기사 리스트'!D:D,"자료실"))</f>
        <v xml:space="preserve"> </v>
      </c>
    </row>
    <row r="12" spans="1:4">
      <c r="A12" s="10" t="str">
        <f>TEXT(일일data!A14,"d")&amp;CHAR(10)&amp;TEXT(일일data!A14,"aaa")</f>
        <v>11
화</v>
      </c>
      <c r="B12" s="122">
        <f>일일data!F14</f>
        <v>1653</v>
      </c>
      <c r="C12" s="122">
        <f>일일data!L14</f>
        <v>1976</v>
      </c>
      <c r="D12" s="26">
        <f>IF(COUNTIF('기사 리스트'!A:A,일일data!A14)=0," ",COUNTIF('기사 리스트'!A:A,일일data!A14)-COUNTIFS('기사 리스트'!A:A,일일data!A14,'기사 리스트'!D:D,"자료실"))</f>
        <v>1</v>
      </c>
    </row>
    <row r="13" spans="1:4">
      <c r="A13" s="10" t="str">
        <f>TEXT(일일data!A15,"d")&amp;CHAR(10)&amp;TEXT(일일data!A15,"aaa")</f>
        <v>12
수</v>
      </c>
      <c r="B13" s="122">
        <f>일일data!F15</f>
        <v>1935</v>
      </c>
      <c r="C13" s="122">
        <f>일일data!L15</f>
        <v>2224</v>
      </c>
      <c r="D13" s="26">
        <f>IF(COUNTIF('기사 리스트'!A:A,일일data!A15)=0," ",COUNTIF('기사 리스트'!A:A,일일data!A15)-COUNTIFS('기사 리스트'!A:A,일일data!A15,'기사 리스트'!D:D,"자료실"))</f>
        <v>1</v>
      </c>
    </row>
    <row r="14" spans="1:4">
      <c r="A14" s="10" t="str">
        <f>TEXT(일일data!A16,"d")&amp;CHAR(10)&amp;TEXT(일일data!A16,"aaa")</f>
        <v>13
목</v>
      </c>
      <c r="B14" s="122">
        <f>일일data!F16</f>
        <v>1613</v>
      </c>
      <c r="C14" s="122">
        <f>일일data!L16</f>
        <v>1920</v>
      </c>
      <c r="D14" s="26">
        <f>IF(COUNTIF('기사 리스트'!A:A,일일data!A16)=0," ",COUNTIF('기사 리스트'!A:A,일일data!A16)-COUNTIFS('기사 리스트'!A:A,일일data!A16,'기사 리스트'!D:D,"자료실"))</f>
        <v>1</v>
      </c>
    </row>
    <row r="15" spans="1:4">
      <c r="A15" s="10" t="str">
        <f>TEXT(일일data!A17,"d")&amp;CHAR(10)&amp;TEXT(일일data!A17,"aaa")</f>
        <v>14
금</v>
      </c>
      <c r="B15" s="122">
        <f>일일data!F17</f>
        <v>1383</v>
      </c>
      <c r="C15" s="122">
        <f>일일data!L17</f>
        <v>1612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토</v>
      </c>
      <c r="B16" s="122">
        <f>일일data!F18</f>
        <v>615</v>
      </c>
      <c r="C16" s="122">
        <f>일일data!L18</f>
        <v>669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일</v>
      </c>
      <c r="B17" s="122">
        <f>일일data!F19</f>
        <v>738</v>
      </c>
      <c r="C17" s="122">
        <f>일일data!L19</f>
        <v>837</v>
      </c>
      <c r="D17" s="26">
        <f>IF(COUNTIF('기사 리스트'!A:A,일일data!A19)=0," ",COUNTIF('기사 리스트'!A:A,일일data!A19)-COUNTIFS('기사 리스트'!A:A,일일data!A19,'기사 리스트'!D:D,"자료실"))</f>
        <v>2</v>
      </c>
    </row>
    <row r="18" spans="1:13">
      <c r="A18" s="10" t="str">
        <f>TEXT(일일data!A20,"d")&amp;CHAR(10)&amp;TEXT(일일data!A20,"aaa")</f>
        <v>17
월</v>
      </c>
      <c r="B18" s="122">
        <f>일일data!F20</f>
        <v>1524</v>
      </c>
      <c r="C18" s="122">
        <f>일일data!L20</f>
        <v>1870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화</v>
      </c>
      <c r="B19" s="122">
        <f>일일data!F21</f>
        <v>1446</v>
      </c>
      <c r="C19" s="122">
        <f>일일data!L21</f>
        <v>1688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수</v>
      </c>
      <c r="B20" s="122">
        <f>일일data!F22</f>
        <v>1396</v>
      </c>
      <c r="C20" s="122">
        <f>일일data!L22</f>
        <v>1599</v>
      </c>
      <c r="D20" s="26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목</v>
      </c>
      <c r="B21" s="122">
        <f>일일data!F23</f>
        <v>1616</v>
      </c>
      <c r="C21" s="122">
        <f>일일data!L23</f>
        <v>1924</v>
      </c>
      <c r="D21" s="26">
        <f>IF(COUNTIF('기사 리스트'!A:A,일일data!A23)=0," ",COUNTIF('기사 리스트'!A:A,일일data!A23)-COUNTIFS('기사 리스트'!A:A,일일data!A23,'기사 리스트'!D:D,"자료실"))</f>
        <v>1</v>
      </c>
      <c r="J21" s="115"/>
    </row>
    <row r="22" spans="1:13">
      <c r="A22" s="10" t="str">
        <f>TEXT(일일data!A24,"d")&amp;CHAR(10)&amp;TEXT(일일data!A24,"aaa")</f>
        <v>21
금</v>
      </c>
      <c r="B22" s="122">
        <f>일일data!F24</f>
        <v>1459</v>
      </c>
      <c r="C22" s="122">
        <f>일일data!L24</f>
        <v>1711</v>
      </c>
      <c r="D22" s="26">
        <f>IF(COUNTIF('기사 리스트'!A:A,일일data!A24)=0," ",COUNTIF('기사 리스트'!A:A,일일data!A24)-COUNTIFS('기사 리스트'!A:A,일일data!A24,'기사 리스트'!D:D,"자료실"))</f>
        <v>1</v>
      </c>
      <c r="J22" s="115"/>
    </row>
    <row r="23" spans="1:13">
      <c r="A23" s="10" t="str">
        <f>TEXT(일일data!A25,"d")&amp;CHAR(10)&amp;TEXT(일일data!A25,"aaa")</f>
        <v>22
토</v>
      </c>
      <c r="B23" s="122">
        <f>일일data!F25</f>
        <v>831</v>
      </c>
      <c r="C23" s="122">
        <f>일일data!L25</f>
        <v>907</v>
      </c>
      <c r="D23" s="26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115"/>
    </row>
    <row r="24" spans="1:13">
      <c r="A24" s="10" t="str">
        <f>TEXT(일일data!A26,"d")&amp;CHAR(10)&amp;TEXT(일일data!A26,"aaa")</f>
        <v>23
일</v>
      </c>
      <c r="B24" s="122">
        <f>일일data!F26</f>
        <v>902</v>
      </c>
      <c r="C24" s="122">
        <f>일일data!L26</f>
        <v>1018</v>
      </c>
      <c r="D24" s="26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월</v>
      </c>
      <c r="B25" s="122">
        <f>일일data!F27</f>
        <v>1670</v>
      </c>
      <c r="C25" s="122">
        <f>일일data!L27</f>
        <v>1981</v>
      </c>
      <c r="D25" s="26">
        <f>IF(COUNTIF('기사 리스트'!A:A,일일data!A27)=0," ",COUNTIF('기사 리스트'!A:A,일일data!A27)-COUNTIFS('기사 리스트'!A:A,일일data!A27,'기사 리스트'!D:D,"자료실"))</f>
        <v>1</v>
      </c>
    </row>
    <row r="26" spans="1:13">
      <c r="A26" s="10" t="str">
        <f>TEXT(일일data!A28,"d")&amp;CHAR(10)&amp;TEXT(일일data!A28,"aaa")</f>
        <v>25
화</v>
      </c>
      <c r="B26" s="122">
        <f>일일data!F28</f>
        <v>1528</v>
      </c>
      <c r="C26" s="122">
        <f>일일data!L28</f>
        <v>1781</v>
      </c>
      <c r="D26" s="26">
        <f>IF(COUNTIF('기사 리스트'!A:A,일일data!A28)=0," ",COUNTIF('기사 리스트'!A:A,일일data!A28)-COUNTIFS('기사 리스트'!A:A,일일data!A28,'기사 리스트'!D:D,"자료실"))</f>
        <v>1</v>
      </c>
    </row>
    <row r="27" spans="1:13">
      <c r="A27" s="10" t="str">
        <f>TEXT(일일data!A29,"d")&amp;CHAR(10)&amp;TEXT(일일data!A29,"aaa")</f>
        <v>26
수</v>
      </c>
      <c r="B27" s="122">
        <f>일일data!F29</f>
        <v>1405</v>
      </c>
      <c r="C27" s="122">
        <f>일일data!L29</f>
        <v>1713</v>
      </c>
      <c r="D27" s="26">
        <f>IF(COUNTIF('기사 리스트'!A:A,일일data!A29)=0," ",COUNTIF('기사 리스트'!A:A,일일data!A29)-COUNTIFS('기사 리스트'!A:A,일일data!A29,'기사 리스트'!D:D,"자료실"))</f>
        <v>1</v>
      </c>
    </row>
    <row r="28" spans="1:13">
      <c r="A28" s="10" t="str">
        <f>TEXT(일일data!A30,"d")&amp;CHAR(10)&amp;TEXT(일일data!A30,"aaa")</f>
        <v>27
목</v>
      </c>
      <c r="B28" s="122">
        <f>일일data!F30</f>
        <v>1438</v>
      </c>
      <c r="C28" s="122">
        <f>일일data!L30</f>
        <v>1739</v>
      </c>
      <c r="D28" s="26">
        <f>IF(COUNTIF('기사 리스트'!A:A,일일data!A30)=0," ",COUNTIF('기사 리스트'!A:A,일일data!A30)-COUNTIFS('기사 리스트'!A:A,일일data!A30,'기사 리스트'!D:D,"자료실"))</f>
        <v>1</v>
      </c>
    </row>
    <row r="29" spans="1:13">
      <c r="A29" s="10" t="str">
        <f>TEXT(일일data!A31,"d")&amp;CHAR(10)&amp;TEXT(일일data!A31,"aaa")</f>
        <v>28
금</v>
      </c>
      <c r="B29" s="122">
        <f>일일data!F31</f>
        <v>1337</v>
      </c>
      <c r="C29" s="122">
        <f>일일data!L31</f>
        <v>1550</v>
      </c>
      <c r="D29" s="26">
        <f>IF(COUNTIF('기사 리스트'!A:A,일일data!A31)=0," ",COUNTIF('기사 리스트'!A:A,일일data!A31)-COUNTIFS('기사 리스트'!A:A,일일data!A31,'기사 리스트'!D:D,"자료실"))</f>
        <v>2</v>
      </c>
    </row>
    <row r="30" spans="1:13">
      <c r="A30" s="10" t="str">
        <f>IF(일일data!A32="","",TEXT(일일data!A32,"d")&amp;CHAR(10)&amp;TEXT(일일data!A32,"aaa"))</f>
        <v>29
토</v>
      </c>
      <c r="B30" s="122">
        <f>IF(일일data!F32="",NA(),일일data!F32)</f>
        <v>649</v>
      </c>
      <c r="C30" s="122">
        <f>IF(일일data!L32="",NA(),일일data!L32)</f>
        <v>706</v>
      </c>
      <c r="D30" s="26" t="str">
        <f>IF(COUNTIF('기사 리스트'!A:A,일일data!A32)=0," ",COUNTIF('기사 리스트'!A:A,일일data!A32)-COUNTIFS('기사 리스트'!A:A,일일data!A32,'기사 리스트'!D:D,"자료실"))</f>
        <v xml:space="preserve"> </v>
      </c>
    </row>
    <row r="31" spans="1:13">
      <c r="A31" s="10" t="str">
        <f>IF(일일data!A33="","",TEXT(일일data!A33,"d")&amp;CHAR(10)&amp;TEXT(일일data!A33,"aaa"))</f>
        <v>30
일</v>
      </c>
      <c r="B31" s="122">
        <f>IF(일일data!F33="",NA(),일일data!F33)</f>
        <v>737</v>
      </c>
      <c r="C31" s="122">
        <f>IF(일일data!L33="",NA(),일일data!L33)</f>
        <v>810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/>
      </c>
      <c r="B32" s="122" t="e">
        <f>IF(일일data!F34="",NA(),일일data!F34)</f>
        <v>#N/A</v>
      </c>
      <c r="C32" s="122" t="e">
        <f>IF(일일data!L34="",NA(),일일data!L34)</f>
        <v>#N/A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45444</v>
      </c>
      <c r="B4" s="59">
        <f>일일data!D4</f>
        <v>396</v>
      </c>
      <c r="C4" s="59">
        <f>일일data!E4</f>
        <v>330</v>
      </c>
      <c r="D4" s="59">
        <f>일일data!J4</f>
        <v>441</v>
      </c>
      <c r="E4" s="60">
        <f>일일data!K4</f>
        <v>381</v>
      </c>
      <c r="F4" t="e">
        <f t="shared" si="0"/>
        <v>#N/A</v>
      </c>
    </row>
    <row r="5" spans="1:8">
      <c r="A5" s="58">
        <f>IF(일일data!A5="",NA(),일일data!A5)</f>
        <v>45445</v>
      </c>
      <c r="B5" s="9">
        <f>일일data!D5</f>
        <v>537</v>
      </c>
      <c r="C5" s="9">
        <f>일일data!E5</f>
        <v>360</v>
      </c>
      <c r="D5" s="9">
        <f>일일data!J5</f>
        <v>624</v>
      </c>
      <c r="E5" s="49">
        <f>일일data!K5</f>
        <v>406</v>
      </c>
      <c r="F5" t="e">
        <f t="shared" si="0"/>
        <v>#N/A</v>
      </c>
    </row>
    <row r="6" spans="1:8">
      <c r="A6" s="58">
        <f>IF(일일data!A6="",NA(),일일data!A6)</f>
        <v>45446</v>
      </c>
      <c r="B6" s="9">
        <f>일일data!D6</f>
        <v>1452</v>
      </c>
      <c r="C6" s="9">
        <f>일일data!E6</f>
        <v>586</v>
      </c>
      <c r="D6" s="9">
        <f>일일data!J6</f>
        <v>1703</v>
      </c>
      <c r="E6" s="49">
        <f>일일data!K6</f>
        <v>677</v>
      </c>
      <c r="F6" t="e">
        <f t="shared" si="0"/>
        <v>#N/A</v>
      </c>
    </row>
    <row r="7" spans="1:8">
      <c r="A7" s="58">
        <f>IF(일일data!A7="",NA(),일일data!A7)</f>
        <v>45447</v>
      </c>
      <c r="B7" s="9">
        <f>일일data!D7</f>
        <v>1384</v>
      </c>
      <c r="C7" s="9">
        <f>일일data!E7</f>
        <v>484</v>
      </c>
      <c r="D7" s="9">
        <f>일일data!J7</f>
        <v>1656</v>
      </c>
      <c r="E7" s="49">
        <f>일일data!K7</f>
        <v>585</v>
      </c>
      <c r="F7" t="e">
        <f t="shared" si="0"/>
        <v>#N/A</v>
      </c>
    </row>
    <row r="8" spans="1:8">
      <c r="A8" s="58">
        <f>IF(일일data!A8="",NA(),일일data!A8)</f>
        <v>45448</v>
      </c>
      <c r="B8" s="9">
        <f>일일data!D8</f>
        <v>1229</v>
      </c>
      <c r="C8" s="9">
        <f>일일data!E8</f>
        <v>460</v>
      </c>
      <c r="D8" s="9">
        <f>일일data!J8</f>
        <v>1383</v>
      </c>
      <c r="E8" s="49">
        <f>일일data!K8</f>
        <v>543</v>
      </c>
      <c r="F8" t="e">
        <f t="shared" si="0"/>
        <v>#N/A</v>
      </c>
    </row>
    <row r="9" spans="1:8">
      <c r="A9" s="58">
        <f>IF(일일data!A9="",NA(),일일data!A9)</f>
        <v>45449</v>
      </c>
      <c r="B9" s="9">
        <f>일일data!D9</f>
        <v>623</v>
      </c>
      <c r="C9" s="9">
        <f>일일data!E9</f>
        <v>342</v>
      </c>
      <c r="D9" s="9">
        <f>일일data!J9</f>
        <v>738</v>
      </c>
      <c r="E9" s="49">
        <f>일일data!K9</f>
        <v>374</v>
      </c>
      <c r="F9" t="e">
        <f t="shared" si="0"/>
        <v>#N/A</v>
      </c>
    </row>
    <row r="10" spans="1:8">
      <c r="A10" s="58">
        <f>IF(일일data!A10="",NA(),일일data!A10)</f>
        <v>45450</v>
      </c>
      <c r="B10" s="9">
        <f>일일data!D10</f>
        <v>1025</v>
      </c>
      <c r="C10" s="9">
        <f>일일data!E10</f>
        <v>388</v>
      </c>
      <c r="D10" s="9">
        <f>일일data!J10</f>
        <v>1222</v>
      </c>
      <c r="E10" s="49">
        <f>일일data!K10</f>
        <v>443</v>
      </c>
      <c r="F10" t="e">
        <f t="shared" si="0"/>
        <v>#N/A</v>
      </c>
    </row>
    <row r="11" spans="1:8">
      <c r="A11" s="58">
        <f>IF(일일data!A11="",NA(),일일data!A11)</f>
        <v>45451</v>
      </c>
      <c r="B11" s="9">
        <f>일일data!D11</f>
        <v>542</v>
      </c>
      <c r="C11" s="9">
        <f>일일data!E11</f>
        <v>304</v>
      </c>
      <c r="D11" s="9">
        <f>일일data!J11</f>
        <v>633</v>
      </c>
      <c r="E11" s="49">
        <f>일일data!K11</f>
        <v>329</v>
      </c>
      <c r="F11" t="e">
        <f t="shared" si="0"/>
        <v>#N/A</v>
      </c>
    </row>
    <row r="12" spans="1:8">
      <c r="A12" s="58">
        <f>IF(일일data!A12="",NA(),일일data!A12)</f>
        <v>45452</v>
      </c>
      <c r="B12" s="9">
        <f>일일data!D12</f>
        <v>616</v>
      </c>
      <c r="C12" s="9">
        <f>일일data!E12</f>
        <v>387</v>
      </c>
      <c r="D12" s="9">
        <f>일일data!J12</f>
        <v>719</v>
      </c>
      <c r="E12" s="49">
        <f>일일data!K12</f>
        <v>453</v>
      </c>
      <c r="F12" t="e">
        <f t="shared" si="0"/>
        <v>#N/A</v>
      </c>
    </row>
    <row r="13" spans="1:8">
      <c r="A13" s="58">
        <f>IF(일일data!A13="",NA(),일일data!A13)</f>
        <v>45453</v>
      </c>
      <c r="B13" s="9">
        <f>일일data!D13</f>
        <v>1205</v>
      </c>
      <c r="C13" s="9">
        <f>일일data!E13</f>
        <v>484</v>
      </c>
      <c r="D13" s="9">
        <f>일일data!J13</f>
        <v>1456</v>
      </c>
      <c r="E13" s="49">
        <f>일일data!K13</f>
        <v>579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45454</v>
      </c>
      <c r="B14" s="9">
        <f>일일data!D14</f>
        <v>1204</v>
      </c>
      <c r="C14" s="9">
        <f>일일data!E14</f>
        <v>449</v>
      </c>
      <c r="D14" s="9">
        <f>일일data!J14</f>
        <v>1460</v>
      </c>
      <c r="E14" s="49">
        <f>일일data!K14</f>
        <v>516</v>
      </c>
      <c r="F14" t="e">
        <f t="shared" si="0"/>
        <v>#N/A</v>
      </c>
    </row>
    <row r="15" spans="1:8">
      <c r="A15" s="58">
        <f>IF(일일data!A15="",NA(),일일data!A15)</f>
        <v>45455</v>
      </c>
      <c r="B15" s="9">
        <f>일일data!D15</f>
        <v>1439</v>
      </c>
      <c r="C15" s="9">
        <f>일일data!E15</f>
        <v>496</v>
      </c>
      <c r="D15" s="9">
        <f>일일data!J15</f>
        <v>1664</v>
      </c>
      <c r="E15" s="49">
        <f>일일data!K15</f>
        <v>560</v>
      </c>
      <c r="F15" t="e">
        <f t="shared" si="0"/>
        <v>#N/A</v>
      </c>
    </row>
    <row r="16" spans="1:8">
      <c r="A16" s="58">
        <f>IF(일일data!A16="",NA(),일일data!A16)</f>
        <v>45456</v>
      </c>
      <c r="B16" s="9">
        <f>일일data!D16</f>
        <v>1187</v>
      </c>
      <c r="C16" s="9">
        <f>일일data!E16</f>
        <v>426</v>
      </c>
      <c r="D16" s="9">
        <f>일일data!J16</f>
        <v>1435</v>
      </c>
      <c r="E16" s="49">
        <f>일일data!K16</f>
        <v>485</v>
      </c>
      <c r="F16" t="e">
        <f t="shared" si="0"/>
        <v>#N/A</v>
      </c>
    </row>
    <row r="17" spans="1:20">
      <c r="A17" s="58">
        <f>IF(일일data!A17="",NA(),일일data!A17)</f>
        <v>45457</v>
      </c>
      <c r="B17" s="9">
        <f>일일data!D17</f>
        <v>933</v>
      </c>
      <c r="C17" s="9">
        <f>일일data!E17</f>
        <v>450</v>
      </c>
      <c r="D17" s="9">
        <f>일일data!J17</f>
        <v>1095</v>
      </c>
      <c r="E17" s="49">
        <f>일일data!K17</f>
        <v>517</v>
      </c>
      <c r="F17" t="e">
        <f t="shared" si="0"/>
        <v>#N/A</v>
      </c>
    </row>
    <row r="18" spans="1:20">
      <c r="A18" s="58">
        <f>IF(일일data!A18="",NA(),일일data!A18)</f>
        <v>45458</v>
      </c>
      <c r="B18" s="9">
        <f>일일data!D18</f>
        <v>332</v>
      </c>
      <c r="C18" s="9">
        <f>일일data!E18</f>
        <v>283</v>
      </c>
      <c r="D18" s="9">
        <f>일일data!J18</f>
        <v>345</v>
      </c>
      <c r="E18" s="49">
        <f>일일data!K18</f>
        <v>324</v>
      </c>
      <c r="F18" t="e">
        <f t="shared" si="0"/>
        <v>#N/A</v>
      </c>
    </row>
    <row r="19" spans="1:20">
      <c r="A19" s="58">
        <f>IF(일일data!A19="",NA(),일일data!A19)</f>
        <v>45459</v>
      </c>
      <c r="B19" s="9">
        <f>일일data!D19</f>
        <v>443</v>
      </c>
      <c r="C19" s="9">
        <f>일일data!E19</f>
        <v>295</v>
      </c>
      <c r="D19" s="9">
        <f>일일data!J19</f>
        <v>511</v>
      </c>
      <c r="E19" s="49">
        <f>일일data!K19</f>
        <v>326</v>
      </c>
      <c r="F19" t="e">
        <f t="shared" si="0"/>
        <v>#N/A</v>
      </c>
    </row>
    <row r="20" spans="1:20">
      <c r="A20" s="58">
        <f>IF(일일data!A20="",NA(),일일data!A20)</f>
        <v>45460</v>
      </c>
      <c r="B20" s="9">
        <f>일일data!D20</f>
        <v>1136</v>
      </c>
      <c r="C20" s="9">
        <f>일일data!E20</f>
        <v>388</v>
      </c>
      <c r="D20" s="9">
        <f>일일data!J20</f>
        <v>1413</v>
      </c>
      <c r="E20" s="49">
        <f>일일data!K20</f>
        <v>457</v>
      </c>
      <c r="F20" t="e">
        <f t="shared" si="0"/>
        <v>#N/A</v>
      </c>
    </row>
    <row r="21" spans="1:20">
      <c r="A21" s="58">
        <f>IF(일일data!A21="",NA(),일일data!A21)</f>
        <v>45461</v>
      </c>
      <c r="B21" s="9">
        <f>일일data!D21</f>
        <v>1052</v>
      </c>
      <c r="C21" s="9">
        <f>일일data!E21</f>
        <v>394</v>
      </c>
      <c r="D21" s="9">
        <f>일일data!J21</f>
        <v>1223</v>
      </c>
      <c r="E21" s="49">
        <f>일일data!K21</f>
        <v>465</v>
      </c>
      <c r="F21" t="e">
        <f t="shared" si="0"/>
        <v>#N/A</v>
      </c>
    </row>
    <row r="22" spans="1:20">
      <c r="A22" s="58">
        <f>IF(일일data!A22="",NA(),일일data!A22)</f>
        <v>45462</v>
      </c>
      <c r="B22" s="9">
        <f>일일data!D22</f>
        <v>1047</v>
      </c>
      <c r="C22" s="9">
        <f>일일data!E22</f>
        <v>349</v>
      </c>
      <c r="D22" s="9">
        <f>일일data!J22</f>
        <v>1188</v>
      </c>
      <c r="E22" s="49">
        <f>일일data!K22</f>
        <v>411</v>
      </c>
      <c r="F22" t="e">
        <f t="shared" si="0"/>
        <v>#N/A</v>
      </c>
    </row>
    <row r="23" spans="1:20">
      <c r="A23" s="58">
        <f>IF(일일data!A23="",NA(),일일data!A23)</f>
        <v>45463</v>
      </c>
      <c r="B23" s="9">
        <f>일일data!D23</f>
        <v>1159</v>
      </c>
      <c r="C23" s="9">
        <f>일일data!E23</f>
        <v>457</v>
      </c>
      <c r="D23" s="9">
        <f>일일data!J23</f>
        <v>1418</v>
      </c>
      <c r="E23" s="49">
        <f>일일data!K23</f>
        <v>506</v>
      </c>
      <c r="F23" t="e">
        <f t="shared" si="0"/>
        <v>#N/A</v>
      </c>
    </row>
    <row r="24" spans="1:20">
      <c r="A24" s="58">
        <f>IF(일일data!A24="",NA(),일일data!A24)</f>
        <v>45464</v>
      </c>
      <c r="B24" s="9">
        <f>일일data!D24</f>
        <v>959</v>
      </c>
      <c r="C24" s="9">
        <f>일일data!E24</f>
        <v>500</v>
      </c>
      <c r="D24" s="9">
        <f>일일data!J24</f>
        <v>1147</v>
      </c>
      <c r="E24" s="49">
        <f>일일data!K24</f>
        <v>564</v>
      </c>
      <c r="F24" t="e">
        <f t="shared" si="0"/>
        <v>#N/A</v>
      </c>
    </row>
    <row r="25" spans="1:20">
      <c r="A25" s="58">
        <f>IF(일일data!A25="",NA(),일일data!A25)</f>
        <v>45465</v>
      </c>
      <c r="B25" s="9">
        <f>일일data!D25</f>
        <v>293</v>
      </c>
      <c r="C25" s="9">
        <f>일일data!E25</f>
        <v>538</v>
      </c>
      <c r="D25" s="9">
        <f>일일data!J25</f>
        <v>310</v>
      </c>
      <c r="E25" s="49">
        <f>일일data!K25</f>
        <v>597</v>
      </c>
      <c r="F25" t="e">
        <f t="shared" si="0"/>
        <v>#N/A</v>
      </c>
    </row>
    <row r="26" spans="1:20" ht="17.25" thickBot="1">
      <c r="A26" s="58">
        <f>IF(일일data!A26="",NA(),일일data!A26)</f>
        <v>45466</v>
      </c>
      <c r="B26" s="9">
        <f>일일data!D26</f>
        <v>374</v>
      </c>
      <c r="C26" s="9">
        <f>일일data!E26</f>
        <v>528</v>
      </c>
      <c r="D26" s="9">
        <f>일일data!J26</f>
        <v>439</v>
      </c>
      <c r="E26" s="49">
        <f>일일data!K26</f>
        <v>579</v>
      </c>
      <c r="F26" t="e">
        <f t="shared" si="0"/>
        <v>#N/A</v>
      </c>
    </row>
    <row r="27" spans="1:20">
      <c r="A27" s="58">
        <f>IF(일일data!A27="",NA(),일일data!A27)</f>
        <v>45467</v>
      </c>
      <c r="B27" s="9">
        <f>일일data!D27</f>
        <v>1123</v>
      </c>
      <c r="C27" s="9">
        <f>일일data!E27</f>
        <v>547</v>
      </c>
      <c r="D27" s="9">
        <f>일일data!J27</f>
        <v>1374</v>
      </c>
      <c r="E27" s="49">
        <f>일일data!K27</f>
        <v>607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45468</v>
      </c>
      <c r="B28" s="9">
        <f>일일data!D28</f>
        <v>997</v>
      </c>
      <c r="C28" s="9">
        <f>일일data!E28</f>
        <v>531</v>
      </c>
      <c r="D28" s="9">
        <f>일일data!J28</f>
        <v>1187</v>
      </c>
      <c r="E28" s="49">
        <f>일일data!K28</f>
        <v>594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4</v>
      </c>
      <c r="K28" s="9">
        <f>VLOOKUP(INDEX(R:R,MATCH(MAX($T$28:$T$37),T:T,0)),R:V,3,FALSE)</f>
        <v>5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4</v>
      </c>
      <c r="T28" s="111">
        <f>IFERROR(IF(R28=FALSE,"",VLOOKUP(MID($R28,23,200),기사별유입!$A:$C,2,FALSE)),0)</f>
        <v>5</v>
      </c>
    </row>
    <row r="29" spans="1:20">
      <c r="A29" s="58">
        <f>IF(일일data!A29="",NA(),일일data!A29)</f>
        <v>45469</v>
      </c>
      <c r="B29" s="9">
        <f>일일data!D29</f>
        <v>1046</v>
      </c>
      <c r="C29" s="9">
        <f>일일data!E29</f>
        <v>359</v>
      </c>
      <c r="D29" s="9">
        <f>일일data!J29</f>
        <v>1310</v>
      </c>
      <c r="E29" s="49">
        <f>일일data!K29</f>
        <v>403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8</v>
      </c>
      <c r="K29" s="9">
        <f>VLOOKUP(INDEX(R:R,MATCH(MAX($T$38:$T$47),T:T,0)),R:V,3,FALSE)</f>
        <v>10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45470</v>
      </c>
      <c r="B30" s="9">
        <f>일일data!D30</f>
        <v>1081</v>
      </c>
      <c r="C30" s="9">
        <f>일일data!E30</f>
        <v>357</v>
      </c>
      <c r="D30" s="9">
        <f>일일data!J30</f>
        <v>1322</v>
      </c>
      <c r="E30" s="49">
        <f>일일data!K30</f>
        <v>417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SK이노베이션, 한국ESG기준원 ESG 종합평가 ‘A+’로 등급 상향</v>
      </c>
      <c r="J30" s="9">
        <f>VLOOKUP(INDEX(R:R,MATCH(MAX($T$48:$T$57),T:T,0)),R:V,2,FALSE)</f>
        <v>6</v>
      </c>
      <c r="K30" s="9">
        <f>VLOOKUP(INDEX(R:R,MATCH(MAX($T$48:$T$57),T:T,0)),R:V,3,FALSE)</f>
        <v>6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45471</v>
      </c>
      <c r="B31" s="9">
        <f>일일data!D31</f>
        <v>874</v>
      </c>
      <c r="C31" s="9">
        <f>일일data!E31</f>
        <v>463</v>
      </c>
      <c r="D31" s="9">
        <f>일일data!J31</f>
        <v>1006</v>
      </c>
      <c r="E31" s="49">
        <f>일일data!K31</f>
        <v>544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23</v>
      </c>
      <c r="K31" s="50">
        <f>VLOOKUP(INDEX(R:R,MATCH(MAX($T$58:$T$67),T:T,0)),R:V,3,FALSE)</f>
        <v>33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45472</v>
      </c>
      <c r="B32" s="9">
        <f>일일data!D32</f>
        <v>277</v>
      </c>
      <c r="C32" s="9">
        <f>일일data!E32</f>
        <v>372</v>
      </c>
      <c r="D32" s="9">
        <f>일일data!J32</f>
        <v>294</v>
      </c>
      <c r="E32" s="49">
        <f>일일data!K32</f>
        <v>412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45473</v>
      </c>
      <c r="B33" s="9">
        <f>일일data!D33</f>
        <v>358</v>
      </c>
      <c r="C33" s="9">
        <f>일일data!E33</f>
        <v>379</v>
      </c>
      <c r="D33" s="9">
        <f>일일data!J33</f>
        <v>392</v>
      </c>
      <c r="E33" s="49">
        <f>일일data!K33</f>
        <v>418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26323</v>
      </c>
      <c r="C34" s="126">
        <f>SUM(C4:C33)</f>
        <v>12686</v>
      </c>
      <c r="D34" s="126">
        <f>SUM(D4:D33)</f>
        <v>31108</v>
      </c>
      <c r="E34" s="126">
        <f>SUM(E4:E33)</f>
        <v>14472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8</v>
      </c>
      <c r="T38" s="111">
        <f>IFERROR(IF(R38=FALSE,"",VLOOKUP(MID($R38,23,200),기사별유입!$A:$C,2,FALSE)),0)</f>
        <v>10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2</v>
      </c>
      <c r="T39" s="111">
        <f>IFERROR(IF(R39=FALSE,"",VLOOKUP(MID($R39,23,200),기사별유입!$A:$C,2,FALSE)),0)</f>
        <v>3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4</v>
      </c>
      <c r="T48" s="111">
        <f>IFERROR(IF(R48=FALSE,"",VLOOKUP(MID($R48,23,200),기사별유입!$A:$C,2,FALSE)),0)</f>
        <v>4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6</v>
      </c>
      <c r="T49" s="111">
        <f>IFERROR(IF(R49=FALSE,"",VLOOKUP(MID($R49,23,200),기사별유입!$A:$C,2,FALSE)),0)</f>
        <v>6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23</v>
      </c>
      <c r="T58" s="111">
        <f>IFERROR(IF(R58=FALSE,"",VLOOKUP(MID($R58,23,200),기사별유입!$A:$C,2,FALSE)),0)</f>
        <v>33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407" activePane="bottomLeft" state="frozen"/>
      <selection pane="bottomLeft" activeCell="B430" sqref="B430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41508</v>
      </c>
      <c r="B2" s="8" t="s">
        <v>3405</v>
      </c>
      <c r="C2" s="24" t="s">
        <v>3406</v>
      </c>
      <c r="D2" s="189"/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7" t="s">
        <v>289</v>
      </c>
      <c r="Q2" s="104"/>
      <c r="R2" s="231"/>
    </row>
    <row r="3" spans="1:18">
      <c r="A3" s="23">
        <v>42346</v>
      </c>
      <c r="B3" s="8" t="s">
        <v>846</v>
      </c>
      <c r="C3" s="24" t="s">
        <v>845</v>
      </c>
      <c r="D3" s="234" t="s">
        <v>763</v>
      </c>
      <c r="E3" s="128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8" t="s">
        <v>85</v>
      </c>
      <c r="Q3" s="104" t="s">
        <v>903</v>
      </c>
      <c r="R3" s="232" t="s">
        <v>940</v>
      </c>
    </row>
    <row r="4" spans="1:18" ht="17.25">
      <c r="A4" s="23">
        <v>42360</v>
      </c>
      <c r="B4" s="8" t="s">
        <v>698</v>
      </c>
      <c r="C4" s="24" t="s">
        <v>697</v>
      </c>
      <c r="D4" s="235" t="s">
        <v>753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9" t="s">
        <v>62</v>
      </c>
      <c r="Q4" s="104" t="s">
        <v>901</v>
      </c>
      <c r="R4" s="232" t="s">
        <v>941</v>
      </c>
    </row>
    <row r="5" spans="1:18" ht="17.25">
      <c r="A5" s="23">
        <v>42396</v>
      </c>
      <c r="B5" s="8" t="s">
        <v>833</v>
      </c>
      <c r="C5" s="24" t="s">
        <v>801</v>
      </c>
      <c r="D5" s="235" t="s">
        <v>61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9" t="s">
        <v>287</v>
      </c>
      <c r="Q5" s="104" t="s">
        <v>899</v>
      </c>
      <c r="R5" s="232" t="s">
        <v>942</v>
      </c>
    </row>
    <row r="6" spans="1:18" ht="18" thickBot="1">
      <c r="A6" s="23">
        <v>42769</v>
      </c>
      <c r="B6" s="8" t="s">
        <v>931</v>
      </c>
      <c r="C6" s="24" t="s">
        <v>932</v>
      </c>
      <c r="D6" s="234" t="s">
        <v>265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30" t="s">
        <v>288</v>
      </c>
      <c r="Q6" s="104" t="s">
        <v>905</v>
      </c>
      <c r="R6" s="233" t="s">
        <v>983</v>
      </c>
    </row>
    <row r="7" spans="1:18" ht="17.25">
      <c r="A7" s="23">
        <v>43075</v>
      </c>
      <c r="B7" s="8" t="s">
        <v>691</v>
      </c>
      <c r="C7" s="24" t="s">
        <v>690</v>
      </c>
      <c r="D7" s="235" t="s">
        <v>61</v>
      </c>
      <c r="E7" s="25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3"/>
    </row>
    <row r="8" spans="1:18">
      <c r="A8" s="23">
        <v>43236</v>
      </c>
      <c r="B8" s="8" t="s">
        <v>35</v>
      </c>
      <c r="C8" s="24" t="s">
        <v>36</v>
      </c>
      <c r="D8" s="235" t="s">
        <v>587</v>
      </c>
      <c r="E8" s="128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3"/>
    </row>
    <row r="9" spans="1:18" ht="17.25">
      <c r="A9" s="23">
        <v>43342</v>
      </c>
      <c r="B9" s="8" t="s">
        <v>850</v>
      </c>
      <c r="C9" s="24" t="s">
        <v>849</v>
      </c>
      <c r="D9" s="234" t="s">
        <v>763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3"/>
    </row>
    <row r="10" spans="1:18" ht="17.25">
      <c r="A10" s="23">
        <v>43510</v>
      </c>
      <c r="B10" s="8" t="s">
        <v>693</v>
      </c>
      <c r="C10" s="24" t="s">
        <v>694</v>
      </c>
      <c r="D10" s="235" t="s">
        <v>61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3"/>
    </row>
    <row r="11" spans="1:18" ht="17.25">
      <c r="A11" s="23">
        <v>43516</v>
      </c>
      <c r="B11" s="8" t="s">
        <v>699</v>
      </c>
      <c r="C11" s="24" t="s">
        <v>700</v>
      </c>
      <c r="D11" s="235" t="s">
        <v>753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3"/>
    </row>
    <row r="12" spans="1:18" ht="17.25">
      <c r="A12" s="23">
        <v>43544</v>
      </c>
      <c r="B12" s="8" t="s">
        <v>86</v>
      </c>
      <c r="C12" s="24" t="s">
        <v>82</v>
      </c>
      <c r="D12" s="235" t="s">
        <v>61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3"/>
    </row>
    <row r="13" spans="1:18">
      <c r="A13" s="23">
        <v>43746</v>
      </c>
      <c r="B13" s="8" t="s">
        <v>3401</v>
      </c>
      <c r="C13" s="24" t="s">
        <v>3402</v>
      </c>
      <c r="D13" s="189" t="s">
        <v>265</v>
      </c>
      <c r="E13" s="128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>
      <c r="A14" s="23">
        <v>43790</v>
      </c>
      <c r="B14" s="8" t="s">
        <v>3403</v>
      </c>
      <c r="C14" s="24" t="s">
        <v>3404</v>
      </c>
      <c r="D14" s="189" t="s">
        <v>265</v>
      </c>
      <c r="E14" s="128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44103</v>
      </c>
      <c r="B15" s="8" t="s">
        <v>612</v>
      </c>
      <c r="C15" s="24" t="s">
        <v>611</v>
      </c>
      <c r="D15" s="235" t="s">
        <v>62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44301</v>
      </c>
      <c r="B16" s="8" t="s">
        <v>609</v>
      </c>
      <c r="C16" s="24" t="s">
        <v>610</v>
      </c>
      <c r="D16" s="235" t="s">
        <v>62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44322</v>
      </c>
      <c r="B17" s="8" t="s">
        <v>607</v>
      </c>
      <c r="C17" s="24" t="s">
        <v>608</v>
      </c>
      <c r="D17" s="235" t="s">
        <v>62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44361</v>
      </c>
      <c r="B18" s="8" t="s">
        <v>41</v>
      </c>
      <c r="C18" s="24" t="s">
        <v>42</v>
      </c>
      <c r="D18" s="235" t="s">
        <v>587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 ht="17.25">
      <c r="A19" s="23">
        <v>44364</v>
      </c>
      <c r="B19" s="8" t="s">
        <v>37</v>
      </c>
      <c r="C19" s="24" t="s">
        <v>38</v>
      </c>
      <c r="D19" s="235" t="s">
        <v>613</v>
      </c>
      <c r="E19" s="25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44370</v>
      </c>
      <c r="B20" s="8" t="s">
        <v>990</v>
      </c>
      <c r="C20" s="24" t="s">
        <v>991</v>
      </c>
      <c r="D20" s="189" t="s">
        <v>265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44831</v>
      </c>
      <c r="B21" s="8" t="s">
        <v>45</v>
      </c>
      <c r="C21" s="24" t="s">
        <v>46</v>
      </c>
      <c r="D21" s="235" t="s">
        <v>597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44846</v>
      </c>
      <c r="B22" s="8" t="s">
        <v>689</v>
      </c>
      <c r="C22" s="24" t="s">
        <v>688</v>
      </c>
      <c r="D22" s="235" t="s">
        <v>753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44867</v>
      </c>
      <c r="B23" s="8" t="s">
        <v>695</v>
      </c>
      <c r="C23" s="24" t="s">
        <v>696</v>
      </c>
      <c r="D23" s="235" t="s">
        <v>61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44896</v>
      </c>
      <c r="B24" s="8" t="s">
        <v>851</v>
      </c>
      <c r="C24" s="24" t="s">
        <v>852</v>
      </c>
      <c r="D24" s="234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>
      <c r="A25" s="23">
        <v>44901</v>
      </c>
      <c r="B25" s="8" t="s">
        <v>88</v>
      </c>
      <c r="C25" s="24" t="s">
        <v>87</v>
      </c>
      <c r="D25" s="235" t="s">
        <v>89</v>
      </c>
      <c r="E25" s="128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44905</v>
      </c>
      <c r="B26" s="8" t="s">
        <v>400</v>
      </c>
      <c r="C26" s="24" t="s">
        <v>399</v>
      </c>
      <c r="D26" s="235" t="s">
        <v>401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44928</v>
      </c>
      <c r="B27" s="8" t="s">
        <v>847</v>
      </c>
      <c r="C27" s="24" t="s">
        <v>848</v>
      </c>
      <c r="D27" s="234" t="s">
        <v>761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44999</v>
      </c>
      <c r="B28" s="8" t="s">
        <v>39</v>
      </c>
      <c r="C28" s="24" t="s">
        <v>40</v>
      </c>
      <c r="D28" s="235" t="s">
        <v>587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45027</v>
      </c>
      <c r="B29" s="8" t="s">
        <v>84</v>
      </c>
      <c r="C29" s="24" t="s">
        <v>83</v>
      </c>
      <c r="D29" s="235" t="s">
        <v>85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45071</v>
      </c>
      <c r="B30" s="8" t="s">
        <v>43</v>
      </c>
      <c r="C30" s="24" t="s">
        <v>44</v>
      </c>
      <c r="D30" s="235" t="s">
        <v>596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45071</v>
      </c>
      <c r="B31" s="8" t="s">
        <v>312</v>
      </c>
      <c r="C31" s="24" t="s">
        <v>311</v>
      </c>
      <c r="D31" s="235" t="s">
        <v>313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45078</v>
      </c>
      <c r="B32" s="8" t="s">
        <v>97</v>
      </c>
      <c r="C32" s="24" t="s">
        <v>262</v>
      </c>
      <c r="D32" s="235" t="s">
        <v>263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45078</v>
      </c>
      <c r="B33" s="8" t="s">
        <v>98</v>
      </c>
      <c r="C33" s="24" t="s">
        <v>264</v>
      </c>
      <c r="D33" s="235" t="s">
        <v>265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45078</v>
      </c>
      <c r="B34" s="8" t="s">
        <v>99</v>
      </c>
      <c r="C34" s="24" t="s">
        <v>100</v>
      </c>
      <c r="D34" s="235" t="s">
        <v>290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45082</v>
      </c>
      <c r="B35" s="8" t="s">
        <v>102</v>
      </c>
      <c r="C35" s="24" t="s">
        <v>103</v>
      </c>
      <c r="D35" s="235" t="s">
        <v>85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45084</v>
      </c>
      <c r="B36" s="8" t="s">
        <v>104</v>
      </c>
      <c r="C36" s="24" t="s">
        <v>105</v>
      </c>
      <c r="D36" s="235" t="s">
        <v>291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45084</v>
      </c>
      <c r="B37" s="8" t="s">
        <v>266</v>
      </c>
      <c r="C37" s="24" t="s">
        <v>106</v>
      </c>
      <c r="D37" s="235" t="s">
        <v>292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45085</v>
      </c>
      <c r="B38" s="8" t="s">
        <v>107</v>
      </c>
      <c r="C38" s="24" t="s">
        <v>108</v>
      </c>
      <c r="D38" s="235" t="s">
        <v>62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45086</v>
      </c>
      <c r="B39" s="8" t="s">
        <v>109</v>
      </c>
      <c r="C39" s="24" t="s">
        <v>110</v>
      </c>
      <c r="D39" s="235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45086</v>
      </c>
      <c r="B40" s="8" t="s">
        <v>111</v>
      </c>
      <c r="C40" s="24" t="s">
        <v>112</v>
      </c>
      <c r="D40" s="235" t="s">
        <v>293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45088</v>
      </c>
      <c r="B41" s="8" t="s">
        <v>113</v>
      </c>
      <c r="C41" s="24" t="s">
        <v>114</v>
      </c>
      <c r="D41" s="235" t="s">
        <v>294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45089</v>
      </c>
      <c r="B42" s="8" t="s">
        <v>115</v>
      </c>
      <c r="C42" s="24" t="s">
        <v>116</v>
      </c>
      <c r="D42" s="235" t="s">
        <v>85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267</v>
      </c>
      <c r="C43" s="24" t="s">
        <v>117</v>
      </c>
      <c r="D43" s="235" t="s">
        <v>295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45090</v>
      </c>
      <c r="B44" s="8" t="s">
        <v>118</v>
      </c>
      <c r="C44" s="24" t="s">
        <v>119</v>
      </c>
      <c r="D44" s="235" t="s">
        <v>290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45090</v>
      </c>
      <c r="B45" s="8" t="s">
        <v>120</v>
      </c>
      <c r="C45" s="24" t="s">
        <v>121</v>
      </c>
      <c r="D45" s="235" t="s">
        <v>296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45090</v>
      </c>
      <c r="B46" s="8" t="s">
        <v>268</v>
      </c>
      <c r="C46" s="24" t="s">
        <v>122</v>
      </c>
      <c r="D46" s="235" t="s">
        <v>101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45091</v>
      </c>
      <c r="B47" s="8" t="s">
        <v>123</v>
      </c>
      <c r="C47" s="24" t="s">
        <v>124</v>
      </c>
      <c r="D47" s="235" t="s">
        <v>294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45091</v>
      </c>
      <c r="B48" s="8" t="s">
        <v>269</v>
      </c>
      <c r="C48" s="24" t="s">
        <v>125</v>
      </c>
      <c r="D48" s="235" t="s">
        <v>297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45091</v>
      </c>
      <c r="B49" s="8" t="s">
        <v>126</v>
      </c>
      <c r="C49" s="24" t="s">
        <v>127</v>
      </c>
      <c r="D49" s="235" t="s">
        <v>298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45092</v>
      </c>
      <c r="B50" s="8" t="s">
        <v>128</v>
      </c>
      <c r="C50" s="24" t="s">
        <v>129</v>
      </c>
      <c r="D50" s="235" t="s">
        <v>85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45093</v>
      </c>
      <c r="B51" s="8" t="s">
        <v>130</v>
      </c>
      <c r="C51" s="24" t="s">
        <v>131</v>
      </c>
      <c r="D51" s="235" t="s">
        <v>85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45093</v>
      </c>
      <c r="B52" s="8" t="s">
        <v>132</v>
      </c>
      <c r="C52" s="24" t="s">
        <v>133</v>
      </c>
      <c r="D52" s="235" t="s">
        <v>62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45093</v>
      </c>
      <c r="B53" s="8" t="s">
        <v>270</v>
      </c>
      <c r="C53" s="24" t="s">
        <v>134</v>
      </c>
      <c r="D53" s="235" t="s">
        <v>101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45096</v>
      </c>
      <c r="B54" s="8" t="s">
        <v>135</v>
      </c>
      <c r="C54" s="24" t="s">
        <v>136</v>
      </c>
      <c r="D54" s="235" t="s">
        <v>62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45096</v>
      </c>
      <c r="B55" s="8" t="s">
        <v>271</v>
      </c>
      <c r="C55" s="24" t="s">
        <v>137</v>
      </c>
      <c r="D55" s="235" t="s">
        <v>101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45097</v>
      </c>
      <c r="B56" s="8" t="s">
        <v>138</v>
      </c>
      <c r="C56" s="24" t="s">
        <v>139</v>
      </c>
      <c r="D56" s="235" t="s">
        <v>299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45097</v>
      </c>
      <c r="B57" s="8" t="s">
        <v>272</v>
      </c>
      <c r="C57" s="24" t="s">
        <v>140</v>
      </c>
      <c r="D57" s="235" t="s">
        <v>101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45097</v>
      </c>
      <c r="B58" s="8" t="s">
        <v>141</v>
      </c>
      <c r="C58" s="24" t="s">
        <v>142</v>
      </c>
      <c r="D58" s="235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143</v>
      </c>
      <c r="C59" s="24" t="s">
        <v>144</v>
      </c>
      <c r="D59" s="235" t="s">
        <v>291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273</v>
      </c>
      <c r="C60" s="24" t="s">
        <v>145</v>
      </c>
      <c r="D60" s="235" t="s">
        <v>301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146</v>
      </c>
      <c r="C61" s="24" t="s">
        <v>147</v>
      </c>
      <c r="D61" s="235" t="s">
        <v>300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45098</v>
      </c>
      <c r="B62" s="8" t="s">
        <v>274</v>
      </c>
      <c r="C62" s="24" t="s">
        <v>148</v>
      </c>
      <c r="D62" s="235" t="s">
        <v>302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45098</v>
      </c>
      <c r="B63" s="8" t="s">
        <v>149</v>
      </c>
      <c r="C63" s="24" t="s">
        <v>150</v>
      </c>
      <c r="D63" s="235" t="s">
        <v>265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45098</v>
      </c>
      <c r="B64" s="8" t="s">
        <v>275</v>
      </c>
      <c r="C64" s="24" t="s">
        <v>151</v>
      </c>
      <c r="D64" s="235" t="s">
        <v>303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276</v>
      </c>
      <c r="C65" s="24" t="s">
        <v>152</v>
      </c>
      <c r="D65" s="235" t="s">
        <v>294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153</v>
      </c>
      <c r="C66" s="24" t="s">
        <v>154</v>
      </c>
      <c r="D66" s="235" t="s">
        <v>101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155</v>
      </c>
      <c r="C67" s="24" t="s">
        <v>156</v>
      </c>
      <c r="D67" s="235" t="s">
        <v>62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45099</v>
      </c>
      <c r="B68" s="8" t="s">
        <v>157</v>
      </c>
      <c r="C68" s="24" t="s">
        <v>158</v>
      </c>
      <c r="D68" s="235" t="s">
        <v>85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45099</v>
      </c>
      <c r="B69" s="8" t="s">
        <v>159</v>
      </c>
      <c r="C69" s="24" t="s">
        <v>160</v>
      </c>
      <c r="D69" s="235" t="s">
        <v>62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45099</v>
      </c>
      <c r="B70" s="8" t="s">
        <v>277</v>
      </c>
      <c r="C70" s="24" t="s">
        <v>161</v>
      </c>
      <c r="D70" s="235" t="s">
        <v>302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45100</v>
      </c>
      <c r="B71" s="8" t="s">
        <v>162</v>
      </c>
      <c r="C71" s="24" t="s">
        <v>163</v>
      </c>
      <c r="D71" s="235" t="s">
        <v>304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45100</v>
      </c>
      <c r="B72" s="8" t="s">
        <v>278</v>
      </c>
      <c r="C72" s="24" t="s">
        <v>164</v>
      </c>
      <c r="D72" s="235" t="s">
        <v>302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45100</v>
      </c>
      <c r="B73" s="8" t="s">
        <v>165</v>
      </c>
      <c r="C73" s="24" t="s">
        <v>166</v>
      </c>
      <c r="D73" s="235" t="s">
        <v>305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167</v>
      </c>
      <c r="C74" s="24" t="s">
        <v>168</v>
      </c>
      <c r="D74" s="235" t="s">
        <v>306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45103</v>
      </c>
      <c r="B75" s="8" t="s">
        <v>279</v>
      </c>
      <c r="C75" s="24" t="s">
        <v>169</v>
      </c>
      <c r="D75" s="235" t="s">
        <v>307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45103</v>
      </c>
      <c r="B76" s="8" t="s">
        <v>170</v>
      </c>
      <c r="C76" s="24" t="s">
        <v>171</v>
      </c>
      <c r="D76" s="235" t="s">
        <v>85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45103</v>
      </c>
      <c r="B77" s="8" t="s">
        <v>172</v>
      </c>
      <c r="C77" s="24" t="s">
        <v>173</v>
      </c>
      <c r="D77" s="235" t="s">
        <v>308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45104</v>
      </c>
      <c r="B78" s="8" t="s">
        <v>280</v>
      </c>
      <c r="C78" s="24" t="s">
        <v>281</v>
      </c>
      <c r="D78" s="235" t="s">
        <v>298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45105</v>
      </c>
      <c r="B79" s="8" t="s">
        <v>174</v>
      </c>
      <c r="C79" s="24" t="s">
        <v>175</v>
      </c>
      <c r="D79" s="235" t="s">
        <v>309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45105</v>
      </c>
      <c r="B80" s="8" t="s">
        <v>282</v>
      </c>
      <c r="C80" s="24" t="s">
        <v>176</v>
      </c>
      <c r="D80" s="235" t="s">
        <v>290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177</v>
      </c>
      <c r="C81" s="24" t="s">
        <v>178</v>
      </c>
      <c r="D81" s="235" t="s">
        <v>62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283</v>
      </c>
      <c r="C82" s="24" t="s">
        <v>179</v>
      </c>
      <c r="D82" s="235" t="s">
        <v>101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45106</v>
      </c>
      <c r="B83" s="8" t="s">
        <v>180</v>
      </c>
      <c r="C83" s="24" t="s">
        <v>181</v>
      </c>
      <c r="D83" s="235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45106</v>
      </c>
      <c r="B84" s="8" t="s">
        <v>182</v>
      </c>
      <c r="C84" s="24" t="s">
        <v>183</v>
      </c>
      <c r="D84" s="235" t="s">
        <v>85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45106</v>
      </c>
      <c r="B85" s="8" t="s">
        <v>284</v>
      </c>
      <c r="C85" s="24" t="s">
        <v>184</v>
      </c>
      <c r="D85" s="235" t="s">
        <v>310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45107</v>
      </c>
      <c r="B86" s="8" t="s">
        <v>185</v>
      </c>
      <c r="C86" s="24" t="s">
        <v>186</v>
      </c>
      <c r="D86" s="235" t="s">
        <v>85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45112</v>
      </c>
      <c r="B87" s="8" t="s">
        <v>316</v>
      </c>
      <c r="C87" s="24" t="s">
        <v>317</v>
      </c>
      <c r="D87" s="235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45112</v>
      </c>
      <c r="B88" s="8" t="s">
        <v>318</v>
      </c>
      <c r="C88" s="24" t="s">
        <v>319</v>
      </c>
      <c r="D88" s="235" t="s">
        <v>320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45113</v>
      </c>
      <c r="B89" s="8" t="s">
        <v>321</v>
      </c>
      <c r="C89" s="24" t="s">
        <v>322</v>
      </c>
      <c r="D89" s="235" t="s">
        <v>320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45113</v>
      </c>
      <c r="B90" s="8" t="s">
        <v>323</v>
      </c>
      <c r="C90" s="24" t="s">
        <v>324</v>
      </c>
      <c r="D90" s="235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45113</v>
      </c>
      <c r="B91" s="8" t="s">
        <v>325</v>
      </c>
      <c r="C91" s="24" t="s">
        <v>326</v>
      </c>
      <c r="D91" s="235" t="s">
        <v>265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45114</v>
      </c>
      <c r="B92" s="8" t="s">
        <v>327</v>
      </c>
      <c r="C92" s="24" t="s">
        <v>328</v>
      </c>
      <c r="D92" s="235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45116</v>
      </c>
      <c r="B93" s="8" t="s">
        <v>329</v>
      </c>
      <c r="C93" s="24" t="s">
        <v>330</v>
      </c>
      <c r="D93" s="235" t="s">
        <v>263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45118</v>
      </c>
      <c r="B94" s="8" t="s">
        <v>331</v>
      </c>
      <c r="C94" s="24" t="s">
        <v>332</v>
      </c>
      <c r="D94" s="235" t="s">
        <v>263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45118</v>
      </c>
      <c r="B95" s="8" t="s">
        <v>333</v>
      </c>
      <c r="C95" s="24" t="s">
        <v>334</v>
      </c>
      <c r="D95" s="235" t="s">
        <v>265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45118</v>
      </c>
      <c r="B96" s="8" t="s">
        <v>335</v>
      </c>
      <c r="C96" s="24" t="s">
        <v>336</v>
      </c>
      <c r="D96" s="235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45119</v>
      </c>
      <c r="B97" s="8" t="s">
        <v>337</v>
      </c>
      <c r="C97" s="24" t="s">
        <v>338</v>
      </c>
      <c r="D97" s="235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45119</v>
      </c>
      <c r="B98" s="8" t="s">
        <v>339</v>
      </c>
      <c r="C98" s="24" t="s">
        <v>340</v>
      </c>
      <c r="D98" s="235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45119</v>
      </c>
      <c r="B99" s="8" t="s">
        <v>341</v>
      </c>
      <c r="C99" s="24" t="s">
        <v>342</v>
      </c>
      <c r="D99" s="235" t="s">
        <v>265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45121</v>
      </c>
      <c r="B100" s="8" t="s">
        <v>343</v>
      </c>
      <c r="C100" s="24" t="s">
        <v>344</v>
      </c>
      <c r="D100" s="235" t="s">
        <v>265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45123</v>
      </c>
      <c r="B101" s="8" t="s">
        <v>345</v>
      </c>
      <c r="C101" s="24" t="s">
        <v>346</v>
      </c>
      <c r="D101" s="235" t="s">
        <v>263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45123</v>
      </c>
      <c r="B102" s="8" t="s">
        <v>347</v>
      </c>
      <c r="C102" s="24" t="s">
        <v>348</v>
      </c>
      <c r="D102" s="235" t="s">
        <v>263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45123</v>
      </c>
      <c r="B103" s="8" t="s">
        <v>349</v>
      </c>
      <c r="C103" s="24" t="s">
        <v>350</v>
      </c>
      <c r="D103" s="235" t="s">
        <v>320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45124</v>
      </c>
      <c r="B104" s="8" t="s">
        <v>351</v>
      </c>
      <c r="C104" s="24" t="s">
        <v>352</v>
      </c>
      <c r="D104" s="235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45124</v>
      </c>
      <c r="B105" s="8" t="s">
        <v>353</v>
      </c>
      <c r="C105" s="24" t="s">
        <v>354</v>
      </c>
      <c r="D105" s="235" t="s">
        <v>320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45124</v>
      </c>
      <c r="B106" s="8" t="s">
        <v>355</v>
      </c>
      <c r="C106" s="24" t="s">
        <v>356</v>
      </c>
      <c r="D106" s="235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45125</v>
      </c>
      <c r="B107" s="8" t="s">
        <v>357</v>
      </c>
      <c r="C107" s="24" t="s">
        <v>358</v>
      </c>
      <c r="D107" s="235" t="s">
        <v>265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45126</v>
      </c>
      <c r="B108" s="8" t="s">
        <v>359</v>
      </c>
      <c r="C108" s="24" t="s">
        <v>360</v>
      </c>
      <c r="D108" s="235" t="s">
        <v>265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45127</v>
      </c>
      <c r="B109" s="8" t="s">
        <v>361</v>
      </c>
      <c r="C109" s="24" t="s">
        <v>362</v>
      </c>
      <c r="D109" s="235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45127</v>
      </c>
      <c r="B110" s="8" t="s">
        <v>363</v>
      </c>
      <c r="C110" s="24" t="s">
        <v>364</v>
      </c>
      <c r="D110" s="235" t="s">
        <v>263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45127</v>
      </c>
      <c r="B111" s="8" t="s">
        <v>365</v>
      </c>
      <c r="C111" s="24" t="s">
        <v>366</v>
      </c>
      <c r="D111" s="235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45128</v>
      </c>
      <c r="B112" s="8" t="s">
        <v>367</v>
      </c>
      <c r="C112" s="24" t="s">
        <v>368</v>
      </c>
      <c r="D112" s="235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45128</v>
      </c>
      <c r="B113" s="8" t="s">
        <v>369</v>
      </c>
      <c r="C113" s="24" t="s">
        <v>370</v>
      </c>
      <c r="D113" s="235" t="s">
        <v>320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45131</v>
      </c>
      <c r="B114" s="8" t="s">
        <v>371</v>
      </c>
      <c r="C114" s="24" t="s">
        <v>372</v>
      </c>
      <c r="D114" s="235" t="s">
        <v>320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45131</v>
      </c>
      <c r="B115" s="8" t="s">
        <v>373</v>
      </c>
      <c r="C115" s="24" t="s">
        <v>374</v>
      </c>
      <c r="D115" s="235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45132</v>
      </c>
      <c r="B116" s="8" t="s">
        <v>375</v>
      </c>
      <c r="C116" s="24" t="s">
        <v>376</v>
      </c>
      <c r="D116" s="235" t="s">
        <v>265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377</v>
      </c>
      <c r="C117" s="24" t="s">
        <v>378</v>
      </c>
      <c r="D117" s="235" t="s">
        <v>263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45133</v>
      </c>
      <c r="B118" s="8" t="s">
        <v>379</v>
      </c>
      <c r="C118" s="24" t="s">
        <v>380</v>
      </c>
      <c r="D118" s="235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45133</v>
      </c>
      <c r="B119" s="8" t="s">
        <v>381</v>
      </c>
      <c r="C119" s="24" t="s">
        <v>382</v>
      </c>
      <c r="D119" s="235" t="s">
        <v>263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45133</v>
      </c>
      <c r="B120" s="8" t="s">
        <v>383</v>
      </c>
      <c r="C120" s="24" t="s">
        <v>384</v>
      </c>
      <c r="D120" s="235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385</v>
      </c>
      <c r="C121" s="24" t="s">
        <v>386</v>
      </c>
      <c r="D121" s="235" t="s">
        <v>263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387</v>
      </c>
      <c r="C122" s="24" t="s">
        <v>388</v>
      </c>
      <c r="D122" s="235" t="s">
        <v>320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45134</v>
      </c>
      <c r="B123" s="8" t="s">
        <v>389</v>
      </c>
      <c r="C123" s="24" t="s">
        <v>390</v>
      </c>
      <c r="D123" s="235" t="s">
        <v>265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45134</v>
      </c>
      <c r="B124" s="8" t="s">
        <v>391</v>
      </c>
      <c r="C124" s="24" t="s">
        <v>392</v>
      </c>
      <c r="D124" s="235" t="s">
        <v>320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45134</v>
      </c>
      <c r="B125" s="8" t="s">
        <v>393</v>
      </c>
      <c r="C125" s="24" t="s">
        <v>394</v>
      </c>
      <c r="D125" s="235" t="s">
        <v>265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45135</v>
      </c>
      <c r="B126" s="8" t="s">
        <v>395</v>
      </c>
      <c r="C126" s="24" t="s">
        <v>396</v>
      </c>
      <c r="D126" s="235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45138</v>
      </c>
      <c r="B127" s="8" t="s">
        <v>397</v>
      </c>
      <c r="C127" s="24" t="s">
        <v>398</v>
      </c>
      <c r="D127" s="235" t="s">
        <v>263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45138</v>
      </c>
      <c r="B128" s="8" t="s">
        <v>406</v>
      </c>
      <c r="C128" s="24" t="s">
        <v>466</v>
      </c>
      <c r="D128" s="235" t="s">
        <v>583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45139</v>
      </c>
      <c r="B129" s="8" t="s">
        <v>407</v>
      </c>
      <c r="C129" s="24" t="s">
        <v>464</v>
      </c>
      <c r="D129" s="235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45142</v>
      </c>
      <c r="B130" s="8" t="s">
        <v>408</v>
      </c>
      <c r="C130" s="24" t="s">
        <v>438</v>
      </c>
      <c r="D130" s="235" t="s">
        <v>265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45144</v>
      </c>
      <c r="B131" s="8" t="s">
        <v>468</v>
      </c>
      <c r="C131" s="24" t="s">
        <v>484</v>
      </c>
      <c r="D131" s="235" t="s">
        <v>500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45145</v>
      </c>
      <c r="B132" s="8" t="s">
        <v>405</v>
      </c>
      <c r="C132" s="24" t="s">
        <v>439</v>
      </c>
      <c r="D132" s="235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45145</v>
      </c>
      <c r="B133" s="8" t="s">
        <v>409</v>
      </c>
      <c r="C133" s="24" t="s">
        <v>440</v>
      </c>
      <c r="D133" s="235" t="s">
        <v>263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45146</v>
      </c>
      <c r="B134" s="8" t="s">
        <v>429</v>
      </c>
      <c r="C134" s="24" t="s">
        <v>441</v>
      </c>
      <c r="D134" s="235" t="s">
        <v>263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45147</v>
      </c>
      <c r="B135" s="8" t="s">
        <v>410</v>
      </c>
      <c r="C135" s="24" t="s">
        <v>437</v>
      </c>
      <c r="D135" s="235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45147</v>
      </c>
      <c r="B136" s="8" t="s">
        <v>469</v>
      </c>
      <c r="C136" s="24" t="s">
        <v>485</v>
      </c>
      <c r="D136" s="235" t="s">
        <v>500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45148</v>
      </c>
      <c r="B137" s="8" t="s">
        <v>411</v>
      </c>
      <c r="C137" s="24" t="s">
        <v>442</v>
      </c>
      <c r="D137" s="235" t="s">
        <v>265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413</v>
      </c>
      <c r="C138" s="24" t="s">
        <v>443</v>
      </c>
      <c r="D138" s="235" t="s">
        <v>263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412</v>
      </c>
      <c r="C139" s="24" t="s">
        <v>444</v>
      </c>
      <c r="D139" s="235" t="s">
        <v>263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414</v>
      </c>
      <c r="C140" s="24" t="s">
        <v>445</v>
      </c>
      <c r="D140" s="235" t="s">
        <v>263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45149</v>
      </c>
      <c r="B141" s="8" t="s">
        <v>415</v>
      </c>
      <c r="C141" s="24" t="s">
        <v>446</v>
      </c>
      <c r="D141" s="235" t="s">
        <v>265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45149</v>
      </c>
      <c r="B142" s="8" t="s">
        <v>470</v>
      </c>
      <c r="C142" s="24" t="s">
        <v>486</v>
      </c>
      <c r="D142" s="235" t="s">
        <v>500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45149</v>
      </c>
      <c r="B143" s="8" t="s">
        <v>471</v>
      </c>
      <c r="C143" s="24" t="s">
        <v>487</v>
      </c>
      <c r="D143" s="235" t="s">
        <v>500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45151</v>
      </c>
      <c r="B144" s="8" t="s">
        <v>472</v>
      </c>
      <c r="C144" s="24" t="s">
        <v>488</v>
      </c>
      <c r="D144" s="235" t="s">
        <v>500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45152</v>
      </c>
      <c r="B145" s="8" t="s">
        <v>416</v>
      </c>
      <c r="C145" s="24" t="s">
        <v>447</v>
      </c>
      <c r="D145" s="235" t="s">
        <v>263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45154</v>
      </c>
      <c r="B146" s="8" t="s">
        <v>417</v>
      </c>
      <c r="C146" s="24" t="s">
        <v>448</v>
      </c>
      <c r="D146" s="235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45154</v>
      </c>
      <c r="B147" s="8" t="s">
        <v>418</v>
      </c>
      <c r="C147" s="24" t="s">
        <v>449</v>
      </c>
      <c r="D147" s="235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45154</v>
      </c>
      <c r="B148" s="8" t="s">
        <v>473</v>
      </c>
      <c r="C148" s="24" t="s">
        <v>489</v>
      </c>
      <c r="D148" s="235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45156</v>
      </c>
      <c r="B149" s="8" t="s">
        <v>419</v>
      </c>
      <c r="C149" s="24" t="s">
        <v>450</v>
      </c>
      <c r="D149" s="235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45156</v>
      </c>
      <c r="B150" s="8" t="s">
        <v>420</v>
      </c>
      <c r="C150" s="24" t="s">
        <v>451</v>
      </c>
      <c r="D150" s="235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45156</v>
      </c>
      <c r="B151" s="8" t="s">
        <v>474</v>
      </c>
      <c r="C151" s="24" t="s">
        <v>490</v>
      </c>
      <c r="D151" s="235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45159</v>
      </c>
      <c r="B152" s="8" t="s">
        <v>421</v>
      </c>
      <c r="C152" s="24" t="s">
        <v>452</v>
      </c>
      <c r="D152" s="235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45159</v>
      </c>
      <c r="B153" s="8" t="s">
        <v>422</v>
      </c>
      <c r="C153" s="24" t="s">
        <v>453</v>
      </c>
      <c r="D153" s="235" t="s">
        <v>265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45159</v>
      </c>
      <c r="B154" s="8" t="s">
        <v>475</v>
      </c>
      <c r="C154" s="24" t="s">
        <v>491</v>
      </c>
      <c r="D154" s="235" t="s">
        <v>500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45161</v>
      </c>
      <c r="B155" s="8" t="s">
        <v>423</v>
      </c>
      <c r="C155" s="24" t="s">
        <v>454</v>
      </c>
      <c r="D155" s="235" t="s">
        <v>263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45161</v>
      </c>
      <c r="B156" s="8" t="s">
        <v>476</v>
      </c>
      <c r="C156" s="24" t="s">
        <v>492</v>
      </c>
      <c r="D156" s="235" t="s">
        <v>500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45163</v>
      </c>
      <c r="B157" s="8" t="s">
        <v>467</v>
      </c>
      <c r="C157" s="24" t="s">
        <v>465</v>
      </c>
      <c r="D157" s="235" t="s">
        <v>265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45163</v>
      </c>
      <c r="B158" s="8" t="s">
        <v>424</v>
      </c>
      <c r="C158" s="24" t="s">
        <v>455</v>
      </c>
      <c r="D158" s="235" t="s">
        <v>265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45166</v>
      </c>
      <c r="B159" s="8" t="s">
        <v>425</v>
      </c>
      <c r="C159" s="24" t="s">
        <v>456</v>
      </c>
      <c r="D159" s="235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45166</v>
      </c>
      <c r="B160" s="8" t="s">
        <v>430</v>
      </c>
      <c r="C160" s="24" t="s">
        <v>457</v>
      </c>
      <c r="D160" s="235" t="s">
        <v>263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45166</v>
      </c>
      <c r="B161" s="8" t="s">
        <v>477</v>
      </c>
      <c r="C161" s="24" t="s">
        <v>493</v>
      </c>
      <c r="D161" s="235" t="s">
        <v>500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45167</v>
      </c>
      <c r="B162" s="8" t="s">
        <v>431</v>
      </c>
      <c r="C162" s="24" t="s">
        <v>458</v>
      </c>
      <c r="D162" s="235" t="s">
        <v>263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45167</v>
      </c>
      <c r="B163" s="8" t="s">
        <v>478</v>
      </c>
      <c r="C163" s="24" t="s">
        <v>494</v>
      </c>
      <c r="D163" s="235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432</v>
      </c>
      <c r="C164" s="24" t="s">
        <v>459</v>
      </c>
      <c r="D164" s="235" t="s">
        <v>263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45168</v>
      </c>
      <c r="B165" s="8" t="s">
        <v>433</v>
      </c>
      <c r="C165" s="24" t="s">
        <v>460</v>
      </c>
      <c r="D165" s="235" t="s">
        <v>265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45168</v>
      </c>
      <c r="B166" s="8" t="s">
        <v>479</v>
      </c>
      <c r="C166" s="24" t="s">
        <v>495</v>
      </c>
      <c r="D166" s="235" t="s">
        <v>500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45168</v>
      </c>
      <c r="B167" s="8" t="s">
        <v>480</v>
      </c>
      <c r="C167" s="24" t="s">
        <v>496</v>
      </c>
      <c r="D167" s="235" t="s">
        <v>500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434</v>
      </c>
      <c r="C168" s="24" t="s">
        <v>461</v>
      </c>
      <c r="D168" s="235" t="s">
        <v>263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435</v>
      </c>
      <c r="C169" s="24" t="s">
        <v>462</v>
      </c>
      <c r="D169" s="235" t="s">
        <v>263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436</v>
      </c>
      <c r="C170" s="24" t="s">
        <v>463</v>
      </c>
      <c r="D170" s="235" t="s">
        <v>265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45169</v>
      </c>
      <c r="B171" s="8" t="s">
        <v>481</v>
      </c>
      <c r="C171" s="24" t="s">
        <v>497</v>
      </c>
      <c r="D171" s="235" t="s">
        <v>500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45169</v>
      </c>
      <c r="B172" s="8" t="s">
        <v>482</v>
      </c>
      <c r="C172" s="24" t="s">
        <v>498</v>
      </c>
      <c r="D172" s="235" t="s">
        <v>500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45169</v>
      </c>
      <c r="B173" s="8" t="s">
        <v>483</v>
      </c>
      <c r="C173" s="24" t="s">
        <v>499</v>
      </c>
      <c r="D173" s="235" t="s">
        <v>500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45170</v>
      </c>
      <c r="B174" s="8" t="s">
        <v>501</v>
      </c>
      <c r="C174" s="24" t="s">
        <v>542</v>
      </c>
      <c r="D174" s="235" t="s">
        <v>583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45170</v>
      </c>
      <c r="B175" s="8" t="s">
        <v>502</v>
      </c>
      <c r="C175" s="24" t="s">
        <v>543</v>
      </c>
      <c r="D175" s="235" t="s">
        <v>584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45173</v>
      </c>
      <c r="B176" s="8" t="s">
        <v>503</v>
      </c>
      <c r="C176" s="24" t="s">
        <v>544</v>
      </c>
      <c r="D176" s="235" t="s">
        <v>585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45173</v>
      </c>
      <c r="B177" s="8" t="s">
        <v>504</v>
      </c>
      <c r="C177" s="24" t="s">
        <v>545</v>
      </c>
      <c r="D177" s="235" t="s">
        <v>586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45174</v>
      </c>
      <c r="B178" s="8" t="s">
        <v>505</v>
      </c>
      <c r="C178" s="24" t="s">
        <v>546</v>
      </c>
      <c r="D178" s="235" t="s">
        <v>587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45174</v>
      </c>
      <c r="B179" s="8" t="s">
        <v>506</v>
      </c>
      <c r="C179" s="24" t="s">
        <v>547</v>
      </c>
      <c r="D179" s="235" t="s">
        <v>588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45174</v>
      </c>
      <c r="B180" s="8" t="s">
        <v>507</v>
      </c>
      <c r="C180" s="24" t="s">
        <v>548</v>
      </c>
      <c r="D180" s="235" t="s">
        <v>589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45175</v>
      </c>
      <c r="B181" s="8" t="s">
        <v>508</v>
      </c>
      <c r="C181" s="24" t="s">
        <v>549</v>
      </c>
      <c r="D181" s="235" t="s">
        <v>590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509</v>
      </c>
      <c r="C182" s="24" t="s">
        <v>550</v>
      </c>
      <c r="D182" s="235" t="s">
        <v>583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45176</v>
      </c>
      <c r="B183" s="8" t="s">
        <v>510</v>
      </c>
      <c r="C183" s="24" t="s">
        <v>551</v>
      </c>
      <c r="D183" s="235" t="s">
        <v>591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45176</v>
      </c>
      <c r="B184" s="8" t="s">
        <v>511</v>
      </c>
      <c r="C184" s="24" t="s">
        <v>552</v>
      </c>
      <c r="D184" s="235" t="s">
        <v>592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45176</v>
      </c>
      <c r="B185" s="8" t="s">
        <v>512</v>
      </c>
      <c r="C185" s="24" t="s">
        <v>553</v>
      </c>
      <c r="D185" s="235" t="s">
        <v>593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45177</v>
      </c>
      <c r="B186" s="8" t="s">
        <v>513</v>
      </c>
      <c r="C186" s="24" t="s">
        <v>554</v>
      </c>
      <c r="D186" s="235" t="s">
        <v>594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45177</v>
      </c>
      <c r="B187" s="8" t="s">
        <v>514</v>
      </c>
      <c r="C187" s="24" t="s">
        <v>555</v>
      </c>
      <c r="D187" s="235" t="s">
        <v>595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45180</v>
      </c>
      <c r="B188" s="8" t="s">
        <v>515</v>
      </c>
      <c r="C188" s="24" t="s">
        <v>556</v>
      </c>
      <c r="D188" s="235" t="s">
        <v>596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45181</v>
      </c>
      <c r="B189" s="8" t="s">
        <v>516</v>
      </c>
      <c r="C189" s="24" t="s">
        <v>557</v>
      </c>
      <c r="D189" s="235" t="s">
        <v>597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45181</v>
      </c>
      <c r="B190" s="8" t="s">
        <v>517</v>
      </c>
      <c r="C190" s="24" t="s">
        <v>558</v>
      </c>
      <c r="D190" s="235" t="s">
        <v>598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45182</v>
      </c>
      <c r="B191" s="8" t="s">
        <v>518</v>
      </c>
      <c r="C191" s="24" t="s">
        <v>559</v>
      </c>
      <c r="D191" s="235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45182</v>
      </c>
      <c r="B192" s="8" t="s">
        <v>519</v>
      </c>
      <c r="C192" s="24" t="s">
        <v>560</v>
      </c>
      <c r="D192" s="235" t="s">
        <v>587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45182</v>
      </c>
      <c r="B193" s="8" t="s">
        <v>520</v>
      </c>
      <c r="C193" s="24" t="s">
        <v>561</v>
      </c>
      <c r="D193" s="235" t="s">
        <v>587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45183</v>
      </c>
      <c r="B194" s="8" t="s">
        <v>521</v>
      </c>
      <c r="C194" s="24" t="s">
        <v>562</v>
      </c>
      <c r="D194" s="235" t="s">
        <v>597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45183</v>
      </c>
      <c r="B195" s="8" t="s">
        <v>522</v>
      </c>
      <c r="C195" s="24" t="s">
        <v>563</v>
      </c>
      <c r="D195" s="235" t="s">
        <v>599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45184</v>
      </c>
      <c r="B196" s="8" t="s">
        <v>523</v>
      </c>
      <c r="C196" s="24" t="s">
        <v>564</v>
      </c>
      <c r="D196" s="235" t="s">
        <v>596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45184</v>
      </c>
      <c r="B197" s="8" t="s">
        <v>524</v>
      </c>
      <c r="C197" s="24" t="s">
        <v>565</v>
      </c>
      <c r="D197" s="235" t="s">
        <v>596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45187</v>
      </c>
      <c r="B198" s="8" t="s">
        <v>525</v>
      </c>
      <c r="C198" s="24" t="s">
        <v>566</v>
      </c>
      <c r="D198" s="235" t="s">
        <v>596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45187</v>
      </c>
      <c r="B199" s="8" t="s">
        <v>526</v>
      </c>
      <c r="C199" s="24" t="s">
        <v>567</v>
      </c>
      <c r="D199" s="235" t="s">
        <v>584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45188</v>
      </c>
      <c r="B200" s="8" t="s">
        <v>527</v>
      </c>
      <c r="C200" s="24" t="s">
        <v>568</v>
      </c>
      <c r="D200" s="235" t="s">
        <v>600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45189</v>
      </c>
      <c r="B201" s="8" t="s">
        <v>528</v>
      </c>
      <c r="C201" s="24" t="s">
        <v>569</v>
      </c>
      <c r="D201" s="235" t="s">
        <v>601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45189</v>
      </c>
      <c r="B202" s="8" t="s">
        <v>529</v>
      </c>
      <c r="C202" s="24" t="s">
        <v>570</v>
      </c>
      <c r="D202" s="235" t="s">
        <v>597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45189</v>
      </c>
      <c r="B203" s="8" t="s">
        <v>530</v>
      </c>
      <c r="C203" s="24" t="s">
        <v>571</v>
      </c>
      <c r="D203" s="235" t="s">
        <v>587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45190</v>
      </c>
      <c r="B204" s="8" t="s">
        <v>531</v>
      </c>
      <c r="C204" s="24" t="s">
        <v>572</v>
      </c>
      <c r="D204" s="235" t="s">
        <v>602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45190</v>
      </c>
      <c r="B205" s="8" t="s">
        <v>532</v>
      </c>
      <c r="C205" s="24" t="s">
        <v>573</v>
      </c>
      <c r="D205" s="235" t="s">
        <v>603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45191</v>
      </c>
      <c r="B206" s="8" t="s">
        <v>533</v>
      </c>
      <c r="C206" s="24" t="s">
        <v>574</v>
      </c>
      <c r="D206" s="235" t="s">
        <v>604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45191</v>
      </c>
      <c r="B207" s="8" t="s">
        <v>534</v>
      </c>
      <c r="C207" s="24" t="s">
        <v>575</v>
      </c>
      <c r="D207" s="235" t="s">
        <v>597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45191</v>
      </c>
      <c r="B208" s="8" t="s">
        <v>535</v>
      </c>
      <c r="C208" s="24" t="s">
        <v>576</v>
      </c>
      <c r="D208" s="235" t="s">
        <v>605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45194</v>
      </c>
      <c r="B209" s="8" t="s">
        <v>536</v>
      </c>
      <c r="C209" s="24" t="s">
        <v>577</v>
      </c>
      <c r="D209" s="235" t="s">
        <v>606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45194</v>
      </c>
      <c r="B210" s="8" t="s">
        <v>537</v>
      </c>
      <c r="C210" s="24" t="s">
        <v>578</v>
      </c>
      <c r="D210" s="235" t="s">
        <v>596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45195</v>
      </c>
      <c r="B211" s="8" t="s">
        <v>538</v>
      </c>
      <c r="C211" s="24" t="s">
        <v>579</v>
      </c>
      <c r="D211" s="235" t="s">
        <v>606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45196</v>
      </c>
      <c r="B212" s="8" t="s">
        <v>539</v>
      </c>
      <c r="C212" s="24" t="s">
        <v>580</v>
      </c>
      <c r="D212" s="235" t="s">
        <v>596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45196</v>
      </c>
      <c r="B213" s="8" t="s">
        <v>540</v>
      </c>
      <c r="C213" s="24" t="s">
        <v>581</v>
      </c>
      <c r="D213" s="235" t="s">
        <v>587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45196</v>
      </c>
      <c r="B214" s="8" t="s">
        <v>541</v>
      </c>
      <c r="C214" s="24" t="s">
        <v>582</v>
      </c>
      <c r="D214" s="235" t="s">
        <v>583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45201</v>
      </c>
      <c r="B215" s="8" t="s">
        <v>614</v>
      </c>
      <c r="C215" s="24" t="s">
        <v>650</v>
      </c>
      <c r="D215" s="235" t="s">
        <v>701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45202</v>
      </c>
      <c r="B216" s="8" t="s">
        <v>615</v>
      </c>
      <c r="C216" s="24" t="s">
        <v>651</v>
      </c>
      <c r="D216" s="235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45202</v>
      </c>
      <c r="B217" s="8" t="s">
        <v>616</v>
      </c>
      <c r="C217" s="24" t="s">
        <v>652</v>
      </c>
      <c r="D217" s="235" t="s">
        <v>701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45203</v>
      </c>
      <c r="B218" s="8" t="s">
        <v>617</v>
      </c>
      <c r="C218" s="24" t="s">
        <v>653</v>
      </c>
      <c r="D218" s="235" t="s">
        <v>686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45204</v>
      </c>
      <c r="B219" s="8" t="s">
        <v>618</v>
      </c>
      <c r="C219" s="24" t="s">
        <v>654</v>
      </c>
      <c r="D219" s="235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45205</v>
      </c>
      <c r="B220" s="8" t="s">
        <v>619</v>
      </c>
      <c r="C220" s="24" t="s">
        <v>655</v>
      </c>
      <c r="D220" s="235" t="s">
        <v>686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45205</v>
      </c>
      <c r="B221" s="8" t="s">
        <v>620</v>
      </c>
      <c r="C221" s="24" t="s">
        <v>656</v>
      </c>
      <c r="D221" s="235" t="s">
        <v>702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45205</v>
      </c>
      <c r="B222" s="8" t="s">
        <v>621</v>
      </c>
      <c r="C222" s="24" t="s">
        <v>657</v>
      </c>
      <c r="D222" s="235" t="s">
        <v>701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45208</v>
      </c>
      <c r="B223" s="8" t="s">
        <v>622</v>
      </c>
      <c r="C223" s="24" t="s">
        <v>658</v>
      </c>
      <c r="D223" s="235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45208</v>
      </c>
      <c r="B224" s="8" t="s">
        <v>623</v>
      </c>
      <c r="C224" s="24" t="s">
        <v>659</v>
      </c>
      <c r="D224" s="235" t="s">
        <v>701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45210</v>
      </c>
      <c r="B225" s="8" t="s">
        <v>624</v>
      </c>
      <c r="C225" s="24" t="s">
        <v>660</v>
      </c>
      <c r="D225" s="235" t="s">
        <v>687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45211</v>
      </c>
      <c r="B226" s="8" t="s">
        <v>625</v>
      </c>
      <c r="C226" s="24" t="s">
        <v>661</v>
      </c>
      <c r="D226" s="235" t="s">
        <v>62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45211</v>
      </c>
      <c r="B227" s="8" t="s">
        <v>626</v>
      </c>
      <c r="C227" s="24" t="s">
        <v>662</v>
      </c>
      <c r="D227" s="235" t="s">
        <v>61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45212</v>
      </c>
      <c r="B228" s="8" t="s">
        <v>627</v>
      </c>
      <c r="C228" s="24" t="s">
        <v>663</v>
      </c>
      <c r="D228" s="235" t="s">
        <v>686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45216</v>
      </c>
      <c r="B229" s="8" t="s">
        <v>628</v>
      </c>
      <c r="C229" s="24" t="s">
        <v>664</v>
      </c>
      <c r="D229" s="235" t="s">
        <v>686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629</v>
      </c>
      <c r="C230" s="24" t="s">
        <v>665</v>
      </c>
      <c r="D230" s="235" t="s">
        <v>701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630</v>
      </c>
      <c r="C231" s="24" t="s">
        <v>666</v>
      </c>
      <c r="D231" s="235" t="s">
        <v>62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45217</v>
      </c>
      <c r="B232" s="8" t="s">
        <v>631</v>
      </c>
      <c r="C232" s="24" t="s">
        <v>667</v>
      </c>
      <c r="D232" s="235" t="s">
        <v>687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45217</v>
      </c>
      <c r="B233" s="8" t="s">
        <v>632</v>
      </c>
      <c r="C233" s="24" t="s">
        <v>668</v>
      </c>
      <c r="D233" s="235" t="s">
        <v>61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45217</v>
      </c>
      <c r="B234" s="8" t="s">
        <v>633</v>
      </c>
      <c r="C234" s="24" t="s">
        <v>669</v>
      </c>
      <c r="D234" s="235" t="s">
        <v>702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45218</v>
      </c>
      <c r="B235" s="8" t="s">
        <v>634</v>
      </c>
      <c r="C235" s="24" t="s">
        <v>670</v>
      </c>
      <c r="D235" s="235" t="s">
        <v>703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45219</v>
      </c>
      <c r="B236" s="8" t="s">
        <v>635</v>
      </c>
      <c r="C236" s="24" t="s">
        <v>671</v>
      </c>
      <c r="D236" s="235" t="s">
        <v>704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45219</v>
      </c>
      <c r="B237" s="8" t="s">
        <v>636</v>
      </c>
      <c r="C237" s="24" t="s">
        <v>672</v>
      </c>
      <c r="D237" s="235" t="s">
        <v>687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45221</v>
      </c>
      <c r="B238" s="8" t="s">
        <v>637</v>
      </c>
      <c r="C238" s="24" t="s">
        <v>673</v>
      </c>
      <c r="D238" s="235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45222</v>
      </c>
      <c r="B239" s="8" t="s">
        <v>638</v>
      </c>
      <c r="C239" s="24" t="s">
        <v>674</v>
      </c>
      <c r="D239" s="235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45222</v>
      </c>
      <c r="B240" s="8" t="s">
        <v>639</v>
      </c>
      <c r="C240" s="24" t="s">
        <v>675</v>
      </c>
      <c r="D240" s="235" t="s">
        <v>692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45223</v>
      </c>
      <c r="B241" s="8" t="s">
        <v>640</v>
      </c>
      <c r="C241" s="24" t="s">
        <v>676</v>
      </c>
      <c r="D241" s="235" t="s">
        <v>701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45224</v>
      </c>
      <c r="B242" s="8" t="s">
        <v>641</v>
      </c>
      <c r="C242" s="24" t="s">
        <v>677</v>
      </c>
      <c r="D242" s="235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45224</v>
      </c>
      <c r="B243" s="8" t="s">
        <v>642</v>
      </c>
      <c r="C243" s="24" t="s">
        <v>678</v>
      </c>
      <c r="D243" s="235" t="s">
        <v>686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45225</v>
      </c>
      <c r="B244" s="8" t="s">
        <v>643</v>
      </c>
      <c r="C244" s="24" t="s">
        <v>679</v>
      </c>
      <c r="D244" s="235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45225</v>
      </c>
      <c r="B245" s="8" t="s">
        <v>644</v>
      </c>
      <c r="C245" s="24" t="s">
        <v>680</v>
      </c>
      <c r="D245" s="235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45226</v>
      </c>
      <c r="B246" s="8" t="s">
        <v>645</v>
      </c>
      <c r="C246" s="24" t="s">
        <v>681</v>
      </c>
      <c r="D246" s="235" t="s">
        <v>702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45228</v>
      </c>
      <c r="B247" s="8" t="s">
        <v>646</v>
      </c>
      <c r="C247" s="24" t="s">
        <v>682</v>
      </c>
      <c r="D247" s="235" t="s">
        <v>686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45229</v>
      </c>
      <c r="B248" s="8" t="s">
        <v>647</v>
      </c>
      <c r="C248" s="24" t="s">
        <v>683</v>
      </c>
      <c r="D248" s="235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45229</v>
      </c>
      <c r="B249" s="8" t="s">
        <v>648</v>
      </c>
      <c r="C249" s="24" t="s">
        <v>684</v>
      </c>
      <c r="D249" s="235" t="s">
        <v>701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45230</v>
      </c>
      <c r="B250" s="8" t="s">
        <v>649</v>
      </c>
      <c r="C250" s="24" t="s">
        <v>685</v>
      </c>
      <c r="D250" s="235" t="s">
        <v>62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45231</v>
      </c>
      <c r="B251" s="8" t="s">
        <v>709</v>
      </c>
      <c r="C251" s="24" t="s">
        <v>710</v>
      </c>
      <c r="D251" s="235" t="s">
        <v>62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45231</v>
      </c>
      <c r="B252" s="8" t="s">
        <v>711</v>
      </c>
      <c r="C252" s="24" t="s">
        <v>712</v>
      </c>
      <c r="D252" s="235" t="s">
        <v>62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45231</v>
      </c>
      <c r="B253" s="8" t="s">
        <v>713</v>
      </c>
      <c r="C253" s="24" t="s">
        <v>714</v>
      </c>
      <c r="D253" s="235" t="s">
        <v>61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23">
        <v>45232</v>
      </c>
      <c r="B254" s="8" t="s">
        <v>715</v>
      </c>
      <c r="C254" s="24" t="s">
        <v>716</v>
      </c>
      <c r="D254" s="235" t="s">
        <v>754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23">
        <v>45232</v>
      </c>
      <c r="B255" s="8" t="s">
        <v>717</v>
      </c>
      <c r="C255" s="24" t="s">
        <v>718</v>
      </c>
      <c r="D255" s="235" t="s">
        <v>754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45233</v>
      </c>
      <c r="B256" s="8" t="s">
        <v>719</v>
      </c>
      <c r="C256" s="24" t="s">
        <v>720</v>
      </c>
      <c r="D256" s="235" t="s">
        <v>755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124">
        <v>45234</v>
      </c>
      <c r="B257" s="8" t="s">
        <v>721</v>
      </c>
      <c r="C257" s="24" t="s">
        <v>722</v>
      </c>
      <c r="D257" s="235" t="s">
        <v>62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124">
        <v>45235</v>
      </c>
      <c r="B258" s="8" t="s">
        <v>723</v>
      </c>
      <c r="C258" s="24" t="s">
        <v>724</v>
      </c>
      <c r="D258" s="235" t="s">
        <v>62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45236</v>
      </c>
      <c r="B259" s="8" t="s">
        <v>725</v>
      </c>
      <c r="C259" s="24" t="s">
        <v>726</v>
      </c>
      <c r="D259" s="235" t="s">
        <v>62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45236</v>
      </c>
      <c r="B260" s="8" t="s">
        <v>727</v>
      </c>
      <c r="C260" s="24" t="s">
        <v>728</v>
      </c>
      <c r="D260" s="235" t="s">
        <v>753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45236</v>
      </c>
      <c r="B261" s="8" t="s">
        <v>729</v>
      </c>
      <c r="C261" s="24" t="s">
        <v>730</v>
      </c>
      <c r="D261" s="235" t="s">
        <v>754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45237</v>
      </c>
      <c r="B262" s="8" t="s">
        <v>731</v>
      </c>
      <c r="C262" s="24" t="s">
        <v>732</v>
      </c>
      <c r="D262" s="235" t="s">
        <v>61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45238</v>
      </c>
      <c r="B263" s="8" t="s">
        <v>733</v>
      </c>
      <c r="C263" s="24" t="s">
        <v>782</v>
      </c>
      <c r="D263" s="235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45239</v>
      </c>
      <c r="B264" s="8" t="s">
        <v>734</v>
      </c>
      <c r="C264" s="24" t="s">
        <v>783</v>
      </c>
      <c r="D264" s="235" t="s">
        <v>755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45239</v>
      </c>
      <c r="B265" s="8" t="s">
        <v>735</v>
      </c>
      <c r="C265" s="24" t="s">
        <v>784</v>
      </c>
      <c r="D265" s="235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45240</v>
      </c>
      <c r="B266" s="8" t="s">
        <v>736</v>
      </c>
      <c r="C266" s="24" t="s">
        <v>785</v>
      </c>
      <c r="D266" s="235" t="s">
        <v>756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45240</v>
      </c>
      <c r="B267" s="8" t="s">
        <v>737</v>
      </c>
      <c r="C267" s="24" t="s">
        <v>786</v>
      </c>
      <c r="D267" s="235" t="s">
        <v>756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45242</v>
      </c>
      <c r="B268" s="8" t="s">
        <v>738</v>
      </c>
      <c r="C268" s="24" t="s">
        <v>787</v>
      </c>
      <c r="D268" s="235" t="s">
        <v>755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45243</v>
      </c>
      <c r="B269" s="8" t="s">
        <v>759</v>
      </c>
      <c r="C269" s="24" t="s">
        <v>788</v>
      </c>
      <c r="D269" s="235" t="s">
        <v>755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45243</v>
      </c>
      <c r="B270" s="8" t="s">
        <v>825</v>
      </c>
      <c r="C270" s="24" t="s">
        <v>789</v>
      </c>
      <c r="D270" s="235" t="s">
        <v>753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45244</v>
      </c>
      <c r="B271" s="8" t="s">
        <v>739</v>
      </c>
      <c r="C271" s="24" t="s">
        <v>790</v>
      </c>
      <c r="D271" s="235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45245</v>
      </c>
      <c r="B272" s="8" t="s">
        <v>826</v>
      </c>
      <c r="C272" s="24" t="s">
        <v>791</v>
      </c>
      <c r="D272" s="235" t="s">
        <v>757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45245</v>
      </c>
      <c r="B273" s="8" t="s">
        <v>740</v>
      </c>
      <c r="C273" s="24" t="s">
        <v>741</v>
      </c>
      <c r="D273" s="235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45246</v>
      </c>
      <c r="B274" s="8" t="s">
        <v>742</v>
      </c>
      <c r="C274" s="24" t="s">
        <v>743</v>
      </c>
      <c r="D274" s="235" t="s">
        <v>754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45247</v>
      </c>
      <c r="B275" s="8" t="s">
        <v>744</v>
      </c>
      <c r="C275" s="24" t="s">
        <v>745</v>
      </c>
      <c r="D275" s="235" t="s">
        <v>753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45250</v>
      </c>
      <c r="B276" s="8" t="s">
        <v>746</v>
      </c>
      <c r="C276" s="24" t="s">
        <v>792</v>
      </c>
      <c r="D276" s="235" t="s">
        <v>754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45251</v>
      </c>
      <c r="B277" s="8" t="s">
        <v>747</v>
      </c>
      <c r="C277" s="24" t="s">
        <v>793</v>
      </c>
      <c r="D277" s="235" t="s">
        <v>753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45252</v>
      </c>
      <c r="B278" s="8" t="s">
        <v>748</v>
      </c>
      <c r="C278" s="24" t="s">
        <v>794</v>
      </c>
      <c r="D278" s="235" t="s">
        <v>754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45252</v>
      </c>
      <c r="B279" s="8" t="s">
        <v>827</v>
      </c>
      <c r="C279" s="24" t="s">
        <v>749</v>
      </c>
      <c r="D279" s="235" t="s">
        <v>753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45253</v>
      </c>
      <c r="B280" s="8" t="s">
        <v>828</v>
      </c>
      <c r="C280" s="24" t="s">
        <v>795</v>
      </c>
      <c r="D280" s="235" t="s">
        <v>758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45254</v>
      </c>
      <c r="B281" s="8" t="s">
        <v>829</v>
      </c>
      <c r="C281" s="24" t="s">
        <v>796</v>
      </c>
      <c r="D281" s="235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 ht="17.25">
      <c r="A282" s="23">
        <v>45256</v>
      </c>
      <c r="B282" s="8" t="s">
        <v>830</v>
      </c>
      <c r="C282" s="24" t="s">
        <v>797</v>
      </c>
      <c r="D282" s="235" t="s">
        <v>754</v>
      </c>
      <c r="E282" s="25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 ht="17.25">
      <c r="A283" s="23">
        <v>45256</v>
      </c>
      <c r="B283" s="8" t="s">
        <v>750</v>
      </c>
      <c r="C283" s="24" t="s">
        <v>798</v>
      </c>
      <c r="D283" s="235" t="s">
        <v>757</v>
      </c>
      <c r="E283" s="25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 ht="17.25">
      <c r="A284" s="23">
        <v>45258</v>
      </c>
      <c r="B284" s="8" t="s">
        <v>751</v>
      </c>
      <c r="C284" s="24" t="s">
        <v>799</v>
      </c>
      <c r="D284" s="235" t="s">
        <v>753</v>
      </c>
      <c r="E284" s="25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45260</v>
      </c>
      <c r="B285" s="8" t="s">
        <v>831</v>
      </c>
      <c r="C285" s="24" t="s">
        <v>752</v>
      </c>
      <c r="D285" s="235" t="s">
        <v>757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45260</v>
      </c>
      <c r="B286" s="8" t="s">
        <v>832</v>
      </c>
      <c r="C286" s="24" t="s">
        <v>800</v>
      </c>
      <c r="D286" s="235" t="s">
        <v>754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45263</v>
      </c>
      <c r="B287" s="8" t="s">
        <v>760</v>
      </c>
      <c r="C287" s="24" t="s">
        <v>802</v>
      </c>
      <c r="D287" s="234" t="s">
        <v>761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834</v>
      </c>
      <c r="C288" s="24" t="s">
        <v>803</v>
      </c>
      <c r="D288" s="234" t="s">
        <v>762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835</v>
      </c>
      <c r="C289" s="24" t="s">
        <v>804</v>
      </c>
      <c r="D289" s="234" t="s">
        <v>763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764</v>
      </c>
      <c r="C290" s="24" t="s">
        <v>805</v>
      </c>
      <c r="D290" s="234" t="s">
        <v>763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45264</v>
      </c>
      <c r="B291" s="8" t="s">
        <v>765</v>
      </c>
      <c r="C291" s="24" t="s">
        <v>806</v>
      </c>
      <c r="D291" s="234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45264</v>
      </c>
      <c r="B292" s="8" t="s">
        <v>836</v>
      </c>
      <c r="C292" s="24" t="s">
        <v>767</v>
      </c>
      <c r="D292" s="234" t="s">
        <v>766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45264</v>
      </c>
      <c r="B293" s="8" t="s">
        <v>768</v>
      </c>
      <c r="C293" s="24" t="s">
        <v>807</v>
      </c>
      <c r="D293" s="234" t="s">
        <v>766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45266</v>
      </c>
      <c r="B294" s="8" t="s">
        <v>769</v>
      </c>
      <c r="C294" s="24" t="s">
        <v>808</v>
      </c>
      <c r="D294" s="234" t="s">
        <v>766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45267</v>
      </c>
      <c r="B295" s="8" t="s">
        <v>770</v>
      </c>
      <c r="C295" s="24" t="s">
        <v>809</v>
      </c>
      <c r="D295" s="234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45270</v>
      </c>
      <c r="B296" s="8" t="s">
        <v>771</v>
      </c>
      <c r="C296" s="24" t="s">
        <v>772</v>
      </c>
      <c r="D296" s="234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45271</v>
      </c>
      <c r="B297" s="8" t="s">
        <v>837</v>
      </c>
      <c r="C297" s="24" t="s">
        <v>810</v>
      </c>
      <c r="D297" s="234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45272</v>
      </c>
      <c r="B298" s="8" t="s">
        <v>773</v>
      </c>
      <c r="C298" s="24" t="s">
        <v>811</v>
      </c>
      <c r="D298" s="234" t="s">
        <v>762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45272</v>
      </c>
      <c r="B299" s="8" t="s">
        <v>774</v>
      </c>
      <c r="C299" s="24" t="s">
        <v>812</v>
      </c>
      <c r="D299" s="234" t="s">
        <v>762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45273</v>
      </c>
      <c r="B300" s="8" t="s">
        <v>775</v>
      </c>
      <c r="C300" s="24" t="s">
        <v>813</v>
      </c>
      <c r="D300" s="234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45274</v>
      </c>
      <c r="B301" s="8" t="s">
        <v>776</v>
      </c>
      <c r="C301" s="24" t="s">
        <v>814</v>
      </c>
      <c r="D301" s="234" t="s">
        <v>761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45274</v>
      </c>
      <c r="B302" s="8" t="s">
        <v>838</v>
      </c>
      <c r="C302" s="24" t="s">
        <v>815</v>
      </c>
      <c r="D302" s="234" t="s">
        <v>761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45275</v>
      </c>
      <c r="B303" s="8" t="s">
        <v>777</v>
      </c>
      <c r="C303" s="24" t="s">
        <v>816</v>
      </c>
      <c r="D303" s="234" t="s">
        <v>762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45278</v>
      </c>
      <c r="B304" s="8" t="s">
        <v>778</v>
      </c>
      <c r="C304" s="24" t="s">
        <v>817</v>
      </c>
      <c r="D304" s="234" t="s">
        <v>766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45279</v>
      </c>
      <c r="B305" s="8" t="s">
        <v>779</v>
      </c>
      <c r="C305" s="24" t="s">
        <v>818</v>
      </c>
      <c r="D305" s="234" t="s">
        <v>766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45280</v>
      </c>
      <c r="B306" s="8" t="s">
        <v>780</v>
      </c>
      <c r="C306" s="24" t="s">
        <v>781</v>
      </c>
      <c r="D306" s="234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45285</v>
      </c>
      <c r="B307" s="8" t="s">
        <v>839</v>
      </c>
      <c r="C307" s="24" t="s">
        <v>819</v>
      </c>
      <c r="D307" s="234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45286</v>
      </c>
      <c r="B308" s="8" t="s">
        <v>840</v>
      </c>
      <c r="C308" s="24" t="s">
        <v>820</v>
      </c>
      <c r="D308" s="234" t="s">
        <v>761</v>
      </c>
      <c r="E308" s="128"/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45286</v>
      </c>
      <c r="B309" s="8" t="s">
        <v>841</v>
      </c>
      <c r="C309" s="24" t="s">
        <v>821</v>
      </c>
      <c r="D309" s="234" t="s">
        <v>761</v>
      </c>
      <c r="E309" s="128"/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45287</v>
      </c>
      <c r="B310" s="8" t="s">
        <v>842</v>
      </c>
      <c r="C310" s="24" t="s">
        <v>822</v>
      </c>
      <c r="D310" s="234" t="s">
        <v>761</v>
      </c>
      <c r="E310" s="128"/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45287</v>
      </c>
      <c r="B311" s="8" t="s">
        <v>843</v>
      </c>
      <c r="C311" s="24" t="s">
        <v>823</v>
      </c>
      <c r="D311" s="234" t="s">
        <v>763</v>
      </c>
      <c r="E311" s="128" t="s">
        <v>907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45288</v>
      </c>
      <c r="B312" s="8" t="s">
        <v>844</v>
      </c>
      <c r="C312" s="24" t="s">
        <v>824</v>
      </c>
      <c r="D312" s="234" t="s">
        <v>761</v>
      </c>
      <c r="E312" s="128" t="s">
        <v>906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45293</v>
      </c>
      <c r="B313" s="8" t="s">
        <v>874</v>
      </c>
      <c r="C313" s="24" t="s">
        <v>875</v>
      </c>
      <c r="D313" s="234" t="s">
        <v>263</v>
      </c>
      <c r="E313" s="128" t="s">
        <v>906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45293</v>
      </c>
      <c r="B314" s="8" t="s">
        <v>876</v>
      </c>
      <c r="C314" s="24" t="s">
        <v>877</v>
      </c>
      <c r="D314" s="234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45295</v>
      </c>
      <c r="B315" s="8" t="s">
        <v>878</v>
      </c>
      <c r="C315" s="24" t="s">
        <v>948</v>
      </c>
      <c r="D315" s="234" t="s">
        <v>265</v>
      </c>
      <c r="E315" s="128" t="s">
        <v>902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45296</v>
      </c>
      <c r="B316" s="8" t="s">
        <v>879</v>
      </c>
      <c r="C316" s="24" t="s">
        <v>880</v>
      </c>
      <c r="D316" s="234" t="s">
        <v>265</v>
      </c>
      <c r="E316" s="128" t="s">
        <v>902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45299</v>
      </c>
      <c r="B317" s="8" t="s">
        <v>881</v>
      </c>
      <c r="C317" s="24" t="s">
        <v>882</v>
      </c>
      <c r="D317" s="234" t="s">
        <v>263</v>
      </c>
      <c r="E317" s="128" t="s">
        <v>902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45299</v>
      </c>
      <c r="B318" s="8" t="s">
        <v>883</v>
      </c>
      <c r="C318" s="24" t="s">
        <v>967</v>
      </c>
      <c r="D318" s="234" t="s">
        <v>761</v>
      </c>
      <c r="E318" s="128" t="s">
        <v>906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45301</v>
      </c>
      <c r="B319" s="8" t="s">
        <v>884</v>
      </c>
      <c r="C319" s="24" t="s">
        <v>968</v>
      </c>
      <c r="D319" s="234" t="s">
        <v>320</v>
      </c>
      <c r="E319" s="128" t="s">
        <v>904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45302</v>
      </c>
      <c r="B320" s="8" t="s">
        <v>949</v>
      </c>
      <c r="C320" s="24" t="s">
        <v>871</v>
      </c>
      <c r="D320" s="234" t="s">
        <v>263</v>
      </c>
      <c r="E320" s="128" t="s">
        <v>904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45302</v>
      </c>
      <c r="B321" s="8" t="s">
        <v>950</v>
      </c>
      <c r="C321" s="24" t="s">
        <v>872</v>
      </c>
      <c r="D321" s="234" t="s">
        <v>320</v>
      </c>
      <c r="E321" s="128" t="s">
        <v>908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45302</v>
      </c>
      <c r="B322" s="8" t="s">
        <v>951</v>
      </c>
      <c r="C322" s="24" t="s">
        <v>873</v>
      </c>
      <c r="D322" s="234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45303</v>
      </c>
      <c r="B323" s="8" t="s">
        <v>952</v>
      </c>
      <c r="C323" s="24" t="s">
        <v>869</v>
      </c>
      <c r="D323" s="234" t="s">
        <v>265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45303</v>
      </c>
      <c r="B324" s="8" t="s">
        <v>953</v>
      </c>
      <c r="C324" s="24" t="s">
        <v>870</v>
      </c>
      <c r="D324" s="234" t="s">
        <v>320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45306</v>
      </c>
      <c r="B325" s="8" t="s">
        <v>954</v>
      </c>
      <c r="C325" s="24" t="s">
        <v>867</v>
      </c>
      <c r="D325" s="234" t="s">
        <v>265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45306</v>
      </c>
      <c r="B326" s="8" t="s">
        <v>955</v>
      </c>
      <c r="C326" s="24" t="s">
        <v>868</v>
      </c>
      <c r="D326" s="234" t="s">
        <v>320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45307</v>
      </c>
      <c r="B327" s="8" t="s">
        <v>956</v>
      </c>
      <c r="C327" s="24" t="s">
        <v>866</v>
      </c>
      <c r="D327" s="234" t="s">
        <v>265</v>
      </c>
      <c r="E327" s="128" t="s">
        <v>902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45308</v>
      </c>
      <c r="B328" s="8" t="s">
        <v>957</v>
      </c>
      <c r="C328" s="24" t="s">
        <v>864</v>
      </c>
      <c r="D328" s="234" t="s">
        <v>320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45308</v>
      </c>
      <c r="B329" s="8" t="s">
        <v>958</v>
      </c>
      <c r="C329" s="24" t="s">
        <v>865</v>
      </c>
      <c r="D329" s="234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45313</v>
      </c>
      <c r="B330" s="8" t="s">
        <v>959</v>
      </c>
      <c r="C330" s="24" t="s">
        <v>863</v>
      </c>
      <c r="D330" s="234" t="s">
        <v>265</v>
      </c>
      <c r="E330" s="128" t="s">
        <v>908</v>
      </c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45315</v>
      </c>
      <c r="B331" s="8" t="s">
        <v>960</v>
      </c>
      <c r="C331" s="24" t="s">
        <v>862</v>
      </c>
      <c r="D331" s="234" t="s">
        <v>265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45316</v>
      </c>
      <c r="B332" s="8" t="s">
        <v>961</v>
      </c>
      <c r="C332" s="24" t="s">
        <v>860</v>
      </c>
      <c r="D332" s="234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45316</v>
      </c>
      <c r="B333" s="8" t="s">
        <v>962</v>
      </c>
      <c r="C333" s="24" t="s">
        <v>861</v>
      </c>
      <c r="D333" s="234" t="s">
        <v>320</v>
      </c>
      <c r="E333" s="128"/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45319</v>
      </c>
      <c r="B334" s="8" t="s">
        <v>963</v>
      </c>
      <c r="C334" s="24" t="s">
        <v>859</v>
      </c>
      <c r="D334" s="234" t="s">
        <v>263</v>
      </c>
      <c r="E334" s="128" t="s">
        <v>902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45322</v>
      </c>
      <c r="B335" s="8" t="s">
        <v>964</v>
      </c>
      <c r="C335" s="24" t="s">
        <v>856</v>
      </c>
      <c r="D335" s="234" t="s">
        <v>263</v>
      </c>
      <c r="E335" s="128" t="s">
        <v>902</v>
      </c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45322</v>
      </c>
      <c r="B336" s="8" t="s">
        <v>965</v>
      </c>
      <c r="C336" s="24" t="s">
        <v>858</v>
      </c>
      <c r="D336" s="234" t="s">
        <v>320</v>
      </c>
      <c r="E336" s="128"/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45323</v>
      </c>
      <c r="B337" s="8" t="s">
        <v>927</v>
      </c>
      <c r="C337" s="24" t="s">
        <v>969</v>
      </c>
      <c r="D337" s="234" t="s">
        <v>263</v>
      </c>
      <c r="E337" s="128" t="s">
        <v>908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45323</v>
      </c>
      <c r="B338" s="8" t="s">
        <v>988</v>
      </c>
      <c r="C338" s="24" t="s">
        <v>989</v>
      </c>
      <c r="D338" s="189" t="s">
        <v>320</v>
      </c>
      <c r="E338" s="128"/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45324</v>
      </c>
      <c r="B339" s="8" t="s">
        <v>981</v>
      </c>
      <c r="C339" s="24" t="s">
        <v>970</v>
      </c>
      <c r="D339" s="234" t="s">
        <v>265</v>
      </c>
      <c r="E339" s="128" t="s">
        <v>928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45328</v>
      </c>
      <c r="B340" s="8" t="s">
        <v>929</v>
      </c>
      <c r="C340" s="24" t="s">
        <v>966</v>
      </c>
      <c r="D340" s="234" t="s">
        <v>263</v>
      </c>
      <c r="E340" s="128" t="s">
        <v>902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45329</v>
      </c>
      <c r="B341" s="8" t="s">
        <v>930</v>
      </c>
      <c r="C341" s="24" t="s">
        <v>971</v>
      </c>
      <c r="D341" s="234" t="s">
        <v>265</v>
      </c>
      <c r="E341" s="128" t="s">
        <v>928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45331</v>
      </c>
      <c r="B342" s="8" t="s">
        <v>933</v>
      </c>
      <c r="C342" s="24" t="s">
        <v>972</v>
      </c>
      <c r="D342" s="234" t="s">
        <v>265</v>
      </c>
      <c r="E342" s="128" t="s">
        <v>928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45334</v>
      </c>
      <c r="B343" s="8" t="s">
        <v>934</v>
      </c>
      <c r="C343" s="24" t="s">
        <v>973</v>
      </c>
      <c r="D343" s="234" t="s">
        <v>263</v>
      </c>
      <c r="E343" s="128" t="s">
        <v>904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45342</v>
      </c>
      <c r="B344" s="8" t="s">
        <v>935</v>
      </c>
      <c r="C344" s="24" t="s">
        <v>974</v>
      </c>
      <c r="D344" s="234" t="s">
        <v>263</v>
      </c>
      <c r="E344" s="128" t="s">
        <v>898</v>
      </c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45343</v>
      </c>
      <c r="B345" s="8" t="s">
        <v>936</v>
      </c>
      <c r="C345" s="24" t="s">
        <v>975</v>
      </c>
      <c r="D345" s="234" t="s">
        <v>263</v>
      </c>
      <c r="E345" s="128" t="s">
        <v>900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45343</v>
      </c>
      <c r="B346" s="8" t="s">
        <v>937</v>
      </c>
      <c r="C346" s="24" t="s">
        <v>976</v>
      </c>
      <c r="D346" s="234" t="s">
        <v>265</v>
      </c>
      <c r="E346" s="128" t="s">
        <v>928</v>
      </c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45343</v>
      </c>
      <c r="B347" s="8" t="s">
        <v>986</v>
      </c>
      <c r="C347" s="24" t="s">
        <v>987</v>
      </c>
      <c r="D347" s="189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3">
        <v>45344</v>
      </c>
      <c r="B348" s="8" t="s">
        <v>938</v>
      </c>
      <c r="C348" s="24" t="s">
        <v>977</v>
      </c>
      <c r="D348" s="234" t="s">
        <v>265</v>
      </c>
      <c r="E348" s="128" t="s">
        <v>928</v>
      </c>
      <c r="F348" s="31" t="str">
        <f>IF(YEAR(A348)&amp;MONTH(A348)=체크리스트!$A$11&amp;체크리스트!$A$15,RANK(A348,A$2:A$1080,1),"")</f>
        <v/>
      </c>
      <c r="G348" s="31" t="str">
        <f t="shared" si="29"/>
        <v/>
      </c>
      <c r="H348" s="31" t="str">
        <f>IFERROR(RANK(G348,G:G,1)+COUNTIF($G$1:G347,G348),"")</f>
        <v/>
      </c>
      <c r="I348" s="31" t="str">
        <f t="shared" si="30"/>
        <v/>
      </c>
      <c r="J348" s="31" t="str">
        <f>IFERROR(RANK(I348,I:I,1)+COUNTIF(I$1:I347,I348),"")</f>
        <v/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45350</v>
      </c>
      <c r="B349" s="8" t="s">
        <v>939</v>
      </c>
      <c r="C349" s="24" t="s">
        <v>978</v>
      </c>
      <c r="D349" s="234" t="s">
        <v>263</v>
      </c>
      <c r="E349" s="128" t="s">
        <v>906</v>
      </c>
      <c r="F349" s="31" t="str">
        <f>IF(YEAR(A349)&amp;MONTH(A349)=체크리스트!$A$11&amp;체크리스트!$A$15,RANK(A349,A$2:A$1080,1),"")</f>
        <v/>
      </c>
      <c r="G349" s="31" t="str">
        <f t="shared" si="29"/>
        <v/>
      </c>
      <c r="H349" s="31" t="str">
        <f>IFERROR(RANK(G349,G:G,1)+COUNTIF($G$1:G348,G349),"")</f>
        <v/>
      </c>
      <c r="I349" s="31" t="str">
        <f t="shared" si="30"/>
        <v/>
      </c>
      <c r="J349" s="31" t="str">
        <f>IFERROR(RANK(I349,I:I,1)+COUNTIF(I$1:I348,I349),"")</f>
        <v/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3">
        <v>45350</v>
      </c>
      <c r="B350" s="8" t="s">
        <v>984</v>
      </c>
      <c r="C350" s="24" t="s">
        <v>985</v>
      </c>
      <c r="D350" s="189" t="s">
        <v>320</v>
      </c>
      <c r="E350" s="128"/>
      <c r="F350" s="31" t="str">
        <f>IF(YEAR(A350)&amp;MONTH(A350)=체크리스트!$A$11&amp;체크리스트!$A$15,RANK(A350,A$2:A$1080,1),"")</f>
        <v/>
      </c>
      <c r="G350" s="31" t="str">
        <f t="shared" si="29"/>
        <v/>
      </c>
      <c r="H350" s="31" t="str">
        <f>IFERROR(RANK(G350,G:G,1)+COUNTIF($G$1:G349,G350),"")</f>
        <v/>
      </c>
      <c r="I350" s="31" t="str">
        <f t="shared" si="30"/>
        <v/>
      </c>
      <c r="J350" s="31" t="str">
        <f>IFERROR(RANK(I350,I:I,1)+COUNTIF(I$1:I349,I350),"")</f>
        <v/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91">
        <v>45354</v>
      </c>
      <c r="B351" s="292" t="s">
        <v>2674</v>
      </c>
      <c r="C351" s="293" t="s">
        <v>979</v>
      </c>
      <c r="D351" s="294" t="s">
        <v>761</v>
      </c>
      <c r="E351" s="295" t="s">
        <v>904</v>
      </c>
      <c r="F351" s="31" t="str">
        <f>IF(YEAR(A351)&amp;MONTH(A351)=체크리스트!$A$11&amp;체크리스트!$A$15,RANK(A351,A$2:A$1080,1),"")</f>
        <v/>
      </c>
      <c r="G351" s="31" t="str">
        <f t="shared" si="29"/>
        <v/>
      </c>
      <c r="H351" s="31" t="str">
        <f>IFERROR(RANK(G351,G:G,1)+COUNTIF($G$1:G350,G351),"")</f>
        <v/>
      </c>
      <c r="I351" s="31" t="str">
        <f t="shared" si="30"/>
        <v/>
      </c>
      <c r="J351" s="31" t="str">
        <f>IFERROR(RANK(I351,I:I,1)+COUNTIF(I$1:I350,I351),"")</f>
        <v/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45354</v>
      </c>
      <c r="B352" s="8" t="s">
        <v>2698</v>
      </c>
      <c r="C352" s="24" t="s">
        <v>2699</v>
      </c>
      <c r="D352" s="189" t="s">
        <v>320</v>
      </c>
      <c r="E352" s="128"/>
      <c r="F352" s="31" t="str">
        <f>IF(YEAR(A352)&amp;MONTH(A352)=체크리스트!$A$11&amp;체크리스트!$A$15,RANK(A352,A$2:A$1080,1),"")</f>
        <v/>
      </c>
      <c r="G352" s="31" t="str">
        <f t="shared" si="29"/>
        <v/>
      </c>
      <c r="H352" s="31" t="str">
        <f>IFERROR(RANK(G352,G:G,1)+COUNTIF($G$1:G351,G352),"")</f>
        <v/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91">
        <v>45356</v>
      </c>
      <c r="B353" s="292" t="s">
        <v>2675</v>
      </c>
      <c r="C353" s="293" t="s">
        <v>980</v>
      </c>
      <c r="D353" s="294" t="s">
        <v>761</v>
      </c>
      <c r="E353" s="295" t="s">
        <v>904</v>
      </c>
      <c r="F353" s="31" t="str">
        <f>IF(YEAR(A353)&amp;MONTH(A353)=체크리스트!$A$11&amp;체크리스트!$A$15,RANK(A353,A$2:A$1080,1),"")</f>
        <v/>
      </c>
      <c r="G353" s="31" t="str">
        <f t="shared" si="29"/>
        <v/>
      </c>
      <c r="H353" s="31" t="str">
        <f>IFERROR(RANK(G353,G:G,1)+COUNTIF($G$1:G352,G353),"")</f>
        <v/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3">
        <v>45356</v>
      </c>
      <c r="B354" s="8" t="s">
        <v>2700</v>
      </c>
      <c r="C354" s="24" t="s">
        <v>2701</v>
      </c>
      <c r="D354" s="189" t="s">
        <v>320</v>
      </c>
      <c r="E354" s="128"/>
      <c r="F354" s="31" t="str">
        <f>IF(YEAR(A354)&amp;MONTH(A354)=체크리스트!$A$11&amp;체크리스트!$A$15,RANK(A354,A$2:A$1080,1),"")</f>
        <v/>
      </c>
      <c r="G354" s="31" t="str">
        <f t="shared" si="29"/>
        <v/>
      </c>
      <c r="H354" s="31" t="str">
        <f>IFERROR(RANK(G354,G:G,1)+COUNTIF($G$1:G353,G354),"")</f>
        <v/>
      </c>
      <c r="I354" s="31" t="str">
        <f t="shared" si="30"/>
        <v/>
      </c>
      <c r="J354" s="31" t="str">
        <f>IFERROR(RANK(I354,I:I,1)+COUNTIF(I$1:I353,I354),"")</f>
        <v/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3">
        <v>45357</v>
      </c>
      <c r="B355" s="8" t="s">
        <v>2702</v>
      </c>
      <c r="C355" s="24" t="s">
        <v>2676</v>
      </c>
      <c r="D355" s="189" t="s">
        <v>320</v>
      </c>
      <c r="E355" s="128"/>
      <c r="F355" s="31" t="str">
        <f>IF(YEAR(A355)&amp;MONTH(A355)=체크리스트!$A$11&amp;체크리스트!$A$15,RANK(A355,A$2:A$1080,1),"")</f>
        <v/>
      </c>
      <c r="G355" s="31" t="str">
        <f t="shared" si="29"/>
        <v/>
      </c>
      <c r="H355" s="31" t="str">
        <f>IFERROR(RANK(G355,G:G,1)+COUNTIF($G$1:G354,G355),"")</f>
        <v/>
      </c>
      <c r="I355" s="31" t="str">
        <f t="shared" si="30"/>
        <v/>
      </c>
      <c r="J355" s="31" t="str">
        <f>IFERROR(RANK(I355,I:I,1)+COUNTIF(I$1:I354,I355),"")</f>
        <v/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91">
        <v>45359</v>
      </c>
      <c r="B356" s="292" t="s">
        <v>2677</v>
      </c>
      <c r="C356" s="293" t="s">
        <v>2678</v>
      </c>
      <c r="D356" s="294" t="s">
        <v>761</v>
      </c>
      <c r="E356" s="295" t="s">
        <v>904</v>
      </c>
      <c r="F356" s="31" t="str">
        <f>IF(YEAR(A356)&amp;MONTH(A356)=체크리스트!$A$11&amp;체크리스트!$A$15,RANK(A356,A$2:A$1080,1),"")</f>
        <v/>
      </c>
      <c r="G356" s="31" t="str">
        <f t="shared" si="29"/>
        <v/>
      </c>
      <c r="H356" s="31" t="str">
        <f>IFERROR(RANK(G356,G:G,1)+COUNTIF($G$1:G355,G356),"")</f>
        <v/>
      </c>
      <c r="I356" s="31" t="str">
        <f t="shared" si="30"/>
        <v/>
      </c>
      <c r="J356" s="31" t="str">
        <f>IFERROR(RANK(I356,I:I,1)+COUNTIF(I$1:I355,I356),"")</f>
        <v/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91">
        <v>45362</v>
      </c>
      <c r="B357" s="292" t="s">
        <v>2673</v>
      </c>
      <c r="C357" s="293" t="s">
        <v>2679</v>
      </c>
      <c r="D357" s="294" t="s">
        <v>763</v>
      </c>
      <c r="E357" s="295" t="s">
        <v>928</v>
      </c>
      <c r="F357" s="31" t="str">
        <f>IF(YEAR(A357)&amp;MONTH(A357)=체크리스트!$A$11&amp;체크리스트!$A$15,RANK(A357,A$2:A$1080,1),"")</f>
        <v/>
      </c>
      <c r="G357" s="31" t="str">
        <f t="shared" si="29"/>
        <v/>
      </c>
      <c r="H357" s="31" t="str">
        <f>IFERROR(RANK(G357,G:G,1)+COUNTIF($G$1:G356,G357),"")</f>
        <v/>
      </c>
      <c r="I357" s="31" t="str">
        <f t="shared" si="30"/>
        <v/>
      </c>
      <c r="J357" s="31" t="str">
        <f>IFERROR(RANK(I357,I:I,1)+COUNTIF(I$1:I356,I357),"")</f>
        <v/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91">
        <v>45370</v>
      </c>
      <c r="B358" s="296" t="s">
        <v>2680</v>
      </c>
      <c r="C358" s="293" t="s">
        <v>2681</v>
      </c>
      <c r="D358" s="294" t="s">
        <v>763</v>
      </c>
      <c r="E358" s="295" t="s">
        <v>940</v>
      </c>
      <c r="F358" s="31" t="str">
        <f>IF(YEAR(A358)&amp;MONTH(A358)=체크리스트!$A$11&amp;체크리스트!$A$15,RANK(A358,A$2:A$1080,1),"")</f>
        <v/>
      </c>
      <c r="G358" s="31" t="str">
        <f t="shared" si="29"/>
        <v/>
      </c>
      <c r="H358" s="31" t="str">
        <f>IFERROR(RANK(G358,G:G,1)+COUNTIF($G$1:G357,G358),"")</f>
        <v/>
      </c>
      <c r="I358" s="31" t="str">
        <f t="shared" si="30"/>
        <v/>
      </c>
      <c r="J358" s="31" t="str">
        <f>IFERROR(RANK(I358,I:I,1)+COUNTIF(I$1:I357,I358),"")</f>
        <v/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91">
        <v>45372</v>
      </c>
      <c r="B359" s="292" t="s">
        <v>2682</v>
      </c>
      <c r="C359" s="293" t="s">
        <v>2683</v>
      </c>
      <c r="D359" s="294" t="s">
        <v>761</v>
      </c>
      <c r="E359" s="295" t="s">
        <v>908</v>
      </c>
      <c r="F359" s="31" t="str">
        <f>IF(YEAR(A359)&amp;MONTH(A359)=체크리스트!$A$11&amp;체크리스트!$A$15,RANK(A359,A$2:A$1080,1),"")</f>
        <v/>
      </c>
      <c r="G359" s="31" t="str">
        <f t="shared" si="29"/>
        <v/>
      </c>
      <c r="H359" s="31" t="str">
        <f>IFERROR(RANK(G359,G:G,1)+COUNTIF($G$1:G358,G359),"")</f>
        <v/>
      </c>
      <c r="I359" s="31" t="str">
        <f t="shared" si="30"/>
        <v/>
      </c>
      <c r="J359" s="31" t="str">
        <f>IFERROR(RANK(I359,I:I,1)+COUNTIF(I$1:I358,I359),"")</f>
        <v/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45372</v>
      </c>
      <c r="B360" s="8" t="s">
        <v>2703</v>
      </c>
      <c r="C360" s="24" t="s">
        <v>2704</v>
      </c>
      <c r="D360" s="189" t="s">
        <v>320</v>
      </c>
      <c r="E360" s="128"/>
      <c r="F360" s="31" t="str">
        <f>IF(YEAR(A360)&amp;MONTH(A360)=체크리스트!$A$11&amp;체크리스트!$A$15,RANK(A360,A$2:A$1080,1),"")</f>
        <v/>
      </c>
      <c r="G360" s="31" t="str">
        <f t="shared" si="29"/>
        <v/>
      </c>
      <c r="H360" s="31" t="str">
        <f>IFERROR(RANK(G360,G:G,1)+COUNTIF($G$1:G359,G360),"")</f>
        <v/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91">
        <v>45377</v>
      </c>
      <c r="B361" s="292" t="s">
        <v>2684</v>
      </c>
      <c r="C361" s="293" t="s">
        <v>2685</v>
      </c>
      <c r="D361" s="294" t="s">
        <v>761</v>
      </c>
      <c r="E361" s="295" t="s">
        <v>906</v>
      </c>
      <c r="F361" s="31" t="str">
        <f>IF(YEAR(A361)&amp;MONTH(A361)=체크리스트!$A$11&amp;체크리스트!$A$15,RANK(A361,A$2:A$1080,1),"")</f>
        <v/>
      </c>
      <c r="G361" s="31" t="str">
        <f t="shared" si="29"/>
        <v/>
      </c>
      <c r="H361" s="31" t="str">
        <f>IFERROR(RANK(G361,G:G,1)+COUNTIF($G$1:G360,G361),"")</f>
        <v/>
      </c>
      <c r="I361" s="31" t="str">
        <f t="shared" si="30"/>
        <v/>
      </c>
      <c r="J361" s="31" t="str">
        <f>IFERROR(RANK(I361,I:I,1)+COUNTIF(I$1:I360,I361),"")</f>
        <v/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91">
        <v>45377</v>
      </c>
      <c r="B362" s="292" t="s">
        <v>2686</v>
      </c>
      <c r="C362" s="293" t="s">
        <v>2687</v>
      </c>
      <c r="D362" s="294" t="s">
        <v>761</v>
      </c>
      <c r="E362" s="295" t="s">
        <v>912</v>
      </c>
      <c r="F362" s="31" t="str">
        <f>IF(YEAR(A362)&amp;MONTH(A362)=체크리스트!$A$11&amp;체크리스트!$A$15,RANK(A362,A$2:A$1080,1),"")</f>
        <v/>
      </c>
      <c r="G362" s="31" t="str">
        <f t="shared" si="29"/>
        <v/>
      </c>
      <c r="H362" s="31" t="str">
        <f>IFERROR(RANK(G362,G:G,1)+COUNTIF($G$1:G361,G362),"")</f>
        <v/>
      </c>
      <c r="I362" s="31" t="str">
        <f t="shared" si="30"/>
        <v/>
      </c>
      <c r="J362" s="31" t="str">
        <f>IFERROR(RANK(I362,I:I,1)+COUNTIF(I$1:I361,I362),"")</f>
        <v/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3">
        <v>45377</v>
      </c>
      <c r="B363" s="8" t="s">
        <v>2705</v>
      </c>
      <c r="C363" s="24" t="s">
        <v>2706</v>
      </c>
      <c r="D363" s="189" t="s">
        <v>320</v>
      </c>
      <c r="E363" s="128"/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91">
        <v>45378</v>
      </c>
      <c r="B364" s="292" t="s">
        <v>2688</v>
      </c>
      <c r="C364" s="293" t="s">
        <v>2689</v>
      </c>
      <c r="D364" s="294" t="s">
        <v>761</v>
      </c>
      <c r="E364" s="295" t="s">
        <v>904</v>
      </c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91">
        <v>45378</v>
      </c>
      <c r="B365" s="292" t="s">
        <v>2690</v>
      </c>
      <c r="C365" s="293" t="s">
        <v>2691</v>
      </c>
      <c r="D365" s="294" t="s">
        <v>761</v>
      </c>
      <c r="E365" s="295" t="s">
        <v>902</v>
      </c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91">
        <v>45378</v>
      </c>
      <c r="B366" s="292" t="s">
        <v>2692</v>
      </c>
      <c r="C366" s="293" t="s">
        <v>2693</v>
      </c>
      <c r="D366" s="294" t="s">
        <v>761</v>
      </c>
      <c r="E366" s="295" t="s">
        <v>908</v>
      </c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91">
        <v>45378</v>
      </c>
      <c r="B367" s="292" t="s">
        <v>2694</v>
      </c>
      <c r="C367" s="293" t="s">
        <v>2695</v>
      </c>
      <c r="D367" s="294" t="s">
        <v>763</v>
      </c>
      <c r="E367" s="295" t="s">
        <v>928</v>
      </c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91">
        <v>45379</v>
      </c>
      <c r="B368" s="292" t="s">
        <v>2696</v>
      </c>
      <c r="C368" s="293" t="s">
        <v>2697</v>
      </c>
      <c r="D368" s="294" t="s">
        <v>761</v>
      </c>
      <c r="E368" s="295" t="s">
        <v>902</v>
      </c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>
        <v>45379</v>
      </c>
      <c r="B369" s="8" t="s">
        <v>2707</v>
      </c>
      <c r="C369" s="24" t="s">
        <v>2708</v>
      </c>
      <c r="D369" s="189" t="s">
        <v>320</v>
      </c>
      <c r="E369" s="128"/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>
        <v>45383</v>
      </c>
      <c r="B370" s="8" t="s">
        <v>992</v>
      </c>
      <c r="C370" s="24" t="s">
        <v>993</v>
      </c>
      <c r="D370" s="189" t="s">
        <v>263</v>
      </c>
      <c r="E370" s="128" t="s">
        <v>898</v>
      </c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>
        <v>45383</v>
      </c>
      <c r="B371" s="297" t="s">
        <v>2709</v>
      </c>
      <c r="C371" s="24" t="s">
        <v>2710</v>
      </c>
      <c r="D371" s="189" t="s">
        <v>320</v>
      </c>
      <c r="E371" s="128"/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>
        <v>45385</v>
      </c>
      <c r="B372" s="297" t="s">
        <v>2711</v>
      </c>
      <c r="C372" s="24" t="s">
        <v>2712</v>
      </c>
      <c r="D372" s="189" t="s">
        <v>265</v>
      </c>
      <c r="E372" s="128" t="s">
        <v>928</v>
      </c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>
        <v>45386</v>
      </c>
      <c r="B373" s="8" t="s">
        <v>2713</v>
      </c>
      <c r="C373" s="24" t="s">
        <v>2714</v>
      </c>
      <c r="D373" s="189" t="s">
        <v>263</v>
      </c>
      <c r="E373" s="128" t="s">
        <v>902</v>
      </c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>
        <v>45386</v>
      </c>
      <c r="B374" s="8" t="s">
        <v>2715</v>
      </c>
      <c r="C374" s="24" t="s">
        <v>2716</v>
      </c>
      <c r="D374" s="189" t="s">
        <v>263</v>
      </c>
      <c r="E374" s="128" t="s">
        <v>908</v>
      </c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>
        <v>45386</v>
      </c>
      <c r="B375" s="8" t="s">
        <v>2966</v>
      </c>
      <c r="C375" s="24" t="s">
        <v>2967</v>
      </c>
      <c r="D375" s="189" t="s">
        <v>320</v>
      </c>
      <c r="E375" s="128"/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>
        <v>45386</v>
      </c>
      <c r="B376" s="8" t="s">
        <v>2968</v>
      </c>
      <c r="C376" s="24" t="s">
        <v>2969</v>
      </c>
      <c r="D376" s="189" t="s">
        <v>320</v>
      </c>
      <c r="E376" s="128"/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>
        <v>45387</v>
      </c>
      <c r="B377" s="8" t="s">
        <v>2717</v>
      </c>
      <c r="C377" s="24" t="s">
        <v>2718</v>
      </c>
      <c r="D377" s="189" t="s">
        <v>265</v>
      </c>
      <c r="E377" s="128" t="s">
        <v>928</v>
      </c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>
        <v>45390</v>
      </c>
      <c r="B378" s="8" t="s">
        <v>2965</v>
      </c>
      <c r="C378" s="24" t="s">
        <v>2719</v>
      </c>
      <c r="D378" s="189" t="s">
        <v>265</v>
      </c>
      <c r="E378" s="128" t="s">
        <v>928</v>
      </c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>
        <v>45396</v>
      </c>
      <c r="B379" s="8" t="s">
        <v>2720</v>
      </c>
      <c r="C379" s="24" t="s">
        <v>2721</v>
      </c>
      <c r="D379" s="189" t="s">
        <v>263</v>
      </c>
      <c r="E379" s="128" t="s">
        <v>904</v>
      </c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>
        <v>45396</v>
      </c>
      <c r="B380" s="8" t="s">
        <v>2970</v>
      </c>
      <c r="C380" s="24" t="s">
        <v>2971</v>
      </c>
      <c r="D380" s="189" t="s">
        <v>320</v>
      </c>
      <c r="E380" s="128"/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>
        <v>45397</v>
      </c>
      <c r="B381" s="8" t="s">
        <v>2722</v>
      </c>
      <c r="C381" s="24" t="s">
        <v>2723</v>
      </c>
      <c r="D381" s="189" t="s">
        <v>263</v>
      </c>
      <c r="E381" s="128" t="s">
        <v>908</v>
      </c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>
        <v>45399</v>
      </c>
      <c r="B382" s="8" t="s">
        <v>2724</v>
      </c>
      <c r="C382" s="24" t="s">
        <v>2725</v>
      </c>
      <c r="D382" s="189" t="s">
        <v>263</v>
      </c>
      <c r="E382" s="128" t="s">
        <v>902</v>
      </c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>
        <v>45399</v>
      </c>
      <c r="B383" s="8" t="s">
        <v>2972</v>
      </c>
      <c r="C383" s="24" t="s">
        <v>2973</v>
      </c>
      <c r="D383" s="189" t="s">
        <v>320</v>
      </c>
      <c r="E383" s="128"/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>
        <v>45403</v>
      </c>
      <c r="B384" s="8" t="s">
        <v>2726</v>
      </c>
      <c r="C384" s="24" t="s">
        <v>2727</v>
      </c>
      <c r="D384" s="189" t="s">
        <v>263</v>
      </c>
      <c r="E384" s="128" t="s">
        <v>904</v>
      </c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>
        <v>45403</v>
      </c>
      <c r="B385" s="8" t="s">
        <v>2728</v>
      </c>
      <c r="C385" s="24" t="s">
        <v>2729</v>
      </c>
      <c r="D385" s="189" t="s">
        <v>263</v>
      </c>
      <c r="E385" s="128" t="s">
        <v>898</v>
      </c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>
        <v>45403</v>
      </c>
      <c r="B386" s="8" t="s">
        <v>2974</v>
      </c>
      <c r="C386" s="24" t="s">
        <v>2975</v>
      </c>
      <c r="D386" s="189" t="s">
        <v>320</v>
      </c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>
        <v>45403</v>
      </c>
      <c r="B387" s="8" t="s">
        <v>2976</v>
      </c>
      <c r="C387" s="24" t="s">
        <v>2977</v>
      </c>
      <c r="D387" s="189" t="s">
        <v>320</v>
      </c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>
        <v>45404</v>
      </c>
      <c r="B388" s="8" t="s">
        <v>2730</v>
      </c>
      <c r="C388" s="24" t="s">
        <v>2731</v>
      </c>
      <c r="D388" s="189" t="s">
        <v>263</v>
      </c>
      <c r="E388" s="128" t="s">
        <v>898</v>
      </c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>
        <v>45404</v>
      </c>
      <c r="B389" s="8" t="s">
        <v>2732</v>
      </c>
      <c r="C389" s="24" t="s">
        <v>2733</v>
      </c>
      <c r="D389" s="189" t="s">
        <v>263</v>
      </c>
      <c r="E389" s="128" t="s">
        <v>904</v>
      </c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>
        <v>45404</v>
      </c>
      <c r="B390" s="8" t="s">
        <v>2978</v>
      </c>
      <c r="C390" s="24" t="s">
        <v>2979</v>
      </c>
      <c r="D390" s="189" t="s">
        <v>320</v>
      </c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>
        <v>45407</v>
      </c>
      <c r="B391" s="8" t="s">
        <v>2734</v>
      </c>
      <c r="C391" s="24" t="s">
        <v>2735</v>
      </c>
      <c r="D391" s="189" t="s">
        <v>263</v>
      </c>
      <c r="E391" s="128" t="s">
        <v>904</v>
      </c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>
        <v>45407</v>
      </c>
      <c r="B392" s="8" t="s">
        <v>2736</v>
      </c>
      <c r="C392" s="24" t="s">
        <v>2737</v>
      </c>
      <c r="D392" s="189" t="s">
        <v>265</v>
      </c>
      <c r="E392" s="128" t="s">
        <v>928</v>
      </c>
      <c r="F392" s="31" t="str">
        <f>IF(YEAR(A392)&amp;MONTH(A392)=체크리스트!$A$11&amp;체크리스트!$A$15,RANK(A392,A$2:A$1080,1),"")</f>
        <v/>
      </c>
      <c r="G392" s="31" t="str">
        <f t="shared" si="29"/>
        <v/>
      </c>
      <c r="H392" s="31" t="str">
        <f>IFERROR(RANK(G392,G:G,1)+COUNTIF($G$1:G391,G392),"")</f>
        <v/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>
        <v>45407</v>
      </c>
      <c r="B393" s="8" t="s">
        <v>2980</v>
      </c>
      <c r="C393" s="24" t="s">
        <v>2981</v>
      </c>
      <c r="D393" s="189" t="s">
        <v>320</v>
      </c>
      <c r="E393" s="128"/>
      <c r="F393" s="31" t="str">
        <f>IF(YEAR(A393)&amp;MONTH(A393)=체크리스트!$A$11&amp;체크리스트!$A$15,RANK(A393,A$2:A$1080,1),"")</f>
        <v/>
      </c>
      <c r="G393" s="31" t="str">
        <f t="shared" si="29"/>
        <v/>
      </c>
      <c r="H393" s="31" t="str">
        <f>IFERROR(RANK(G393,G:G,1)+COUNTIF($G$1:G392,G393),"")</f>
        <v/>
      </c>
      <c r="I393" s="31" t="str">
        <f t="shared" si="30"/>
        <v/>
      </c>
      <c r="J393" s="31" t="str">
        <f>IFERROR(RANK(I393,I:I,1)+COUNTIF(I$1:I392,I393),"")</f>
        <v/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>
        <v>45411</v>
      </c>
      <c r="B394" s="8" t="s">
        <v>2738</v>
      </c>
      <c r="C394" s="24" t="s">
        <v>2739</v>
      </c>
      <c r="D394" s="189" t="s">
        <v>263</v>
      </c>
      <c r="E394" s="128" t="s">
        <v>902</v>
      </c>
      <c r="F394" s="31" t="str">
        <f>IF(YEAR(A394)&amp;MONTH(A394)=체크리스트!$A$11&amp;체크리스트!$A$15,RANK(A394,A$2:A$1080,1),"")</f>
        <v/>
      </c>
      <c r="G394" s="31" t="str">
        <f t="shared" si="29"/>
        <v/>
      </c>
      <c r="H394" s="31" t="str">
        <f>IFERROR(RANK(G394,G:G,1)+COUNTIF($G$1:G393,G394),"")</f>
        <v/>
      </c>
      <c r="I394" s="31" t="str">
        <f t="shared" si="30"/>
        <v/>
      </c>
      <c r="J394" s="31" t="str">
        <f>IFERROR(RANK(I394,I:I,1)+COUNTIF(I$1:I393,I394),"")</f>
        <v/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>
        <v>45415</v>
      </c>
      <c r="B395" s="8" t="s">
        <v>2982</v>
      </c>
      <c r="C395" s="24" t="s">
        <v>2983</v>
      </c>
      <c r="D395" s="189" t="s">
        <v>265</v>
      </c>
      <c r="E395" s="128" t="s">
        <v>928</v>
      </c>
      <c r="F395" s="31" t="str">
        <f>IF(YEAR(A395)&amp;MONTH(A395)=체크리스트!$A$11&amp;체크리스트!$A$15,RANK(A395,A$2:A$1080,1),"")</f>
        <v/>
      </c>
      <c r="G395" s="31" t="str">
        <f t="shared" si="29"/>
        <v/>
      </c>
      <c r="H395" s="31" t="str">
        <f>IFERROR(RANK(G395,G:G,1)+COUNTIF($G$1:G394,G395),"")</f>
        <v/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>
        <v>45420</v>
      </c>
      <c r="B396" s="8" t="s">
        <v>2984</v>
      </c>
      <c r="C396" s="24" t="s">
        <v>2985</v>
      </c>
      <c r="D396" s="189" t="s">
        <v>263</v>
      </c>
      <c r="E396" s="128" t="s">
        <v>908</v>
      </c>
      <c r="F396" s="31" t="str">
        <f>IF(YEAR(A396)&amp;MONTH(A396)=체크리스트!$A$11&amp;체크리스트!$A$15,RANK(A396,A$2:A$1080,1),"")</f>
        <v/>
      </c>
      <c r="G396" s="31" t="str">
        <f t="shared" si="29"/>
        <v/>
      </c>
      <c r="H396" s="31" t="str">
        <f>IFERROR(RANK(G396,G:G,1)+COUNTIF($G$1:G395,G396),"")</f>
        <v/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>
        <v>45420</v>
      </c>
      <c r="B397" s="8" t="s">
        <v>3369</v>
      </c>
      <c r="C397" s="24" t="s">
        <v>3370</v>
      </c>
      <c r="D397" s="189" t="s">
        <v>320</v>
      </c>
      <c r="E397" s="128"/>
      <c r="F397" s="31" t="str">
        <f>IF(YEAR(A397)&amp;MONTH(A397)=체크리스트!$A$11&amp;체크리스트!$A$15,RANK(A397,A$2:A$1080,1),"")</f>
        <v/>
      </c>
      <c r="G397" s="31" t="str">
        <f t="shared" si="29"/>
        <v/>
      </c>
      <c r="H397" s="31" t="str">
        <f>IFERROR(RANK(G397,G:G,1)+COUNTIF($G$1:G396,G397),"")</f>
        <v/>
      </c>
      <c r="I397" s="31" t="str">
        <f t="shared" si="30"/>
        <v/>
      </c>
      <c r="J397" s="31" t="str">
        <f>IFERROR(RANK(I397,I:I,1)+COUNTIF(I$1:I396,I397),"")</f>
        <v/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>
        <v>45421</v>
      </c>
      <c r="B398" s="8" t="s">
        <v>2986</v>
      </c>
      <c r="C398" s="24" t="s">
        <v>2987</v>
      </c>
      <c r="D398" s="189" t="s">
        <v>263</v>
      </c>
      <c r="E398" s="128" t="s">
        <v>902</v>
      </c>
      <c r="F398" s="31" t="str">
        <f>IF(YEAR(A398)&amp;MONTH(A398)=체크리스트!$A$11&amp;체크리스트!$A$15,RANK(A398,A$2:A$1080,1),"")</f>
        <v/>
      </c>
      <c r="G398" s="31" t="str">
        <f t="shared" si="29"/>
        <v/>
      </c>
      <c r="H398" s="31" t="str">
        <f>IFERROR(RANK(G398,G:G,1)+COUNTIF($G$1:G397,G398),"")</f>
        <v/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>
        <v>45421</v>
      </c>
      <c r="B399" s="8" t="s">
        <v>3371</v>
      </c>
      <c r="C399" s="24" t="s">
        <v>3372</v>
      </c>
      <c r="D399" s="189" t="s">
        <v>320</v>
      </c>
      <c r="E399" s="128"/>
      <c r="F399" s="31" t="str">
        <f>IF(YEAR(A399)&amp;MONTH(A399)=체크리스트!$A$11&amp;체크리스트!$A$15,RANK(A399,A$2:A$1080,1),"")</f>
        <v/>
      </c>
      <c r="G399" s="31" t="str">
        <f t="shared" si="29"/>
        <v/>
      </c>
      <c r="H399" s="31" t="str">
        <f>IFERROR(RANK(G399,G:G,1)+COUNTIF($G$1:G398,G399),"")</f>
        <v/>
      </c>
      <c r="I399" s="31" t="str">
        <f t="shared" si="30"/>
        <v/>
      </c>
      <c r="J399" s="31" t="str">
        <f>IFERROR(RANK(I399,I:I,1)+COUNTIF(I$1:I398,I399),"")</f>
        <v/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>
        <v>45422</v>
      </c>
      <c r="B400" s="8" t="s">
        <v>3368</v>
      </c>
      <c r="C400" s="24" t="s">
        <v>2988</v>
      </c>
      <c r="D400" s="189" t="s">
        <v>265</v>
      </c>
      <c r="E400" s="128" t="s">
        <v>928</v>
      </c>
      <c r="F400" s="31" t="str">
        <f>IF(YEAR(A400)&amp;MONTH(A400)=체크리스트!$A$11&amp;체크리스트!$A$15,RANK(A400,A$2:A$1080,1),"")</f>
        <v/>
      </c>
      <c r="G400" s="31" t="str">
        <f t="shared" si="29"/>
        <v/>
      </c>
      <c r="H400" s="31" t="str">
        <f>IFERROR(RANK(G400,G:G,1)+COUNTIF($G$1:G399,G400),"")</f>
        <v/>
      </c>
      <c r="I400" s="31" t="str">
        <f t="shared" si="30"/>
        <v/>
      </c>
      <c r="J400" s="31" t="str">
        <f>IFERROR(RANK(I400,I:I,1)+COUNTIF(I$1:I399,I400),"")</f>
        <v/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>
        <v>45425</v>
      </c>
      <c r="B401" s="8" t="s">
        <v>2989</v>
      </c>
      <c r="C401" s="24" t="s">
        <v>2990</v>
      </c>
      <c r="D401" s="189" t="s">
        <v>265</v>
      </c>
      <c r="E401" s="128" t="s">
        <v>928</v>
      </c>
      <c r="F401" s="31" t="str">
        <f>IF(YEAR(A401)&amp;MONTH(A401)=체크리스트!$A$11&amp;체크리스트!$A$15,RANK(A401,A$2:A$1080,1),"")</f>
        <v/>
      </c>
      <c r="G401" s="31" t="str">
        <f t="shared" si="29"/>
        <v/>
      </c>
      <c r="H401" s="31" t="str">
        <f>IFERROR(RANK(G401,G:G,1)+COUNTIF($G$1:G400,G401),"")</f>
        <v/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>
        <v>45425</v>
      </c>
      <c r="B402" s="8" t="s">
        <v>3373</v>
      </c>
      <c r="C402" s="24" t="s">
        <v>3374</v>
      </c>
      <c r="D402" s="189" t="s">
        <v>320</v>
      </c>
      <c r="E402" s="128"/>
      <c r="F402" s="31" t="str">
        <f>IF(YEAR(A402)&amp;MONTH(A402)=체크리스트!$A$11&amp;체크리스트!$A$15,RANK(A402,A$2:A$1080,1),"")</f>
        <v/>
      </c>
      <c r="G402" s="31" t="str">
        <f t="shared" si="29"/>
        <v/>
      </c>
      <c r="H402" s="31" t="str">
        <f>IFERROR(RANK(G402,G:G,1)+COUNTIF($G$1:G401,G402),"")</f>
        <v/>
      </c>
      <c r="I402" s="31" t="str">
        <f t="shared" si="30"/>
        <v/>
      </c>
      <c r="J402" s="31" t="str">
        <f>IFERROR(RANK(I402,I:I,1)+COUNTIF(I$1:I401,I402),"")</f>
        <v/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>
        <v>45435</v>
      </c>
      <c r="B403" s="8" t="s">
        <v>2991</v>
      </c>
      <c r="C403" s="24" t="s">
        <v>2992</v>
      </c>
      <c r="D403" s="189" t="s">
        <v>263</v>
      </c>
      <c r="E403" s="128" t="s">
        <v>902</v>
      </c>
      <c r="F403" s="31" t="str">
        <f>IF(YEAR(A403)&amp;MONTH(A403)=체크리스트!$A$11&amp;체크리스트!$A$15,RANK(A403,A$2:A$1080,1),"")</f>
        <v/>
      </c>
      <c r="G403" s="31" t="str">
        <f t="shared" si="29"/>
        <v/>
      </c>
      <c r="H403" s="31" t="str">
        <f>IFERROR(RANK(G403,G:G,1)+COUNTIF($G$1:G402,G403),"")</f>
        <v/>
      </c>
      <c r="I403" s="31" t="str">
        <f t="shared" si="30"/>
        <v/>
      </c>
      <c r="J403" s="31" t="str">
        <f>IFERROR(RANK(I403,I:I,1)+COUNTIF(I$1:I402,I403),"")</f>
        <v/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>
        <v>45435</v>
      </c>
      <c r="B404" s="8" t="s">
        <v>3367</v>
      </c>
      <c r="C404" s="24" t="s">
        <v>2993</v>
      </c>
      <c r="D404" s="189" t="s">
        <v>265</v>
      </c>
      <c r="E404" s="128" t="s">
        <v>928</v>
      </c>
      <c r="F404" s="31" t="str">
        <f>IF(YEAR(A404)&amp;MONTH(A404)=체크리스트!$A$11&amp;체크리스트!$A$15,RANK(A404,A$2:A$1080,1),"")</f>
        <v/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 t="str">
        <f t="shared" si="31"/>
        <v/>
      </c>
      <c r="L404" s="31" t="str">
        <f>IFERROR(RANK(K404,K:K,1)+COUNTIF(K$1:K403,K404),"")</f>
        <v/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>
        <v>45435</v>
      </c>
      <c r="B405" s="8" t="s">
        <v>3375</v>
      </c>
      <c r="C405" s="24" t="s">
        <v>3376</v>
      </c>
      <c r="D405" s="189" t="s">
        <v>320</v>
      </c>
      <c r="E405" s="128"/>
      <c r="F405" s="31" t="str">
        <f>IF(YEAR(A405)&amp;MONTH(A405)=체크리스트!$A$11&amp;체크리스트!$A$15,RANK(A405,A$2:A$1080,1),"")</f>
        <v/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 t="str">
        <f t="shared" si="31"/>
        <v/>
      </c>
      <c r="L405" s="31" t="str">
        <f>IFERROR(RANK(K405,K:K,1)+COUNTIF(K$1:K404,K405),"")</f>
        <v/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>
        <v>45437</v>
      </c>
      <c r="B406" s="8" t="s">
        <v>2994</v>
      </c>
      <c r="C406" s="24" t="s">
        <v>2995</v>
      </c>
      <c r="D406" s="189" t="s">
        <v>263</v>
      </c>
      <c r="E406" s="128" t="s">
        <v>902</v>
      </c>
      <c r="F406" s="31" t="str">
        <f>IF(YEAR(A406)&amp;MONTH(A406)=체크리스트!$A$11&amp;체크리스트!$A$15,RANK(A406,A$2:A$1080,1),"")</f>
        <v/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 t="str">
        <f t="shared" si="31"/>
        <v/>
      </c>
      <c r="L406" s="31" t="str">
        <f>IFERROR(RANK(K406,K:K,1)+COUNTIF(K$1:K405,K406),"")</f>
        <v/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>
        <v>45437</v>
      </c>
      <c r="B407" s="8" t="s">
        <v>3377</v>
      </c>
      <c r="C407" s="24" t="s">
        <v>3378</v>
      </c>
      <c r="D407" s="189" t="s">
        <v>320</v>
      </c>
      <c r="E407" s="128"/>
      <c r="F407" s="31" t="str">
        <f>IF(YEAR(A407)&amp;MONTH(A407)=체크리스트!$A$11&amp;체크리스트!$A$15,RANK(A407,A$2:A$1080,1),"")</f>
        <v/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 t="str">
        <f t="shared" si="31"/>
        <v/>
      </c>
      <c r="L407" s="31" t="str">
        <f>IFERROR(RANK(K407,K:K,1)+COUNTIF(K$1:K406,K407),"")</f>
        <v/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>
        <v>45438</v>
      </c>
      <c r="B408" s="8" t="s">
        <v>2996</v>
      </c>
      <c r="C408" s="24" t="s">
        <v>2997</v>
      </c>
      <c r="D408" s="189" t="s">
        <v>263</v>
      </c>
      <c r="E408" s="128" t="s">
        <v>902</v>
      </c>
      <c r="F408" s="31" t="str">
        <f>IF(YEAR(A408)&amp;MONTH(A408)=체크리스트!$A$11&amp;체크리스트!$A$15,RANK(A408,A$2:A$1080,1),"")</f>
        <v/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 t="str">
        <f t="shared" si="31"/>
        <v/>
      </c>
      <c r="L408" s="31" t="str">
        <f>IFERROR(RANK(K408,K:K,1)+COUNTIF(K$1:K407,K408),"")</f>
        <v/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>
        <v>45438</v>
      </c>
      <c r="B409" s="8" t="s">
        <v>3379</v>
      </c>
      <c r="C409" s="24" t="s">
        <v>3380</v>
      </c>
      <c r="D409" s="189" t="s">
        <v>320</v>
      </c>
      <c r="E409" s="128"/>
      <c r="F409" s="31" t="str">
        <f>IF(YEAR(A409)&amp;MONTH(A409)=체크리스트!$A$11&amp;체크리스트!$A$15,RANK(A409,A$2:A$1080,1),"")</f>
        <v/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 t="str">
        <f t="shared" si="31"/>
        <v/>
      </c>
      <c r="L409" s="31" t="str">
        <f>IFERROR(RANK(K409,K:K,1)+COUNTIF(K$1:K408,K409),"")</f>
        <v/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>
        <v>45439</v>
      </c>
      <c r="B410" s="8" t="s">
        <v>2998</v>
      </c>
      <c r="C410" s="24" t="s">
        <v>2999</v>
      </c>
      <c r="D410" s="189" t="s">
        <v>265</v>
      </c>
      <c r="E410" s="128" t="s">
        <v>928</v>
      </c>
      <c r="F410" s="31" t="str">
        <f>IF(YEAR(A410)&amp;MONTH(A410)=체크리스트!$A$11&amp;체크리스트!$A$15,RANK(A410,A$2:A$1080,1),"")</f>
        <v/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 t="str">
        <f t="shared" ref="K410:K473" si="35">IFERROR(IF(D410="자료실",RANK(F410,F:F,1),""),"")</f>
        <v/>
      </c>
      <c r="L410" s="31" t="str">
        <f>IFERROR(RANK(K410,K:K,1)+COUNTIF(K$1:K409,K410),"")</f>
        <v/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>
        <v>45440</v>
      </c>
      <c r="B411" s="8" t="s">
        <v>3000</v>
      </c>
      <c r="C411" s="24" t="s">
        <v>3001</v>
      </c>
      <c r="D411" s="189" t="s">
        <v>263</v>
      </c>
      <c r="E411" s="128" t="s">
        <v>908</v>
      </c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>
        <v>45440</v>
      </c>
      <c r="B412" s="8" t="s">
        <v>3381</v>
      </c>
      <c r="C412" s="24" t="s">
        <v>3382</v>
      </c>
      <c r="D412" s="189" t="s">
        <v>320</v>
      </c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>
        <v>45441</v>
      </c>
      <c r="B413" s="8" t="s">
        <v>3002</v>
      </c>
      <c r="C413" s="24" t="s">
        <v>3003</v>
      </c>
      <c r="D413" s="189" t="s">
        <v>263</v>
      </c>
      <c r="E413" s="128" t="s">
        <v>902</v>
      </c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>
        <v>45445</v>
      </c>
      <c r="B414" s="8" t="s">
        <v>3389</v>
      </c>
      <c r="C414" s="24" t="s">
        <v>3390</v>
      </c>
      <c r="D414" s="189" t="s">
        <v>263</v>
      </c>
      <c r="E414" s="128" t="s">
        <v>902</v>
      </c>
      <c r="F414" s="31">
        <f>IF(YEAR(A414)&amp;MONTH(A414)=체크리스트!$A$11&amp;체크리스트!$A$15,RANK(A414,A$2:A$1080,1),"")</f>
        <v>413</v>
      </c>
      <c r="G414" s="31" t="str">
        <f t="shared" si="33"/>
        <v/>
      </c>
      <c r="H414" s="31" t="str">
        <f>IFERROR(RANK(G414,G:G,1)+COUNTIF($G$1:G413,G414),"")</f>
        <v/>
      </c>
      <c r="I414" s="31">
        <f t="shared" si="34"/>
        <v>1</v>
      </c>
      <c r="J414" s="31">
        <f>IFERROR(RANK(I414,I:I,1)+COUNTIF(I$1:I413,I414),"")</f>
        <v>1</v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>
        <v>45447</v>
      </c>
      <c r="B415" s="8" t="s">
        <v>3391</v>
      </c>
      <c r="C415" s="24" t="s">
        <v>3392</v>
      </c>
      <c r="D415" s="189" t="s">
        <v>263</v>
      </c>
      <c r="E415" s="128" t="s">
        <v>908</v>
      </c>
      <c r="F415" s="31">
        <f>IF(YEAR(A415)&amp;MONTH(A415)=체크리스트!$A$11&amp;체크리스트!$A$15,RANK(A415,A$2:A$1080,1),"")</f>
        <v>415</v>
      </c>
      <c r="G415" s="31" t="str">
        <f t="shared" si="33"/>
        <v/>
      </c>
      <c r="H415" s="31" t="str">
        <f>IFERROR(RANK(G415,G:G,1)+COUNTIF($G$1:G414,G415),"")</f>
        <v/>
      </c>
      <c r="I415" s="31">
        <f t="shared" si="34"/>
        <v>3</v>
      </c>
      <c r="J415" s="31">
        <f>IFERROR(RANK(I415,I:I,1)+COUNTIF(I$1:I414,I415),"")</f>
        <v>2</v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>
        <v>45449</v>
      </c>
      <c r="B416" s="8" t="s">
        <v>3393</v>
      </c>
      <c r="C416" s="24" t="s">
        <v>3394</v>
      </c>
      <c r="D416" s="189" t="s">
        <v>263</v>
      </c>
      <c r="E416" s="128" t="s">
        <v>906</v>
      </c>
      <c r="F416" s="31">
        <f>IF(YEAR(A416)&amp;MONTH(A416)=체크리스트!$A$11&amp;체크리스트!$A$15,RANK(A416,A$2:A$1080,1),"")</f>
        <v>416</v>
      </c>
      <c r="G416" s="31" t="str">
        <f t="shared" si="33"/>
        <v/>
      </c>
      <c r="H416" s="31" t="str">
        <f>IFERROR(RANK(G416,G:G,1)+COUNTIF($G$1:G415,G416),"")</f>
        <v/>
      </c>
      <c r="I416" s="31">
        <f t="shared" si="34"/>
        <v>4</v>
      </c>
      <c r="J416" s="31">
        <f>IFERROR(RANK(I416,I:I,1)+COUNTIF(I$1:I415,I416),"")</f>
        <v>3</v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>
        <v>45450</v>
      </c>
      <c r="B417" s="8" t="s">
        <v>3395</v>
      </c>
      <c r="C417" s="24" t="s">
        <v>3396</v>
      </c>
      <c r="D417" s="189" t="s">
        <v>263</v>
      </c>
      <c r="E417" s="128" t="s">
        <v>902</v>
      </c>
      <c r="F417" s="31">
        <f>IF(YEAR(A417)&amp;MONTH(A417)=체크리스트!$A$11&amp;체크리스트!$A$15,RANK(A417,A$2:A$1080,1),"")</f>
        <v>417</v>
      </c>
      <c r="G417" s="31" t="str">
        <f t="shared" si="33"/>
        <v/>
      </c>
      <c r="H417" s="31" t="str">
        <f>IFERROR(RANK(G417,G:G,1)+COUNTIF($G$1:G416,G417),"")</f>
        <v/>
      </c>
      <c r="I417" s="31">
        <f t="shared" si="34"/>
        <v>5</v>
      </c>
      <c r="J417" s="31">
        <f>IFERROR(RANK(I417,I:I,1)+COUNTIF(I$1:I416,I417),"")</f>
        <v>4</v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>
        <v>45452</v>
      </c>
      <c r="B418" s="8" t="s">
        <v>3397</v>
      </c>
      <c r="C418" s="24" t="s">
        <v>3398</v>
      </c>
      <c r="D418" s="189" t="s">
        <v>263</v>
      </c>
      <c r="E418" s="128" t="s">
        <v>908</v>
      </c>
      <c r="F418" s="31">
        <f>IF(YEAR(A418)&amp;MONTH(A418)=체크리스트!$A$11&amp;체크리스트!$A$15,RANK(A418,A$2:A$1080,1),"")</f>
        <v>418</v>
      </c>
      <c r="G418" s="31" t="str">
        <f t="shared" si="33"/>
        <v/>
      </c>
      <c r="H418" s="31" t="str">
        <f>IFERROR(RANK(G418,G:G,1)+COUNTIF($G$1:G417,G418),"")</f>
        <v/>
      </c>
      <c r="I418" s="31">
        <f t="shared" si="34"/>
        <v>6</v>
      </c>
      <c r="J418" s="31">
        <f>IFERROR(RANK(I418,I:I,1)+COUNTIF(I$1:I417,I418),"")</f>
        <v>5</v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>
        <v>45454</v>
      </c>
      <c r="B419" s="8" t="s">
        <v>3399</v>
      </c>
      <c r="C419" s="24" t="s">
        <v>3400</v>
      </c>
      <c r="D419" s="189" t="s">
        <v>265</v>
      </c>
      <c r="E419" s="128"/>
      <c r="F419" s="31">
        <f>IF(YEAR(A419)&amp;MONTH(A419)=체크리스트!$A$11&amp;체크리스트!$A$15,RANK(A419,A$2:A$1080,1),"")</f>
        <v>420</v>
      </c>
      <c r="G419" s="31">
        <f t="shared" si="33"/>
        <v>8</v>
      </c>
      <c r="H419" s="31">
        <f>IFERROR(RANK(G419,G:G,1)+COUNTIF($G$1:G418,G419),"")</f>
        <v>1</v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>
        <v>45455</v>
      </c>
      <c r="B420" s="8" t="s">
        <v>3407</v>
      </c>
      <c r="C420" s="24" t="s">
        <v>3408</v>
      </c>
      <c r="D420" s="189" t="s">
        <v>263</v>
      </c>
      <c r="E420" s="128" t="s">
        <v>902</v>
      </c>
      <c r="F420" s="31">
        <f>IF(YEAR(A420)&amp;MONTH(A420)=체크리스트!$A$11&amp;체크리스트!$A$15,RANK(A420,A$2:A$1080,1),"")</f>
        <v>422</v>
      </c>
      <c r="G420" s="31" t="str">
        <f t="shared" si="33"/>
        <v/>
      </c>
      <c r="H420" s="31" t="str">
        <f>IFERROR(RANK(G420,G:G,1)+COUNTIF($G$1:G419,G420),"")</f>
        <v/>
      </c>
      <c r="I420" s="31">
        <f t="shared" si="34"/>
        <v>10</v>
      </c>
      <c r="J420" s="31">
        <f>IFERROR(RANK(I420,I:I,1)+COUNTIF(I$1:I419,I420),"")</f>
        <v>6</v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>
        <v>45456</v>
      </c>
      <c r="B421" s="8" t="s">
        <v>3409</v>
      </c>
      <c r="C421" s="24" t="s">
        <v>3410</v>
      </c>
      <c r="D421" s="189" t="s">
        <v>263</v>
      </c>
      <c r="E421" s="128"/>
      <c r="F421" s="31">
        <f>IF(YEAR(A421)&amp;MONTH(A421)=체크리스트!$A$11&amp;체크리스트!$A$15,RANK(A421,A$2:A$1080,1),"")</f>
        <v>424</v>
      </c>
      <c r="G421" s="31" t="str">
        <f t="shared" si="33"/>
        <v/>
      </c>
      <c r="H421" s="31" t="str">
        <f>IFERROR(RANK(G421,G:G,1)+COUNTIF($G$1:G420,G421),"")</f>
        <v/>
      </c>
      <c r="I421" s="31">
        <f t="shared" si="34"/>
        <v>12</v>
      </c>
      <c r="J421" s="31">
        <f>IFERROR(RANK(I421,I:I,1)+COUNTIF(I$1:I420,I421),"")</f>
        <v>7</v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>
        <v>45459</v>
      </c>
      <c r="B422" s="8" t="s">
        <v>3411</v>
      </c>
      <c r="C422" s="24" t="s">
        <v>3412</v>
      </c>
      <c r="D422" s="189" t="s">
        <v>263</v>
      </c>
      <c r="E422" s="128" t="s">
        <v>904</v>
      </c>
      <c r="F422" s="31">
        <f>IF(YEAR(A422)&amp;MONTH(A422)=체크리스트!$A$11&amp;체크리스트!$A$15,RANK(A422,A$2:A$1080,1),"")</f>
        <v>426</v>
      </c>
      <c r="G422" s="31" t="str">
        <f t="shared" si="33"/>
        <v/>
      </c>
      <c r="H422" s="31" t="str">
        <f>IFERROR(RANK(G422,G:G,1)+COUNTIF($G$1:G421,G422),"")</f>
        <v/>
      </c>
      <c r="I422" s="31">
        <f t="shared" si="34"/>
        <v>14</v>
      </c>
      <c r="J422" s="31">
        <f>IFERROR(RANK(I422,I:I,1)+COUNTIF(I$1:I421,I422),"")</f>
        <v>8</v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>
        <v>45459</v>
      </c>
      <c r="B423" s="8" t="s">
        <v>3413</v>
      </c>
      <c r="C423" s="24" t="s">
        <v>3414</v>
      </c>
      <c r="D423" s="189" t="s">
        <v>263</v>
      </c>
      <c r="E423" s="128"/>
      <c r="F423" s="31">
        <f>IF(YEAR(A423)&amp;MONTH(A423)=체크리스트!$A$11&amp;체크리스트!$A$15,RANK(A423,A$2:A$1080,1),"")</f>
        <v>426</v>
      </c>
      <c r="G423" s="31" t="str">
        <f t="shared" si="33"/>
        <v/>
      </c>
      <c r="H423" s="31" t="str">
        <f>IFERROR(RANK(G423,G:G,1)+COUNTIF($G$1:G422,G423),"")</f>
        <v/>
      </c>
      <c r="I423" s="31">
        <f t="shared" si="34"/>
        <v>14</v>
      </c>
      <c r="J423" s="31">
        <f>IFERROR(RANK(I423,I:I,1)+COUNTIF(I$1:I422,I423),"")</f>
        <v>9</v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>
        <v>45463</v>
      </c>
      <c r="B424" s="8" t="s">
        <v>3415</v>
      </c>
      <c r="C424" s="24" t="s">
        <v>3416</v>
      </c>
      <c r="D424" s="189" t="s">
        <v>265</v>
      </c>
      <c r="E424" s="128"/>
      <c r="F424" s="31">
        <f>IF(YEAR(A424)&amp;MONTH(A424)=체크리스트!$A$11&amp;체크리스트!$A$15,RANK(A424,A$2:A$1080,1),"")</f>
        <v>429</v>
      </c>
      <c r="G424" s="31">
        <f t="shared" si="33"/>
        <v>17</v>
      </c>
      <c r="H424" s="31">
        <f>IFERROR(RANK(G424,G:G,1)+COUNTIF($G$1:G423,G424),"")</f>
        <v>2</v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>
        <v>45464</v>
      </c>
      <c r="B425" s="8" t="s">
        <v>3417</v>
      </c>
      <c r="C425" s="24" t="s">
        <v>3418</v>
      </c>
      <c r="D425" s="189" t="s">
        <v>263</v>
      </c>
      <c r="E425" s="128" t="s">
        <v>902</v>
      </c>
      <c r="F425" s="31">
        <f>IF(YEAR(A425)&amp;MONTH(A425)=체크리스트!$A$11&amp;체크리스트!$A$15,RANK(A425,A$2:A$1080,1),"")</f>
        <v>430</v>
      </c>
      <c r="G425" s="31" t="str">
        <f t="shared" si="33"/>
        <v/>
      </c>
      <c r="H425" s="31" t="str">
        <f>IFERROR(RANK(G425,G:G,1)+COUNTIF($G$1:G424,G425),"")</f>
        <v/>
      </c>
      <c r="I425" s="31">
        <f t="shared" si="34"/>
        <v>18</v>
      </c>
      <c r="J425" s="31">
        <f>IFERROR(RANK(I425,I:I,1)+COUNTIF(I$1:I424,I425),"")</f>
        <v>10</v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>
        <v>45467</v>
      </c>
      <c r="B426" s="8" t="s">
        <v>3419</v>
      </c>
      <c r="C426" s="24" t="s">
        <v>3420</v>
      </c>
      <c r="D426" s="189" t="s">
        <v>263</v>
      </c>
      <c r="E426" s="128"/>
      <c r="F426" s="31">
        <f>IF(YEAR(A426)&amp;MONTH(A426)=체크리스트!$A$11&amp;체크리스트!$A$15,RANK(A426,A$2:A$1080,1),"")</f>
        <v>432</v>
      </c>
      <c r="G426" s="31" t="str">
        <f t="shared" si="33"/>
        <v/>
      </c>
      <c r="H426" s="31" t="str">
        <f>IFERROR(RANK(G426,G:G,1)+COUNTIF($G$1:G425,G426),"")</f>
        <v/>
      </c>
      <c r="I426" s="31">
        <f t="shared" si="34"/>
        <v>20</v>
      </c>
      <c r="J426" s="31">
        <f>IFERROR(RANK(I426,I:I,1)+COUNTIF(I$1:I425,I426),"")</f>
        <v>11</v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>
        <v>45468</v>
      </c>
      <c r="B427" s="8" t="s">
        <v>3421</v>
      </c>
      <c r="C427" s="24" t="s">
        <v>3422</v>
      </c>
      <c r="D427" s="189" t="s">
        <v>263</v>
      </c>
      <c r="E427" s="128" t="s">
        <v>902</v>
      </c>
      <c r="F427" s="31">
        <f>IF(YEAR(A427)&amp;MONTH(A427)=체크리스트!$A$11&amp;체크리스트!$A$15,RANK(A427,A$2:A$1080,1),"")</f>
        <v>434</v>
      </c>
      <c r="G427" s="31" t="str">
        <f t="shared" si="33"/>
        <v/>
      </c>
      <c r="H427" s="31" t="str">
        <f>IFERROR(RANK(G427,G:G,1)+COUNTIF($G$1:G426,G427),"")</f>
        <v/>
      </c>
      <c r="I427" s="31">
        <f t="shared" si="34"/>
        <v>22</v>
      </c>
      <c r="J427" s="31">
        <f>IFERROR(RANK(I427,I:I,1)+COUNTIF(I$1:I426,I427),"")</f>
        <v>12</v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>
        <v>45469</v>
      </c>
      <c r="B428" s="8" t="s">
        <v>3423</v>
      </c>
      <c r="C428" s="24" t="s">
        <v>3424</v>
      </c>
      <c r="D428" s="189" t="s">
        <v>263</v>
      </c>
      <c r="E428" s="128" t="s">
        <v>904</v>
      </c>
      <c r="F428" s="31">
        <f>IF(YEAR(A428)&amp;MONTH(A428)=체크리스트!$A$11&amp;체크리스트!$A$15,RANK(A428,A$2:A$1080,1),"")</f>
        <v>436</v>
      </c>
      <c r="G428" s="31" t="str">
        <f t="shared" si="33"/>
        <v/>
      </c>
      <c r="H428" s="31" t="str">
        <f>IFERROR(RANK(G428,G:G,1)+COUNTIF($G$1:G427,G428),"")</f>
        <v/>
      </c>
      <c r="I428" s="31">
        <f t="shared" si="34"/>
        <v>24</v>
      </c>
      <c r="J428" s="31">
        <f>IFERROR(RANK(I428,I:I,1)+COUNTIF(I$1:I427,I428),"")</f>
        <v>13</v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>
        <v>45470</v>
      </c>
      <c r="B429" s="8" t="s">
        <v>3425</v>
      </c>
      <c r="C429" s="24" t="s">
        <v>3426</v>
      </c>
      <c r="D429" s="189" t="s">
        <v>265</v>
      </c>
      <c r="E429" s="128"/>
      <c r="F429" s="31">
        <f>IF(YEAR(A429)&amp;MONTH(A429)=체크리스트!$A$11&amp;체크리스트!$A$15,RANK(A429,A$2:A$1080,1),"")</f>
        <v>438</v>
      </c>
      <c r="G429" s="31">
        <f t="shared" si="33"/>
        <v>26</v>
      </c>
      <c r="H429" s="31">
        <f>IFERROR(RANK(G429,G:G,1)+COUNTIF($G$1:G428,G429),"")</f>
        <v>3</v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>
        <v>45471</v>
      </c>
      <c r="B430" s="8" t="s">
        <v>3427</v>
      </c>
      <c r="C430" s="24" t="s">
        <v>3428</v>
      </c>
      <c r="D430" s="189" t="s">
        <v>263</v>
      </c>
      <c r="E430" s="128" t="s">
        <v>912</v>
      </c>
      <c r="F430" s="31">
        <f>IF(YEAR(A430)&amp;MONTH(A430)=체크리스트!$A$11&amp;체크리스트!$A$15,RANK(A430,A$2:A$1080,1),"")</f>
        <v>439</v>
      </c>
      <c r="G430" s="31" t="str">
        <f t="shared" si="33"/>
        <v/>
      </c>
      <c r="H430" s="31" t="str">
        <f>IFERROR(RANK(G430,G:G,1)+COUNTIF($G$1:G429,G430),"")</f>
        <v/>
      </c>
      <c r="I430" s="31">
        <f t="shared" si="34"/>
        <v>27</v>
      </c>
      <c r="J430" s="31">
        <f>IFERROR(RANK(I430,I:I,1)+COUNTIF(I$1:I429,I430),"")</f>
        <v>14</v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>
        <v>45471</v>
      </c>
      <c r="B431" s="8" t="s">
        <v>3429</v>
      </c>
      <c r="C431" s="24" t="s">
        <v>3430</v>
      </c>
      <c r="D431" s="189" t="s">
        <v>263</v>
      </c>
      <c r="E431" s="128" t="s">
        <v>904</v>
      </c>
      <c r="F431" s="31">
        <f>IF(YEAR(A431)&amp;MONTH(A431)=체크리스트!$A$11&amp;체크리스트!$A$15,RANK(A431,A$2:A$1080,1),"")</f>
        <v>439</v>
      </c>
      <c r="G431" s="31" t="str">
        <f t="shared" si="33"/>
        <v/>
      </c>
      <c r="H431" s="31" t="str">
        <f>IFERROR(RANK(G431,G:G,1)+COUNTIF($G$1:G430,G431),"")</f>
        <v/>
      </c>
      <c r="I431" s="31">
        <f t="shared" si="34"/>
        <v>27</v>
      </c>
      <c r="J431" s="31">
        <f>IFERROR(RANK(I431,I:I,1)+COUNTIF(I$1:I430,I431),"")</f>
        <v>15</v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>
        <v>45474</v>
      </c>
      <c r="B432" s="8" t="s">
        <v>3431</v>
      </c>
      <c r="C432" s="24" t="s">
        <v>3432</v>
      </c>
      <c r="D432" s="189" t="s">
        <v>263</v>
      </c>
      <c r="E432" s="128" t="s">
        <v>904</v>
      </c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>
        <v>45477</v>
      </c>
      <c r="B433" s="8" t="s">
        <v>3433</v>
      </c>
      <c r="C433" s="24" t="s">
        <v>3434</v>
      </c>
      <c r="D433" s="189" t="s">
        <v>265</v>
      </c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>
        <v>45478</v>
      </c>
      <c r="B434" s="8" t="s">
        <v>3435</v>
      </c>
      <c r="C434" s="24" t="s">
        <v>3436</v>
      </c>
      <c r="D434" s="189" t="s">
        <v>263</v>
      </c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>
        <v>45478</v>
      </c>
      <c r="B435" s="8" t="s">
        <v>3437</v>
      </c>
      <c r="C435" s="24" t="s">
        <v>3438</v>
      </c>
      <c r="D435" s="189" t="s">
        <v>263</v>
      </c>
      <c r="E435" s="128"/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>
        <v>45445</v>
      </c>
      <c r="B436" s="8" t="s">
        <v>4853</v>
      </c>
      <c r="C436" s="24" t="s">
        <v>4854</v>
      </c>
      <c r="D436" s="189" t="s">
        <v>320</v>
      </c>
      <c r="E436" s="128"/>
      <c r="F436" s="31">
        <f>IF(YEAR(A436)&amp;MONTH(A436)=체크리스트!$A$11&amp;체크리스트!$A$15,RANK(A436,A$2:A$1080,1),"")</f>
        <v>413</v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>
        <f t="shared" si="35"/>
        <v>1</v>
      </c>
      <c r="L436" s="31">
        <f>IFERROR(RANK(K436,K:K,1)+COUNTIF(K$1:K435,K436),"")</f>
        <v>1</v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>
        <v>45452</v>
      </c>
      <c r="B437" s="8" t="s">
        <v>4855</v>
      </c>
      <c r="C437" s="24" t="s">
        <v>4856</v>
      </c>
      <c r="D437" s="189" t="s">
        <v>320</v>
      </c>
      <c r="E437" s="128"/>
      <c r="F437" s="31">
        <f>IF(YEAR(A437)&amp;MONTH(A437)=체크리스트!$A$11&amp;체크리스트!$A$15,RANK(A437,A$2:A$1080,1),"")</f>
        <v>418</v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>
        <f t="shared" si="35"/>
        <v>6</v>
      </c>
      <c r="L437" s="31">
        <f>IFERROR(RANK(K437,K:K,1)+COUNTIF(K$1:K436,K437),"")</f>
        <v>2</v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>
        <v>45454</v>
      </c>
      <c r="B438" s="8" t="s">
        <v>4858</v>
      </c>
      <c r="C438" s="24" t="s">
        <v>4857</v>
      </c>
      <c r="D438" s="189" t="s">
        <v>320</v>
      </c>
      <c r="E438" s="128"/>
      <c r="F438" s="31">
        <f>IF(YEAR(A438)&amp;MONTH(A438)=체크리스트!$A$11&amp;체크리스트!$A$15,RANK(A438,A$2:A$1080,1),"")</f>
        <v>420</v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>
        <f t="shared" si="35"/>
        <v>8</v>
      </c>
      <c r="L438" s="31">
        <f>IFERROR(RANK(K438,K:K,1)+COUNTIF(K$1:K437,K438),"")</f>
        <v>3</v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>
        <v>45455</v>
      </c>
      <c r="B439" s="8" t="s">
        <v>4859</v>
      </c>
      <c r="C439" s="24" t="s">
        <v>4860</v>
      </c>
      <c r="D439" s="189" t="s">
        <v>320</v>
      </c>
      <c r="E439" s="128"/>
      <c r="F439" s="31">
        <f>IF(YEAR(A439)&amp;MONTH(A439)=체크리스트!$A$11&amp;체크리스트!$A$15,RANK(A439,A$2:A$1080,1),"")</f>
        <v>422</v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>
        <f t="shared" si="35"/>
        <v>10</v>
      </c>
      <c r="L439" s="31">
        <f>IFERROR(RANK(K439,K:K,1)+COUNTIF(K$1:K438,K439),"")</f>
        <v>4</v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>
        <v>45456</v>
      </c>
      <c r="B440" s="8" t="s">
        <v>4861</v>
      </c>
      <c r="C440" s="24" t="s">
        <v>4862</v>
      </c>
      <c r="D440" s="189" t="s">
        <v>320</v>
      </c>
      <c r="E440" s="128"/>
      <c r="F440" s="31">
        <f>IF(YEAR(A440)&amp;MONTH(A440)=체크리스트!$A$11&amp;체크리스트!$A$15,RANK(A440,A$2:A$1080,1),"")</f>
        <v>424</v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>
        <f t="shared" si="35"/>
        <v>12</v>
      </c>
      <c r="L440" s="31">
        <f>IFERROR(RANK(K440,K:K,1)+COUNTIF(K$1:K439,K440),"")</f>
        <v>5</v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>
        <v>45459</v>
      </c>
      <c r="B441" s="8" t="s">
        <v>4863</v>
      </c>
      <c r="C441" s="24" t="s">
        <v>4864</v>
      </c>
      <c r="D441" s="189" t="s">
        <v>320</v>
      </c>
      <c r="E441" s="128"/>
      <c r="F441" s="31">
        <f>IF(YEAR(A441)&amp;MONTH(A441)=체크리스트!$A$11&amp;체크리스트!$A$15,RANK(A441,A$2:A$1080,1),"")</f>
        <v>426</v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>
        <f t="shared" si="35"/>
        <v>14</v>
      </c>
      <c r="L441" s="31">
        <f>IFERROR(RANK(K441,K:K,1)+COUNTIF(K$1:K440,K441),"")</f>
        <v>6</v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>
        <v>45464</v>
      </c>
      <c r="B442" s="8" t="s">
        <v>4865</v>
      </c>
      <c r="C442" s="24" t="s">
        <v>4866</v>
      </c>
      <c r="D442" s="189" t="s">
        <v>320</v>
      </c>
      <c r="E442" s="128"/>
      <c r="F442" s="31">
        <f>IF(YEAR(A442)&amp;MONTH(A442)=체크리스트!$A$11&amp;체크리스트!$A$15,RANK(A442,A$2:A$1080,1),"")</f>
        <v>430</v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>
        <f t="shared" si="35"/>
        <v>18</v>
      </c>
      <c r="L442" s="31">
        <f>IFERROR(RANK(K442,K:K,1)+COUNTIF(K$1:K441,K442),"")</f>
        <v>7</v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>
        <v>45467</v>
      </c>
      <c r="B443" s="8" t="s">
        <v>4867</v>
      </c>
      <c r="C443" s="24" t="s">
        <v>4868</v>
      </c>
      <c r="D443" s="189" t="s">
        <v>320</v>
      </c>
      <c r="E443" s="128"/>
      <c r="F443" s="31">
        <f>IF(YEAR(A443)&amp;MONTH(A443)=체크리스트!$A$11&amp;체크리스트!$A$15,RANK(A443,A$2:A$1080,1),"")</f>
        <v>432</v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>
        <f t="shared" si="35"/>
        <v>20</v>
      </c>
      <c r="L443" s="31">
        <f>IFERROR(RANK(K443,K:K,1)+COUNTIF(K$1:K442,K443),"")</f>
        <v>8</v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>
        <v>45468</v>
      </c>
      <c r="B444" s="8" t="s">
        <v>4869</v>
      </c>
      <c r="C444" s="24" t="s">
        <v>4870</v>
      </c>
      <c r="D444" s="189" t="s">
        <v>320</v>
      </c>
      <c r="E444" s="128"/>
      <c r="F444" s="31">
        <f>IF(YEAR(A444)&amp;MONTH(A444)=체크리스트!$A$11&amp;체크리스트!$A$15,RANK(A444,A$2:A$1080,1),"")</f>
        <v>434</v>
      </c>
      <c r="G444" s="31" t="str">
        <f t="shared" si="33"/>
        <v/>
      </c>
      <c r="H444" s="31" t="str">
        <f>IFERROR(RANK(G444,G:G,1)+COUNTIF($G$1:G443,G444),"")</f>
        <v/>
      </c>
      <c r="I444" s="31" t="str">
        <f t="shared" si="34"/>
        <v/>
      </c>
      <c r="J444" s="31" t="str">
        <f>IFERROR(RANK(I444,I:I,1)+COUNTIF(I$1:I443,I444),"")</f>
        <v/>
      </c>
      <c r="K444" s="31">
        <f t="shared" si="35"/>
        <v>22</v>
      </c>
      <c r="L444" s="31">
        <f>IFERROR(RANK(K444,K:K,1)+COUNTIF(K$1:K443,K444),"")</f>
        <v>9</v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>
        <v>45469</v>
      </c>
      <c r="B445" s="8" t="s">
        <v>4871</v>
      </c>
      <c r="C445" s="24" t="s">
        <v>4872</v>
      </c>
      <c r="D445" s="189" t="s">
        <v>320</v>
      </c>
      <c r="E445" s="128"/>
      <c r="F445" s="31">
        <f>IF(YEAR(A445)&amp;MONTH(A445)=체크리스트!$A$11&amp;체크리스트!$A$15,RANK(A445,A$2:A$1080,1),"")</f>
        <v>436</v>
      </c>
      <c r="G445" s="31" t="str">
        <f t="shared" si="33"/>
        <v/>
      </c>
      <c r="H445" s="31" t="str">
        <f>IFERROR(RANK(G445,G:G,1)+COUNTIF($G$1:G444,G445),"")</f>
        <v/>
      </c>
      <c r="I445" s="31" t="str">
        <f t="shared" si="34"/>
        <v/>
      </c>
      <c r="J445" s="31" t="str">
        <f>IFERROR(RANK(I445,I:I,1)+COUNTIF(I$1:I444,I445),"")</f>
        <v/>
      </c>
      <c r="K445" s="31">
        <f t="shared" si="35"/>
        <v>24</v>
      </c>
      <c r="L445" s="31">
        <f>IFERROR(RANK(K445,K:K,1)+COUNTIF(K$1:K444,K445),"")</f>
        <v>10</v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>
        <v>45471</v>
      </c>
      <c r="B446" s="8" t="s">
        <v>4873</v>
      </c>
      <c r="C446" s="24" t="s">
        <v>4874</v>
      </c>
      <c r="D446" s="189" t="s">
        <v>320</v>
      </c>
      <c r="E446" s="128"/>
      <c r="F446" s="31">
        <f>IF(YEAR(A446)&amp;MONTH(A446)=체크리스트!$A$11&amp;체크리스트!$A$15,RANK(A446,A$2:A$1080,1),"")</f>
        <v>439</v>
      </c>
      <c r="G446" s="31" t="str">
        <f t="shared" si="33"/>
        <v/>
      </c>
      <c r="H446" s="31" t="str">
        <f>IFERROR(RANK(G446,G:G,1)+COUNTIF($G$1:G445,G446),"")</f>
        <v/>
      </c>
      <c r="I446" s="31" t="str">
        <f t="shared" si="34"/>
        <v/>
      </c>
      <c r="J446" s="31" t="str">
        <f>IFERROR(RANK(I446,I:I,1)+COUNTIF(I$1:I445,I446),"")</f>
        <v/>
      </c>
      <c r="K446" s="31">
        <f t="shared" si="35"/>
        <v>27</v>
      </c>
      <c r="L446" s="31">
        <f>IFERROR(RANK(K446,K:K,1)+COUNTIF(K$1:K445,K446),"")</f>
        <v>11</v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>
        <v>45471</v>
      </c>
      <c r="B447" s="8" t="s">
        <v>4875</v>
      </c>
      <c r="C447" s="24" t="s">
        <v>4876</v>
      </c>
      <c r="D447" s="189" t="s">
        <v>320</v>
      </c>
      <c r="E447" s="128"/>
      <c r="F447" s="31">
        <f>IF(YEAR(A447)&amp;MONTH(A447)=체크리스트!$A$11&amp;체크리스트!$A$15,RANK(A447,A$2:A$1080,1),"")</f>
        <v>439</v>
      </c>
      <c r="G447" s="31" t="str">
        <f t="shared" si="33"/>
        <v/>
      </c>
      <c r="H447" s="31" t="str">
        <f>IFERROR(RANK(G447,G:G,1)+COUNTIF($G$1:G446,G447),"")</f>
        <v/>
      </c>
      <c r="I447" s="31" t="str">
        <f t="shared" si="34"/>
        <v/>
      </c>
      <c r="J447" s="31" t="str">
        <f>IFERROR(RANK(I447,I:I,1)+COUNTIF(I$1:I446,I447),"")</f>
        <v/>
      </c>
      <c r="K447" s="31">
        <f t="shared" si="35"/>
        <v>27</v>
      </c>
      <c r="L447" s="31">
        <f>IFERROR(RANK(K447,K:K,1)+COUNTIF(K$1:K446,K447),"")</f>
        <v>12</v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/>
      <c r="B448" s="8"/>
      <c r="C448" s="24" t="s">
        <v>857</v>
      </c>
      <c r="D448" s="189"/>
      <c r="E448" s="128"/>
      <c r="F448" s="31" t="str">
        <f>IF(YEAR(A448)&amp;MONTH(A448)=체크리스트!$A$11&amp;체크리스트!$A$15,RANK(A448,A$2:A$1080,1),"")</f>
        <v/>
      </c>
      <c r="G448" s="31" t="str">
        <f t="shared" si="33"/>
        <v/>
      </c>
      <c r="H448" s="31" t="str">
        <f>IFERROR(RANK(G448,G:G,1)+COUNTIF($G$1:G447,G448),"")</f>
        <v/>
      </c>
      <c r="I448" s="31" t="str">
        <f t="shared" si="34"/>
        <v/>
      </c>
      <c r="J448" s="31" t="str">
        <f>IFERROR(RANK(I448,I:I,1)+COUNTIF(I$1:I447,I448),"")</f>
        <v/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/>
      <c r="B449" s="8"/>
      <c r="C449" s="24" t="s">
        <v>857</v>
      </c>
      <c r="D449" s="189"/>
      <c r="E449" s="128"/>
      <c r="F449" s="31" t="str">
        <f>IF(YEAR(A449)&amp;MONTH(A449)=체크리스트!$A$11&amp;체크리스트!$A$15,RANK(A449,A$2:A$1080,1),"")</f>
        <v/>
      </c>
      <c r="G449" s="31" t="str">
        <f t="shared" si="33"/>
        <v/>
      </c>
      <c r="H449" s="31" t="str">
        <f>IFERROR(RANK(G449,G:G,1)+COUNTIF($G$1:G448,G449),"")</f>
        <v/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/>
      <c r="B450" s="8"/>
      <c r="C450" s="24" t="s">
        <v>857</v>
      </c>
      <c r="D450" s="189"/>
      <c r="E450" s="128"/>
      <c r="F450" s="31" t="str">
        <f>IF(YEAR(A450)&amp;MONTH(A450)=체크리스트!$A$11&amp;체크리스트!$A$15,RANK(A450,A$2:A$1080,1),"")</f>
        <v/>
      </c>
      <c r="G450" s="31" t="str">
        <f t="shared" si="33"/>
        <v/>
      </c>
      <c r="H450" s="31" t="str">
        <f>IFERROR(RANK(G450,G:G,1)+COUNTIF($G$1:G449,G450),"")</f>
        <v/>
      </c>
      <c r="I450" s="31" t="str">
        <f t="shared" si="34"/>
        <v/>
      </c>
      <c r="J450" s="31" t="str">
        <f>IFERROR(RANK(I450,I:I,1)+COUNTIF(I$1:I449,I450),"")</f>
        <v/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/>
      <c r="B451" s="8"/>
      <c r="C451" s="24" t="s">
        <v>857</v>
      </c>
      <c r="D451" s="189"/>
      <c r="E451" s="128"/>
      <c r="F451" s="31" t="str">
        <f>IF(YEAR(A451)&amp;MONTH(A451)=체크리스트!$A$11&amp;체크리스트!$A$15,RANK(A451,A$2:A$1080,1),"")</f>
        <v/>
      </c>
      <c r="G451" s="31" t="str">
        <f t="shared" si="33"/>
        <v/>
      </c>
      <c r="H451" s="31" t="str">
        <f>IFERROR(RANK(G451,G:G,1)+COUNTIF($G$1:G450,G451),"")</f>
        <v/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/>
      <c r="B452" s="8"/>
      <c r="C452" s="24" t="s">
        <v>857</v>
      </c>
      <c r="D452" s="189"/>
      <c r="E452" s="128"/>
      <c r="F452" s="31" t="str">
        <f>IF(YEAR(A452)&amp;MONTH(A452)=체크리스트!$A$11&amp;체크리스트!$A$15,RANK(A452,A$2:A$1080,1),"")</f>
        <v/>
      </c>
      <c r="G452" s="31" t="str">
        <f t="shared" si="33"/>
        <v/>
      </c>
      <c r="H452" s="31" t="str">
        <f>IFERROR(RANK(G452,G:G,1)+COUNTIF($G$1:G451,G452),"")</f>
        <v/>
      </c>
      <c r="I452" s="31" t="str">
        <f t="shared" si="34"/>
        <v/>
      </c>
      <c r="J452" s="31" t="str">
        <f>IFERROR(RANK(I452,I:I,1)+COUNTIF(I$1:I451,I452),"")</f>
        <v/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/>
      <c r="B453" s="8"/>
      <c r="C453" s="24" t="s">
        <v>857</v>
      </c>
      <c r="D453" s="189"/>
      <c r="E453" s="128"/>
      <c r="F453" s="31" t="str">
        <f>IF(YEAR(A453)&amp;MONTH(A453)=체크리스트!$A$11&amp;체크리스트!$A$15,RANK(A453,A$2:A$1080,1),"")</f>
        <v/>
      </c>
      <c r="G453" s="31" t="str">
        <f t="shared" si="33"/>
        <v/>
      </c>
      <c r="H453" s="31" t="str">
        <f>IFERROR(RANK(G453,G:G,1)+COUNTIF($G$1:G452,G453),"")</f>
        <v/>
      </c>
      <c r="I453" s="31" t="str">
        <f t="shared" si="34"/>
        <v/>
      </c>
      <c r="J453" s="31" t="str">
        <f>IFERROR(RANK(I453,I:I,1)+COUNTIF(I$1:I452,I453),"")</f>
        <v/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/>
      <c r="B454" s="8"/>
      <c r="C454" s="24" t="s">
        <v>857</v>
      </c>
      <c r="D454" s="189"/>
      <c r="E454" s="128"/>
      <c r="F454" s="31" t="str">
        <f>IF(YEAR(A454)&amp;MONTH(A454)=체크리스트!$A$11&amp;체크리스트!$A$15,RANK(A454,A$2:A$1080,1),"")</f>
        <v/>
      </c>
      <c r="G454" s="31" t="str">
        <f t="shared" si="33"/>
        <v/>
      </c>
      <c r="H454" s="31" t="str">
        <f>IFERROR(RANK(G454,G:G,1)+COUNTIF($G$1:G453,G454),"")</f>
        <v/>
      </c>
      <c r="I454" s="31" t="str">
        <f t="shared" si="34"/>
        <v/>
      </c>
      <c r="J454" s="31" t="str">
        <f>IFERROR(RANK(I454,I:I,1)+COUNTIF(I$1:I453,I454),"")</f>
        <v/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/>
      <c r="B455" s="8"/>
      <c r="C455" s="24" t="s">
        <v>857</v>
      </c>
      <c r="D455" s="189"/>
      <c r="E455" s="128"/>
      <c r="F455" s="31" t="str">
        <f>IF(YEAR(A455)&amp;MONTH(A455)=체크리스트!$A$11&amp;체크리스트!$A$15,RANK(A455,A$2:A$1080,1),"")</f>
        <v/>
      </c>
      <c r="G455" s="31" t="str">
        <f t="shared" si="33"/>
        <v/>
      </c>
      <c r="H455" s="31" t="str">
        <f>IFERROR(RANK(G455,G:G,1)+COUNTIF($G$1:G454,G455),"")</f>
        <v/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/>
      <c r="B456" s="8"/>
      <c r="C456" s="24" t="s">
        <v>857</v>
      </c>
      <c r="D456" s="189"/>
      <c r="E456" s="128"/>
      <c r="F456" s="31" t="str">
        <f>IF(YEAR(A456)&amp;MONTH(A456)=체크리스트!$A$11&amp;체크리스트!$A$15,RANK(A456,A$2:A$1080,1),"")</f>
        <v/>
      </c>
      <c r="G456" s="31" t="str">
        <f t="shared" si="33"/>
        <v/>
      </c>
      <c r="H456" s="31" t="str">
        <f>IFERROR(RANK(G456,G:G,1)+COUNTIF($G$1:G455,G456),"")</f>
        <v/>
      </c>
      <c r="I456" s="31" t="str">
        <f t="shared" si="34"/>
        <v/>
      </c>
      <c r="J456" s="31" t="str">
        <f>IFERROR(RANK(I456,I:I,1)+COUNTIF(I$1:I455,I456),"")</f>
        <v/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/>
      <c r="B457" s="8"/>
      <c r="C457" s="24" t="s">
        <v>857</v>
      </c>
      <c r="D457" s="189"/>
      <c r="E457" s="128"/>
      <c r="F457" s="31" t="str">
        <f>IF(YEAR(A457)&amp;MONTH(A457)=체크리스트!$A$11&amp;체크리스트!$A$15,RANK(A457,A$2:A$1080,1),"")</f>
        <v/>
      </c>
      <c r="G457" s="31" t="str">
        <f t="shared" si="33"/>
        <v/>
      </c>
      <c r="H457" s="31" t="str">
        <f>IFERROR(RANK(G457,G:G,1)+COUNTIF($G$1:G456,G457),"")</f>
        <v/>
      </c>
      <c r="I457" s="31" t="str">
        <f t="shared" si="34"/>
        <v/>
      </c>
      <c r="J457" s="31" t="str">
        <f>IFERROR(RANK(I457,I:I,1)+COUNTIF(I$1:I456,I457),"")</f>
        <v/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/>
      <c r="B458" s="8"/>
      <c r="C458" s="24" t="s">
        <v>857</v>
      </c>
      <c r="D458" s="189"/>
      <c r="E458" s="128"/>
      <c r="F458" s="31" t="str">
        <f>IF(YEAR(A458)&amp;MONTH(A458)=체크리스트!$A$11&amp;체크리스트!$A$15,RANK(A458,A$2:A$1080,1),"")</f>
        <v/>
      </c>
      <c r="G458" s="31" t="str">
        <f t="shared" si="33"/>
        <v/>
      </c>
      <c r="H458" s="31" t="str">
        <f>IFERROR(RANK(G458,G:G,1)+COUNTIF($G$1:G457,G458),"")</f>
        <v/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/>
      <c r="B459" s="8"/>
      <c r="C459" s="24" t="s">
        <v>857</v>
      </c>
      <c r="D459" s="189"/>
      <c r="E459" s="128"/>
      <c r="F459" s="31" t="str">
        <f>IF(YEAR(A459)&amp;MONTH(A459)=체크리스트!$A$11&amp;체크리스트!$A$15,RANK(A459,A$2:A$1080,1),"")</f>
        <v/>
      </c>
      <c r="G459" s="31" t="str">
        <f t="shared" si="33"/>
        <v/>
      </c>
      <c r="H459" s="31" t="str">
        <f>IFERROR(RANK(G459,G:G,1)+COUNTIF($G$1:G458,G459),"")</f>
        <v/>
      </c>
      <c r="I459" s="31" t="str">
        <f t="shared" si="34"/>
        <v/>
      </c>
      <c r="J459" s="31" t="str">
        <f>IFERROR(RANK(I459,I:I,1)+COUNTIF(I$1:I458,I459),"")</f>
        <v/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/>
      <c r="B460" s="8"/>
      <c r="C460" s="24" t="s">
        <v>857</v>
      </c>
      <c r="D460" s="189"/>
      <c r="E460" s="128"/>
      <c r="F460" s="31" t="str">
        <f>IF(YEAR(A460)&amp;MONTH(A460)=체크리스트!$A$11&amp;체크리스트!$A$15,RANK(A460,A$2:A$1080,1),"")</f>
        <v/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 t="str">
        <f t="shared" si="35"/>
        <v/>
      </c>
      <c r="L460" s="31" t="str">
        <f>IFERROR(RANK(K460,K:K,1)+COUNTIF(K$1:K459,K460),"")</f>
        <v/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/>
      <c r="B461" s="8"/>
      <c r="C461" s="24" t="s">
        <v>857</v>
      </c>
      <c r="D461" s="189"/>
      <c r="E461" s="128"/>
      <c r="F461" s="31" t="str">
        <f>IF(YEAR(A461)&amp;MONTH(A461)=체크리스트!$A$11&amp;체크리스트!$A$15,RANK(A461,A$2:A$1080,1),"")</f>
        <v/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 t="str">
        <f t="shared" si="35"/>
        <v/>
      </c>
      <c r="L461" s="31" t="str">
        <f>IFERROR(RANK(K461,K:K,1)+COUNTIF(K$1:K460,K461),"")</f>
        <v/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/>
      <c r="B462" s="8"/>
      <c r="C462" s="24" t="s">
        <v>857</v>
      </c>
      <c r="D462" s="189"/>
      <c r="E462" s="128"/>
      <c r="F462" s="31" t="str">
        <f>IF(YEAR(A462)&amp;MONTH(A462)=체크리스트!$A$11&amp;체크리스트!$A$15,RANK(A462,A$2:A$1080,1),"")</f>
        <v/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 t="str">
        <f t="shared" si="35"/>
        <v/>
      </c>
      <c r="L462" s="31" t="str">
        <f>IFERROR(RANK(K462,K:K,1)+COUNTIF(K$1:K461,K462),"")</f>
        <v/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/>
      <c r="B463" s="8"/>
      <c r="C463" s="24" t="s">
        <v>857</v>
      </c>
      <c r="D463" s="189"/>
      <c r="E463" s="128"/>
      <c r="F463" s="31" t="str">
        <f>IF(YEAR(A463)&amp;MONTH(A463)=체크리스트!$A$11&amp;체크리스트!$A$15,RANK(A463,A$2:A$1080,1),"")</f>
        <v/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 t="str">
        <f t="shared" si="35"/>
        <v/>
      </c>
      <c r="L463" s="31" t="str">
        <f>IFERROR(RANK(K463,K:K,1)+COUNTIF(K$1:K462,K463),"")</f>
        <v/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/>
      <c r="B464" s="8"/>
      <c r="C464" s="24" t="s">
        <v>857</v>
      </c>
      <c r="D464" s="189"/>
      <c r="E464" s="128"/>
      <c r="F464" s="31" t="str">
        <f>IF(YEAR(A464)&amp;MONTH(A464)=체크리스트!$A$11&amp;체크리스트!$A$15,RANK(A464,A$2:A$1080,1),"")</f>
        <v/>
      </c>
      <c r="G464" s="31" t="str">
        <f t="shared" si="33"/>
        <v/>
      </c>
      <c r="H464" s="31" t="str">
        <f>IFERROR(RANK(G464,G:G,1)+COUNTIF($G$1:G463,G464),"")</f>
        <v/>
      </c>
      <c r="I464" s="31" t="str">
        <f t="shared" si="34"/>
        <v/>
      </c>
      <c r="J464" s="31" t="str">
        <f>IFERROR(RANK(I464,I:I,1)+COUNTIF(I$1:I463,I464),"")</f>
        <v/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/>
      <c r="B465" s="8"/>
      <c r="C465" s="24" t="s">
        <v>857</v>
      </c>
      <c r="D465" s="189"/>
      <c r="E465" s="128"/>
      <c r="F465" s="31" t="str">
        <f>IF(YEAR(A465)&amp;MONTH(A465)=체크리스트!$A$11&amp;체크리스트!$A$15,RANK(A465,A$2:A$1080,1),"")</f>
        <v/>
      </c>
      <c r="G465" s="31" t="str">
        <f t="shared" si="33"/>
        <v/>
      </c>
      <c r="H465" s="31" t="str">
        <f>IFERROR(RANK(G465,G:G,1)+COUNTIF($G$1:G464,G465),"")</f>
        <v/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/>
      <c r="B466" s="8"/>
      <c r="C466" s="24" t="s">
        <v>857</v>
      </c>
      <c r="D466" s="189"/>
      <c r="E466" s="128"/>
      <c r="F466" s="31" t="str">
        <f>IF(YEAR(A466)&amp;MONTH(A466)=체크리스트!$A$11&amp;체크리스트!$A$15,RANK(A466,A$2:A$1080,1),"")</f>
        <v/>
      </c>
      <c r="G466" s="31" t="str">
        <f t="shared" si="33"/>
        <v/>
      </c>
      <c r="H466" s="31" t="str">
        <f>IFERROR(RANK(G466,G:G,1)+COUNTIF($G$1:G465,G466),"")</f>
        <v/>
      </c>
      <c r="I466" s="31" t="str">
        <f t="shared" si="34"/>
        <v/>
      </c>
      <c r="J466" s="31" t="str">
        <f>IFERROR(RANK(I466,I:I,1)+COUNTIF(I$1:I465,I466),"")</f>
        <v/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/>
      <c r="B467" s="8"/>
      <c r="C467" s="24" t="s">
        <v>857</v>
      </c>
      <c r="D467" s="189"/>
      <c r="E467" s="128"/>
      <c r="F467" s="31" t="str">
        <f>IF(YEAR(A467)&amp;MONTH(A467)=체크리스트!$A$11&amp;체크리스트!$A$15,RANK(A467,A$2:A$1080,1),"")</f>
        <v/>
      </c>
      <c r="G467" s="31" t="str">
        <f t="shared" si="33"/>
        <v/>
      </c>
      <c r="H467" s="31" t="str">
        <f>IFERROR(RANK(G467,G:G,1)+COUNTIF($G$1:G466,G467),"")</f>
        <v/>
      </c>
      <c r="I467" s="31" t="str">
        <f t="shared" si="34"/>
        <v/>
      </c>
      <c r="J467" s="31" t="str">
        <f>IFERROR(RANK(I467,I:I,1)+COUNTIF(I$1:I466,I467),"")</f>
        <v/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/>
      <c r="B468" s="8"/>
      <c r="C468" s="24" t="s">
        <v>857</v>
      </c>
      <c r="D468" s="189"/>
      <c r="E468" s="128"/>
      <c r="F468" s="31" t="str">
        <f>IF(YEAR(A468)&amp;MONTH(A468)=체크리스트!$A$11&amp;체크리스트!$A$15,RANK(A468,A$2:A$1080,1),"")</f>
        <v/>
      </c>
      <c r="G468" s="31" t="str">
        <f t="shared" si="33"/>
        <v/>
      </c>
      <c r="H468" s="31" t="str">
        <f>IFERROR(RANK(G468,G:G,1)+COUNTIF($G$1:G467,G468),"")</f>
        <v/>
      </c>
      <c r="I468" s="31" t="str">
        <f t="shared" si="34"/>
        <v/>
      </c>
      <c r="J468" s="31" t="str">
        <f>IFERROR(RANK(I468,I:I,1)+COUNTIF(I$1:I467,I468),"")</f>
        <v/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/>
      <c r="B469" s="8"/>
      <c r="C469" s="24" t="s">
        <v>857</v>
      </c>
      <c r="D469" s="189"/>
      <c r="E469" s="128"/>
      <c r="F469" s="31" t="str">
        <f>IF(YEAR(A469)&amp;MONTH(A469)=체크리스트!$A$11&amp;체크리스트!$A$15,RANK(A469,A$2:A$1080,1),"")</f>
        <v/>
      </c>
      <c r="G469" s="31" t="str">
        <f t="shared" si="33"/>
        <v/>
      </c>
      <c r="H469" s="31" t="str">
        <f>IFERROR(RANK(G469,G:G,1)+COUNTIF($G$1:G468,G469),"")</f>
        <v/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/>
      <c r="B470" s="8"/>
      <c r="C470" s="24" t="s">
        <v>857</v>
      </c>
      <c r="D470" s="189"/>
      <c r="E470" s="128"/>
      <c r="F470" s="31" t="str">
        <f>IF(YEAR(A470)&amp;MONTH(A470)=체크리스트!$A$11&amp;체크리스트!$A$15,RANK(A470,A$2:A$1080,1),"")</f>
        <v/>
      </c>
      <c r="G470" s="31" t="str">
        <f t="shared" si="33"/>
        <v/>
      </c>
      <c r="H470" s="31" t="str">
        <f>IFERROR(RANK(G470,G:G,1)+COUNTIF($G$1:G469,G470),"")</f>
        <v/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/>
      <c r="B471" s="8"/>
      <c r="C471" s="24" t="s">
        <v>857</v>
      </c>
      <c r="D471" s="189"/>
      <c r="E471" s="128"/>
      <c r="F471" s="31" t="str">
        <f>IF(YEAR(A471)&amp;MONTH(A471)=체크리스트!$A$11&amp;체크리스트!$A$15,RANK(A471,A$2:A$1080,1),"")</f>
        <v/>
      </c>
      <c r="G471" s="31" t="str">
        <f t="shared" si="33"/>
        <v/>
      </c>
      <c r="H471" s="31" t="str">
        <f>IFERROR(RANK(G471,G:G,1)+COUNTIF($G$1:G470,G471),"")</f>
        <v/>
      </c>
      <c r="I471" s="31" t="str">
        <f t="shared" si="34"/>
        <v/>
      </c>
      <c r="J471" s="31" t="str">
        <f>IFERROR(RANK(I471,I:I,1)+COUNTIF(I$1:I470,I471),"")</f>
        <v/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/>
      <c r="B472" s="8"/>
      <c r="C472" s="24" t="s">
        <v>857</v>
      </c>
      <c r="D472" s="189"/>
      <c r="E472" s="128"/>
      <c r="F472" s="31" t="str">
        <f>IF(YEAR(A472)&amp;MONTH(A472)=체크리스트!$A$11&amp;체크리스트!$A$15,RANK(A472,A$2:A$1080,1),"")</f>
        <v/>
      </c>
      <c r="G472" s="31" t="str">
        <f t="shared" si="33"/>
        <v/>
      </c>
      <c r="H472" s="31" t="str">
        <f>IFERROR(RANK(G472,G:G,1)+COUNTIF($G$1:G471,G472),"")</f>
        <v/>
      </c>
      <c r="I472" s="31" t="str">
        <f t="shared" si="34"/>
        <v/>
      </c>
      <c r="J472" s="31" t="str">
        <f>IFERROR(RANK(I472,I:I,1)+COUNTIF(I$1:I471,I472),"")</f>
        <v/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/>
      <c r="B473" s="8"/>
      <c r="C473" s="24" t="s">
        <v>857</v>
      </c>
      <c r="D473" s="189"/>
      <c r="E473" s="128"/>
      <c r="F473" s="31" t="str">
        <f>IF(YEAR(A473)&amp;MONTH(A473)=체크리스트!$A$11&amp;체크리스트!$A$15,RANK(A473,A$2:A$1080,1),"")</f>
        <v/>
      </c>
      <c r="G473" s="31" t="str">
        <f t="shared" si="33"/>
        <v/>
      </c>
      <c r="H473" s="31" t="str">
        <f>IFERROR(RANK(G473,G:G,1)+COUNTIF($G$1:G472,G473),"")</f>
        <v/>
      </c>
      <c r="I473" s="31" t="str">
        <f t="shared" si="34"/>
        <v/>
      </c>
      <c r="J473" s="31" t="str">
        <f>IFERROR(RANK(I473,I:I,1)+COUNTIF(I$1:I472,I473),"")</f>
        <v/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/>
      <c r="B474" s="8"/>
      <c r="C474" s="24" t="s">
        <v>857</v>
      </c>
      <c r="D474" s="189"/>
      <c r="E474" s="128"/>
      <c r="F474" s="31" t="str">
        <f>IF(YEAR(A474)&amp;MONTH(A474)=체크리스트!$A$11&amp;체크리스트!$A$15,RANK(A474,A$2:A$1080,1),"")</f>
        <v/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 t="str">
        <f t="shared" ref="I474:I537" si="38">IFERROR(IF(D474="보도자료",RANK(F474,F:F,1),""),"")</f>
        <v/>
      </c>
      <c r="J474" s="31" t="str">
        <f>IFERROR(RANK(I474,I:I,1)+COUNTIF(I$1:I473,I474),"")</f>
        <v/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/>
      <c r="B475" s="8"/>
      <c r="C475" s="24" t="s">
        <v>857</v>
      </c>
      <c r="D475" s="189"/>
      <c r="E475" s="128"/>
      <c r="F475" s="31" t="str">
        <f>IF(YEAR(A475)&amp;MONTH(A475)=체크리스트!$A$11&amp;체크리스트!$A$15,RANK(A475,A$2:A$1080,1),"")</f>
        <v/>
      </c>
      <c r="G475" s="31" t="str">
        <f t="shared" si="37"/>
        <v/>
      </c>
      <c r="H475" s="31" t="str">
        <f>IFERROR(RANK(G475,G:G,1)+COUNTIF($G$1:G474,G475),"")</f>
        <v/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/>
      <c r="B476" s="8"/>
      <c r="C476" s="24" t="s">
        <v>857</v>
      </c>
      <c r="D476" s="189"/>
      <c r="E476" s="128"/>
      <c r="F476" s="31" t="str">
        <f>IF(YEAR(A476)&amp;MONTH(A476)=체크리스트!$A$11&amp;체크리스트!$A$15,RANK(A476,A$2:A$1080,1),"")</f>
        <v/>
      </c>
      <c r="G476" s="31" t="str">
        <f t="shared" si="37"/>
        <v/>
      </c>
      <c r="H476" s="31" t="str">
        <f>IFERROR(RANK(G476,G:G,1)+COUNTIF($G$1:G475,G476),"")</f>
        <v/>
      </c>
      <c r="I476" s="31" t="str">
        <f t="shared" si="38"/>
        <v/>
      </c>
      <c r="J476" s="31" t="str">
        <f>IFERROR(RANK(I476,I:I,1)+COUNTIF(I$1:I475,I476),"")</f>
        <v/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/>
      <c r="B477" s="8"/>
      <c r="C477" s="24" t="s">
        <v>857</v>
      </c>
      <c r="D477" s="189"/>
      <c r="E477" s="128"/>
      <c r="F477" s="31" t="str">
        <f>IF(YEAR(A477)&amp;MONTH(A477)=체크리스트!$A$11&amp;체크리스트!$A$15,RANK(A477,A$2:A$1080,1),"")</f>
        <v/>
      </c>
      <c r="G477" s="31" t="str">
        <f t="shared" si="37"/>
        <v/>
      </c>
      <c r="H477" s="31" t="str">
        <f>IFERROR(RANK(G477,G:G,1)+COUNTIF($G$1:G476,G477),"")</f>
        <v/>
      </c>
      <c r="I477" s="31" t="str">
        <f t="shared" si="38"/>
        <v/>
      </c>
      <c r="J477" s="31" t="str">
        <f>IFERROR(RANK(I477,I:I,1)+COUNTIF(I$1:I476,I477),"")</f>
        <v/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/>
      <c r="B478" s="8"/>
      <c r="C478" s="24" t="s">
        <v>857</v>
      </c>
      <c r="D478" s="189"/>
      <c r="E478" s="128"/>
      <c r="F478" s="31" t="str">
        <f>IF(YEAR(A478)&amp;MONTH(A478)=체크리스트!$A$11&amp;체크리스트!$A$15,RANK(A478,A$2:A$1080,1),"")</f>
        <v/>
      </c>
      <c r="G478" s="31" t="str">
        <f t="shared" si="37"/>
        <v/>
      </c>
      <c r="H478" s="31" t="str">
        <f>IFERROR(RANK(G478,G:G,1)+COUNTIF($G$1:G477,G478),"")</f>
        <v/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/>
      <c r="B479" s="8"/>
      <c r="C479" s="24" t="s">
        <v>857</v>
      </c>
      <c r="D479" s="189"/>
      <c r="E479" s="128"/>
      <c r="F479" s="31" t="str">
        <f>IF(YEAR(A479)&amp;MONTH(A479)=체크리스트!$A$11&amp;체크리스트!$A$15,RANK(A479,A$2:A$1080,1),"")</f>
        <v/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 t="str">
        <f t="shared" si="39"/>
        <v/>
      </c>
      <c r="L479" s="31" t="str">
        <f>IFERROR(RANK(K479,K:K,1)+COUNTIF(K$1:K478,K479),"")</f>
        <v/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/>
      <c r="B480" s="8"/>
      <c r="C480" s="24" t="s">
        <v>857</v>
      </c>
      <c r="D480" s="189"/>
      <c r="E480" s="128"/>
      <c r="F480" s="31" t="str">
        <f>IF(YEAR(A480)&amp;MONTH(A480)=체크리스트!$A$11&amp;체크리스트!$A$15,RANK(A480,A$2:A$1080,1),"")</f>
        <v/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 t="str">
        <f t="shared" si="39"/>
        <v/>
      </c>
      <c r="L480" s="31" t="str">
        <f>IFERROR(RANK(K480,K:K,1)+COUNTIF(K$1:K479,K480),"")</f>
        <v/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/>
      <c r="B481" s="8"/>
      <c r="C481" s="24" t="s">
        <v>857</v>
      </c>
      <c r="D481" s="189"/>
      <c r="E481" s="128"/>
      <c r="F481" s="31" t="str">
        <f>IF(YEAR(A481)&amp;MONTH(A481)=체크리스트!$A$11&amp;체크리스트!$A$15,RANK(A481,A$2:A$1080,1),"")</f>
        <v/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 t="str">
        <f t="shared" si="39"/>
        <v/>
      </c>
      <c r="L481" s="31" t="str">
        <f>IFERROR(RANK(K481,K:K,1)+COUNTIF(K$1:K480,K481),"")</f>
        <v/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9"/>
      <c r="E482" s="128"/>
      <c r="F482" s="31" t="str">
        <f>IF(YEAR(A482)&amp;MONTH(A482)=체크리스트!$A$11&amp;체크리스트!$A$15,RANK(A482,A$2:A$1080,1),"")</f>
        <v/>
      </c>
      <c r="G482" s="31" t="str">
        <f t="shared" si="37"/>
        <v/>
      </c>
      <c r="H482" s="31" t="str">
        <f>IFERROR(RANK(G482,G:G,1)+COUNTIF($G$1:G481,G482),"")</f>
        <v/>
      </c>
      <c r="I482" s="31" t="str">
        <f t="shared" si="38"/>
        <v/>
      </c>
      <c r="J482" s="31" t="str">
        <f>IFERROR(RANK(I482,I:I,1)+COUNTIF(I$1:I481,I482),"")</f>
        <v/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9"/>
      <c r="E483" s="128"/>
      <c r="F483" s="31" t="str">
        <f>IF(YEAR(A483)&amp;MONTH(A483)=체크리스트!$A$11&amp;체크리스트!$A$15,RANK(A483,A$2:A$1080,1),"")</f>
        <v/>
      </c>
      <c r="G483" s="31" t="str">
        <f t="shared" si="37"/>
        <v/>
      </c>
      <c r="H483" s="31" t="str">
        <f>IFERROR(RANK(G483,G:G,1)+COUNTIF($G$1:G482,G483),"")</f>
        <v/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9"/>
      <c r="E484" s="128"/>
      <c r="F484" s="31" t="str">
        <f>IF(YEAR(A484)&amp;MONTH(A484)=체크리스트!$A$11&amp;체크리스트!$A$15,RANK(A484,A$2:A$1080,1),"")</f>
        <v/>
      </c>
      <c r="G484" s="31" t="str">
        <f t="shared" si="37"/>
        <v/>
      </c>
      <c r="H484" s="31" t="str">
        <f>IFERROR(RANK(G484,G:G,1)+COUNTIF($G$1:G483,G484),"")</f>
        <v/>
      </c>
      <c r="I484" s="31" t="str">
        <f t="shared" si="38"/>
        <v/>
      </c>
      <c r="J484" s="31" t="str">
        <f>IFERROR(RANK(I484,I:I,1)+COUNTIF(I$1:I483,I484),"")</f>
        <v/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9"/>
      <c r="E485" s="128"/>
      <c r="F485" s="31" t="str">
        <f>IF(YEAR(A485)&amp;MONTH(A485)=체크리스트!$A$11&amp;체크리스트!$A$15,RANK(A485,A$2:A$1080,1),"")</f>
        <v/>
      </c>
      <c r="G485" s="31" t="str">
        <f t="shared" si="37"/>
        <v/>
      </c>
      <c r="H485" s="31" t="str">
        <f>IFERROR(RANK(G485,G:G,1)+COUNTIF($G$1:G484,G485),"")</f>
        <v/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9"/>
      <c r="E486" s="128"/>
      <c r="F486" s="31" t="str">
        <f>IF(YEAR(A486)&amp;MONTH(A486)=체크리스트!$A$11&amp;체크리스트!$A$15,RANK(A486,A$2:A$1080,1),"")</f>
        <v/>
      </c>
      <c r="G486" s="31" t="str">
        <f t="shared" si="37"/>
        <v/>
      </c>
      <c r="H486" s="31" t="str">
        <f>IFERROR(RANK(G486,G:G,1)+COUNTIF($G$1:G485,G486),"")</f>
        <v/>
      </c>
      <c r="I486" s="31" t="str">
        <f t="shared" si="38"/>
        <v/>
      </c>
      <c r="J486" s="31" t="str">
        <f>IFERROR(RANK(I486,I:I,1)+COUNTIF(I$1:I485,I486),"")</f>
        <v/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9"/>
      <c r="E487" s="128"/>
      <c r="F487" s="31" t="str">
        <f>IF(YEAR(A487)&amp;MONTH(A487)=체크리스트!$A$11&amp;체크리스트!$A$15,RANK(A487,A$2:A$1080,1),"")</f>
        <v/>
      </c>
      <c r="G487" s="31" t="str">
        <f t="shared" si="37"/>
        <v/>
      </c>
      <c r="H487" s="31" t="str">
        <f>IFERROR(RANK(G487,G:G,1)+COUNTIF($G$1:G486,G487),"")</f>
        <v/>
      </c>
      <c r="I487" s="31" t="str">
        <f t="shared" si="38"/>
        <v/>
      </c>
      <c r="J487" s="31" t="str">
        <f>IFERROR(RANK(I487,I:I,1)+COUNTIF(I$1:I486,I487),"")</f>
        <v/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9"/>
      <c r="E488" s="128"/>
      <c r="F488" s="31" t="str">
        <f>IF(YEAR(A488)&amp;MONTH(A488)=체크리스트!$A$11&amp;체크리스트!$A$15,RANK(A488,A$2:A$1080,1),"")</f>
        <v/>
      </c>
      <c r="G488" s="31" t="str">
        <f t="shared" si="37"/>
        <v/>
      </c>
      <c r="H488" s="31" t="str">
        <f>IFERROR(RANK(G488,G:G,1)+COUNTIF($G$1:G487,G488),"")</f>
        <v/>
      </c>
      <c r="I488" s="31" t="str">
        <f t="shared" si="38"/>
        <v/>
      </c>
      <c r="J488" s="31" t="str">
        <f>IFERROR(RANK(I488,I:I,1)+COUNTIF(I$1:I487,I488),"")</f>
        <v/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9"/>
      <c r="E489" s="128"/>
      <c r="F489" s="31" t="str">
        <f>IF(YEAR(A489)&amp;MONTH(A489)=체크리스트!$A$11&amp;체크리스트!$A$15,RANK(A489,A$2:A$1080,1),"")</f>
        <v/>
      </c>
      <c r="G489" s="31" t="str">
        <f t="shared" si="37"/>
        <v/>
      </c>
      <c r="H489" s="31" t="str">
        <f>IFERROR(RANK(G489,G:G,1)+COUNTIF($G$1:G488,G489),"")</f>
        <v/>
      </c>
      <c r="I489" s="31" t="str">
        <f t="shared" si="38"/>
        <v/>
      </c>
      <c r="J489" s="31" t="str">
        <f>IFERROR(RANK(I489,I:I,1)+COUNTIF(I$1:I488,I489),"")</f>
        <v/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9"/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9"/>
      <c r="E491" s="128"/>
      <c r="F491" s="31" t="str">
        <f>IF(YEAR(A491)&amp;MONTH(A491)=체크리스트!$A$11&amp;체크리스트!$A$15,RANK(A491,A$2:A$1080,1),"")</f>
        <v/>
      </c>
      <c r="G491" s="31" t="str">
        <f t="shared" si="37"/>
        <v/>
      </c>
      <c r="H491" s="31" t="str">
        <f>IFERROR(RANK(G491,G:G,1)+COUNTIF($G$1:G490,G491),"")</f>
        <v/>
      </c>
      <c r="I491" s="31" t="str">
        <f t="shared" si="38"/>
        <v/>
      </c>
      <c r="J491" s="31" t="str">
        <f>IFERROR(RANK(I491,I:I,1)+COUNTIF(I$1:I490,I491),"")</f>
        <v/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9"/>
      <c r="E492" s="128"/>
      <c r="F492" s="31" t="str">
        <f>IF(YEAR(A492)&amp;MONTH(A492)=체크리스트!$A$11&amp;체크리스트!$A$15,RANK(A492,A$2:A$1080,1),"")</f>
        <v/>
      </c>
      <c r="G492" s="31" t="str">
        <f t="shared" si="37"/>
        <v/>
      </c>
      <c r="H492" s="31" t="str">
        <f>IFERROR(RANK(G492,G:G,1)+COUNTIF($G$1:G491,G492),"")</f>
        <v/>
      </c>
      <c r="I492" s="31" t="str">
        <f t="shared" si="38"/>
        <v/>
      </c>
      <c r="J492" s="31" t="str">
        <f>IFERROR(RANK(I492,I:I,1)+COUNTIF(I$1:I491,I492),"")</f>
        <v/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9"/>
      <c r="E493" s="128"/>
      <c r="F493" s="31" t="str">
        <f>IF(YEAR(A493)&amp;MONTH(A493)=체크리스트!$A$11&amp;체크리스트!$A$15,RANK(A493,A$2:A$1080,1),"")</f>
        <v/>
      </c>
      <c r="G493" s="31" t="str">
        <f t="shared" si="37"/>
        <v/>
      </c>
      <c r="H493" s="31" t="str">
        <f>IFERROR(RANK(G493,G:G,1)+COUNTIF($G$1:G492,G493),"")</f>
        <v/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9"/>
      <c r="E494" s="128"/>
      <c r="F494" s="31" t="str">
        <f>IF(YEAR(A494)&amp;MONTH(A494)=체크리스트!$A$11&amp;체크리스트!$A$15,RANK(A494,A$2:A$1080,1),"")</f>
        <v/>
      </c>
      <c r="G494" s="31" t="str">
        <f t="shared" si="37"/>
        <v/>
      </c>
      <c r="H494" s="31" t="str">
        <f>IFERROR(RANK(G494,G:G,1)+COUNTIF($G$1:G493,G494),"")</f>
        <v/>
      </c>
      <c r="I494" s="31" t="str">
        <f t="shared" si="38"/>
        <v/>
      </c>
      <c r="J494" s="31" t="str">
        <f>IFERROR(RANK(I494,I:I,1)+COUNTIF(I$1:I493,I494),"")</f>
        <v/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9"/>
      <c r="E495" s="128"/>
      <c r="F495" s="31" t="str">
        <f>IF(YEAR(A495)&amp;MONTH(A495)=체크리스트!$A$11&amp;체크리스트!$A$15,RANK(A495,A$2:A$1080,1),"")</f>
        <v/>
      </c>
      <c r="G495" s="31" t="str">
        <f t="shared" si="37"/>
        <v/>
      </c>
      <c r="H495" s="31" t="str">
        <f>IFERROR(RANK(G495,G:G,1)+COUNTIF($G$1:G494,G495),"")</f>
        <v/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9"/>
      <c r="E496" s="128"/>
      <c r="F496" s="31" t="str">
        <f>IF(YEAR(A496)&amp;MONTH(A496)=체크리스트!$A$11&amp;체크리스트!$A$15,RANK(A496,A$2:A$1080,1),"")</f>
        <v/>
      </c>
      <c r="G496" s="31" t="str">
        <f t="shared" si="37"/>
        <v/>
      </c>
      <c r="H496" s="31" t="str">
        <f>IFERROR(RANK(G496,G:G,1)+COUNTIF($G$1:G495,G496),"")</f>
        <v/>
      </c>
      <c r="I496" s="31" t="str">
        <f t="shared" si="38"/>
        <v/>
      </c>
      <c r="J496" s="31" t="str">
        <f>IFERROR(RANK(I496,I:I,1)+COUNTIF(I$1:I495,I496),"")</f>
        <v/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9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9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9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9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9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9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9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9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9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9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9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9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9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9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9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9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9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9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9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9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9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9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9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9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9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9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9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9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9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9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9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9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9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9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9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9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9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9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9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9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9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9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9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9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9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9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9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9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9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9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9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9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9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9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9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9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9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9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9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9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9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9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9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9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9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9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9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9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9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9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9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9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9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9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9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9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9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9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9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9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9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9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9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9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9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9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9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9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9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9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9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9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9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9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9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9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9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9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9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9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9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9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9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9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9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9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9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9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9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9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9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9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9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9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9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9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9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9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9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9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9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9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9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9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9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9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9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9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9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9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9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9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9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9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9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9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9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9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9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9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9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9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9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9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9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9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9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9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9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9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9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9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9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9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9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9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9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9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9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9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9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9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9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9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9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9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9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9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9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9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9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9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9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9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9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9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9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9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9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9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9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9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9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9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9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9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9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9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9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9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9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9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9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9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9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9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9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9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9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9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9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9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9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9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9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9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9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9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9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9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9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9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9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9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9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9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9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9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9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9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9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9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9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9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9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9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9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9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9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9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9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9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9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9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9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9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9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9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9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9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9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9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9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9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9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9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9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9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9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9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9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9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9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9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9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9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9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9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9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9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9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9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9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9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9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9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9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9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9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9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9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9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9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9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9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9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9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9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9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9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9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9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9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9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9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9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9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9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9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9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9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9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9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9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9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9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9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9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9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9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9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9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9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9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9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9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9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9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9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9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9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9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9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9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9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9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9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9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9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9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9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9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9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9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9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9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9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9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9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9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9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9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9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9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9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9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9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9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9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9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9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9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9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9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9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9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9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9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9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9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9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9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9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9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9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9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9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9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9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9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9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9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9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9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9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9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9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9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9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9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9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9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9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9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9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9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9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9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9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9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9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9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9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9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9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9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9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9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9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9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9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9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9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9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9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9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9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9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9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9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9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9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9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9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9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9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9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9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9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9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9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9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9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9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9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9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9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9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9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9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9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9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9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9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9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9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9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9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9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9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9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9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9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9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9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9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9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9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9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9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9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9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9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9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9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9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9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9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9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9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9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9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9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9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9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9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9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9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9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9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9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9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9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9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9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9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9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9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9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9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9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9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9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9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9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9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9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9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9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9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9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9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9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9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9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9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9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9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9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9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9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9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9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9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9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9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9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9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9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9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9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9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9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9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9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9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9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9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9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9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9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9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9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9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9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9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9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9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9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9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9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9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9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9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9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9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9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9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9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9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9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9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9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9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9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9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9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9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9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9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9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9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9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9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9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9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9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9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9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9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9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9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9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9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9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9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9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9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9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9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9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9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9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9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9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9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9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9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9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9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9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9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9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9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9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9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9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9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9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9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9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9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9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9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9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9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9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9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9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9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9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9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9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9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9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9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9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9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9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9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9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9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9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9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9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9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9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9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9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9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9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9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9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9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9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9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9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9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9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9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90"/>
      <c r="B1117" s="191"/>
      <c r="C1117" s="192" t="s">
        <v>857</v>
      </c>
      <c r="D1117" s="193"/>
      <c r="E1117" s="194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31" r:id="rId1" xr:uid="{00000000-0004-0000-0500-000000000000}"/>
    <hyperlink ref="C30" r:id="rId2" xr:uid="{00000000-0004-0000-0500-000001000000}"/>
    <hyperlink ref="C18" r:id="rId3" xr:uid="{00000000-0004-0000-0500-000002000000}"/>
    <hyperlink ref="C28" r:id="rId4" xr:uid="{00000000-0004-0000-0500-000003000000}"/>
    <hyperlink ref="C19" r:id="rId5" xr:uid="{00000000-0004-0000-0500-000004000000}"/>
    <hyperlink ref="C8" r:id="rId6" xr:uid="{00000000-0004-0000-0500-000005000000}"/>
    <hyperlink ref="C12:C66" r:id="rId7" display="https://skinnonews.com/archives/" xr:uid="{00000000-0004-0000-0500-000006000000}"/>
    <hyperlink ref="C26" r:id="rId8" xr:uid="{00000000-0004-0000-0500-000007000000}"/>
    <hyperlink ref="C131" r:id="rId9" xr:uid="{00000000-0004-0000-0500-000008000000}"/>
    <hyperlink ref="C136" r:id="rId10" xr:uid="{00000000-0004-0000-0500-000009000000}"/>
    <hyperlink ref="C142" r:id="rId11" xr:uid="{00000000-0004-0000-0500-00000A000000}"/>
    <hyperlink ref="C143" r:id="rId12" xr:uid="{00000000-0004-0000-0500-00000B000000}"/>
    <hyperlink ref="C144" r:id="rId13" xr:uid="{00000000-0004-0000-0500-00000C000000}"/>
    <hyperlink ref="C148" r:id="rId14" xr:uid="{00000000-0004-0000-0500-00000D000000}"/>
    <hyperlink ref="C151" r:id="rId15" xr:uid="{00000000-0004-0000-0500-00000E000000}"/>
    <hyperlink ref="C154" r:id="rId16" xr:uid="{00000000-0004-0000-0500-00000F000000}"/>
    <hyperlink ref="C156" r:id="rId17" xr:uid="{00000000-0004-0000-0500-000010000000}"/>
    <hyperlink ref="C161" r:id="rId18" xr:uid="{00000000-0004-0000-0500-000011000000}"/>
    <hyperlink ref="C163" r:id="rId19" xr:uid="{00000000-0004-0000-0500-000012000000}"/>
    <hyperlink ref="C166" r:id="rId20" xr:uid="{00000000-0004-0000-0500-000013000000}"/>
    <hyperlink ref="C167" r:id="rId21" xr:uid="{00000000-0004-0000-0500-000014000000}"/>
    <hyperlink ref="C171" r:id="rId22" xr:uid="{00000000-0004-0000-0500-000015000000}"/>
    <hyperlink ref="C172" r:id="rId23" xr:uid="{00000000-0004-0000-0500-000016000000}"/>
    <hyperlink ref="C173" r:id="rId24" xr:uid="{00000000-0004-0000-0500-000017000000}"/>
    <hyperlink ref="C174" r:id="rId25" xr:uid="{00000000-0004-0000-0500-000018000000}"/>
    <hyperlink ref="C175" r:id="rId26" xr:uid="{00000000-0004-0000-0500-000019000000}"/>
    <hyperlink ref="C176" r:id="rId27" xr:uid="{00000000-0004-0000-0500-00001A000000}"/>
    <hyperlink ref="C177" r:id="rId28" xr:uid="{00000000-0004-0000-0500-00001B000000}"/>
    <hyperlink ref="C178" r:id="rId29" xr:uid="{00000000-0004-0000-0500-00001C000000}"/>
    <hyperlink ref="C179" r:id="rId30" xr:uid="{00000000-0004-0000-0500-00001D000000}"/>
    <hyperlink ref="C180" r:id="rId31" xr:uid="{00000000-0004-0000-0500-00001E000000}"/>
    <hyperlink ref="C181" r:id="rId32" xr:uid="{00000000-0004-0000-0500-00001F000000}"/>
    <hyperlink ref="C182" r:id="rId33" xr:uid="{00000000-0004-0000-0500-000020000000}"/>
    <hyperlink ref="C183" r:id="rId34" xr:uid="{00000000-0004-0000-0500-000021000000}"/>
    <hyperlink ref="C184" r:id="rId35" xr:uid="{00000000-0004-0000-0500-000022000000}"/>
    <hyperlink ref="C185" r:id="rId36" xr:uid="{00000000-0004-0000-0500-000023000000}"/>
    <hyperlink ref="C186" r:id="rId37" xr:uid="{00000000-0004-0000-0500-000024000000}"/>
    <hyperlink ref="C187" r:id="rId38" xr:uid="{00000000-0004-0000-0500-000025000000}"/>
    <hyperlink ref="C188" r:id="rId39" xr:uid="{00000000-0004-0000-0500-000026000000}"/>
    <hyperlink ref="C189" r:id="rId40" xr:uid="{00000000-0004-0000-0500-000027000000}"/>
    <hyperlink ref="C190" r:id="rId41" xr:uid="{00000000-0004-0000-0500-000028000000}"/>
    <hyperlink ref="C191" r:id="rId42" xr:uid="{00000000-0004-0000-0500-000029000000}"/>
    <hyperlink ref="C192" r:id="rId43" xr:uid="{00000000-0004-0000-0500-00002A000000}"/>
    <hyperlink ref="C193" r:id="rId44" xr:uid="{00000000-0004-0000-0500-00002B000000}"/>
    <hyperlink ref="C194" r:id="rId45" xr:uid="{00000000-0004-0000-0500-00002C000000}"/>
    <hyperlink ref="C195" r:id="rId46" xr:uid="{00000000-0004-0000-0500-00002D000000}"/>
    <hyperlink ref="C196" r:id="rId47" xr:uid="{00000000-0004-0000-0500-00002E000000}"/>
    <hyperlink ref="C197" r:id="rId48" xr:uid="{00000000-0004-0000-0500-00002F000000}"/>
    <hyperlink ref="C198" r:id="rId49" xr:uid="{00000000-0004-0000-0500-000030000000}"/>
    <hyperlink ref="C199" r:id="rId50" xr:uid="{00000000-0004-0000-0500-000031000000}"/>
    <hyperlink ref="C200" r:id="rId51" xr:uid="{00000000-0004-0000-0500-000032000000}"/>
    <hyperlink ref="C201" r:id="rId52" xr:uid="{00000000-0004-0000-0500-000033000000}"/>
    <hyperlink ref="C202" r:id="rId53" xr:uid="{00000000-0004-0000-0500-000034000000}"/>
    <hyperlink ref="C203" r:id="rId54" xr:uid="{00000000-0004-0000-0500-000035000000}"/>
    <hyperlink ref="C204" r:id="rId55" xr:uid="{00000000-0004-0000-0500-000036000000}"/>
    <hyperlink ref="C205" r:id="rId56" xr:uid="{00000000-0004-0000-0500-000037000000}"/>
    <hyperlink ref="C206" r:id="rId57" xr:uid="{00000000-0004-0000-0500-000038000000}"/>
    <hyperlink ref="C207" r:id="rId58" xr:uid="{00000000-0004-0000-0500-000039000000}"/>
    <hyperlink ref="C208" r:id="rId59" xr:uid="{00000000-0004-0000-0500-00003A000000}"/>
    <hyperlink ref="C209" r:id="rId60" xr:uid="{00000000-0004-0000-0500-00003B000000}"/>
    <hyperlink ref="C210" r:id="rId61" xr:uid="{00000000-0004-0000-0500-00003C000000}"/>
    <hyperlink ref="C211" r:id="rId62" xr:uid="{00000000-0004-0000-0500-00003D000000}"/>
    <hyperlink ref="C212" r:id="rId63" xr:uid="{00000000-0004-0000-0500-00003E000000}"/>
    <hyperlink ref="C213" r:id="rId64" xr:uid="{00000000-0004-0000-0500-00003F000000}"/>
    <hyperlink ref="C214" r:id="rId65" xr:uid="{00000000-0004-0000-0500-000040000000}"/>
    <hyperlink ref="C17" r:id="rId66" xr:uid="{00000000-0004-0000-0500-000041000000}"/>
    <hyperlink ref="C16" r:id="rId67" xr:uid="{00000000-0004-0000-0500-000042000000}"/>
    <hyperlink ref="C15" r:id="rId68" xr:uid="{00000000-0004-0000-0500-000043000000}"/>
    <hyperlink ref="C215" r:id="rId69" xr:uid="{00000000-0004-0000-0500-000044000000}"/>
    <hyperlink ref="C216" r:id="rId70" xr:uid="{00000000-0004-0000-0500-000045000000}"/>
    <hyperlink ref="C217" r:id="rId71" xr:uid="{00000000-0004-0000-0500-000046000000}"/>
    <hyperlink ref="C218" r:id="rId72" xr:uid="{00000000-0004-0000-0500-000047000000}"/>
    <hyperlink ref="C219" r:id="rId73" xr:uid="{00000000-0004-0000-0500-000048000000}"/>
    <hyperlink ref="C220" r:id="rId74" xr:uid="{00000000-0004-0000-0500-000049000000}"/>
    <hyperlink ref="C221" r:id="rId75" xr:uid="{00000000-0004-0000-0500-00004A000000}"/>
    <hyperlink ref="C222" r:id="rId76" xr:uid="{00000000-0004-0000-0500-00004B000000}"/>
    <hyperlink ref="C223" r:id="rId77" xr:uid="{00000000-0004-0000-0500-00004C000000}"/>
    <hyperlink ref="C224" r:id="rId78" xr:uid="{00000000-0004-0000-0500-00004D000000}"/>
    <hyperlink ref="C225" r:id="rId79" xr:uid="{00000000-0004-0000-0500-00004E000000}"/>
    <hyperlink ref="C226" r:id="rId80" xr:uid="{00000000-0004-0000-0500-00004F000000}"/>
    <hyperlink ref="C227" r:id="rId81" xr:uid="{00000000-0004-0000-0500-000050000000}"/>
    <hyperlink ref="C228" r:id="rId82" xr:uid="{00000000-0004-0000-0500-000051000000}"/>
    <hyperlink ref="C229" r:id="rId83" xr:uid="{00000000-0004-0000-0500-000052000000}"/>
    <hyperlink ref="C230" r:id="rId84" xr:uid="{00000000-0004-0000-0500-000053000000}"/>
    <hyperlink ref="C231" r:id="rId85" xr:uid="{00000000-0004-0000-0500-000054000000}"/>
    <hyperlink ref="C232" r:id="rId86" xr:uid="{00000000-0004-0000-0500-000055000000}"/>
    <hyperlink ref="C233" r:id="rId87" xr:uid="{00000000-0004-0000-0500-000056000000}"/>
    <hyperlink ref="C234" r:id="rId88" xr:uid="{00000000-0004-0000-0500-000057000000}"/>
    <hyperlink ref="C235" r:id="rId89" xr:uid="{00000000-0004-0000-0500-000058000000}"/>
    <hyperlink ref="C236" r:id="rId90" xr:uid="{00000000-0004-0000-0500-000059000000}"/>
    <hyperlink ref="C237" r:id="rId91" xr:uid="{00000000-0004-0000-0500-00005A000000}"/>
    <hyperlink ref="C238" r:id="rId92" xr:uid="{00000000-0004-0000-0500-00005B000000}"/>
    <hyperlink ref="C239" r:id="rId93" xr:uid="{00000000-0004-0000-0500-00005C000000}"/>
    <hyperlink ref="C240" r:id="rId94" xr:uid="{00000000-0004-0000-0500-00005D000000}"/>
    <hyperlink ref="C241" r:id="rId95" xr:uid="{00000000-0004-0000-0500-00005E000000}"/>
    <hyperlink ref="C242" r:id="rId96" xr:uid="{00000000-0004-0000-0500-00005F000000}"/>
    <hyperlink ref="C243" r:id="rId97" xr:uid="{00000000-0004-0000-0500-000060000000}"/>
    <hyperlink ref="C244" r:id="rId98" xr:uid="{00000000-0004-0000-0500-000061000000}"/>
    <hyperlink ref="C245" r:id="rId99" xr:uid="{00000000-0004-0000-0500-000062000000}"/>
    <hyperlink ref="C246" r:id="rId100" xr:uid="{00000000-0004-0000-0500-000063000000}"/>
    <hyperlink ref="C247" r:id="rId101" xr:uid="{00000000-0004-0000-0500-000064000000}"/>
    <hyperlink ref="C248" r:id="rId102" xr:uid="{00000000-0004-0000-0500-000065000000}"/>
    <hyperlink ref="C249" r:id="rId103" xr:uid="{00000000-0004-0000-0500-000066000000}"/>
    <hyperlink ref="C250" r:id="rId104" xr:uid="{00000000-0004-0000-0500-000067000000}"/>
    <hyperlink ref="C22" r:id="rId105" xr:uid="{00000000-0004-0000-0500-000068000000}"/>
    <hyperlink ref="C7" r:id="rId106" xr:uid="{00000000-0004-0000-0500-000069000000}"/>
    <hyperlink ref="C10" r:id="rId107" xr:uid="{00000000-0004-0000-0500-00006A000000}"/>
    <hyperlink ref="C23" r:id="rId108" xr:uid="{00000000-0004-0000-0500-00006B000000}"/>
    <hyperlink ref="C4" r:id="rId109" xr:uid="{00000000-0004-0000-0500-00006C000000}"/>
    <hyperlink ref="C11" r:id="rId110" xr:uid="{00000000-0004-0000-0500-00006D000000}"/>
    <hyperlink ref="C251" r:id="rId111" xr:uid="{00000000-0004-0000-0500-00006E000000}"/>
    <hyperlink ref="C252" r:id="rId112" xr:uid="{00000000-0004-0000-0500-00006F000000}"/>
    <hyperlink ref="C253" r:id="rId113" xr:uid="{00000000-0004-0000-0500-000070000000}"/>
    <hyperlink ref="C254" r:id="rId114" xr:uid="{00000000-0004-0000-0500-000071000000}"/>
    <hyperlink ref="C255" r:id="rId115" xr:uid="{00000000-0004-0000-0500-000072000000}"/>
    <hyperlink ref="C256" r:id="rId116" xr:uid="{00000000-0004-0000-0500-000073000000}"/>
    <hyperlink ref="C257" r:id="rId117" xr:uid="{00000000-0004-0000-0500-000074000000}"/>
    <hyperlink ref="C258" r:id="rId118" xr:uid="{00000000-0004-0000-0500-000075000000}"/>
    <hyperlink ref="C259" r:id="rId119" xr:uid="{00000000-0004-0000-0500-000076000000}"/>
    <hyperlink ref="C260" r:id="rId120" xr:uid="{00000000-0004-0000-0500-000077000000}"/>
    <hyperlink ref="C261" r:id="rId121" xr:uid="{00000000-0004-0000-0500-000078000000}"/>
    <hyperlink ref="C262" r:id="rId122" xr:uid="{00000000-0004-0000-0500-000079000000}"/>
    <hyperlink ref="C263" r:id="rId123" xr:uid="{00000000-0004-0000-0500-00007A000000}"/>
    <hyperlink ref="C264" r:id="rId124" xr:uid="{00000000-0004-0000-0500-00007B000000}"/>
    <hyperlink ref="C265" r:id="rId125" xr:uid="{00000000-0004-0000-0500-00007C000000}"/>
    <hyperlink ref="C266" r:id="rId126" xr:uid="{00000000-0004-0000-0500-00007D000000}"/>
    <hyperlink ref="C267" r:id="rId127" xr:uid="{00000000-0004-0000-0500-00007E000000}"/>
    <hyperlink ref="C268" r:id="rId128" xr:uid="{00000000-0004-0000-0500-00007F000000}"/>
    <hyperlink ref="C269" r:id="rId129" xr:uid="{00000000-0004-0000-0500-000080000000}"/>
    <hyperlink ref="C270" r:id="rId130" xr:uid="{00000000-0004-0000-0500-000081000000}"/>
    <hyperlink ref="C271" r:id="rId131" xr:uid="{00000000-0004-0000-0500-000082000000}"/>
    <hyperlink ref="C272" r:id="rId132" xr:uid="{00000000-0004-0000-0500-000083000000}"/>
    <hyperlink ref="C273" r:id="rId133" xr:uid="{00000000-0004-0000-0500-000084000000}"/>
    <hyperlink ref="C274" r:id="rId134" xr:uid="{00000000-0004-0000-0500-000085000000}"/>
    <hyperlink ref="C275" r:id="rId135" xr:uid="{00000000-0004-0000-0500-000086000000}"/>
    <hyperlink ref="C276" r:id="rId136" xr:uid="{00000000-0004-0000-0500-000087000000}"/>
    <hyperlink ref="C277" r:id="rId137" xr:uid="{00000000-0004-0000-0500-000088000000}"/>
    <hyperlink ref="C278" r:id="rId138" xr:uid="{00000000-0004-0000-0500-000089000000}"/>
    <hyperlink ref="C279" r:id="rId139" xr:uid="{00000000-0004-0000-0500-00008A000000}"/>
    <hyperlink ref="C280" r:id="rId140" xr:uid="{00000000-0004-0000-0500-00008B000000}"/>
    <hyperlink ref="C281" r:id="rId141" xr:uid="{00000000-0004-0000-0500-00008C000000}"/>
    <hyperlink ref="C282" r:id="rId142" xr:uid="{00000000-0004-0000-0500-00008D000000}"/>
    <hyperlink ref="C283" r:id="rId143" xr:uid="{00000000-0004-0000-0500-00008E000000}"/>
    <hyperlink ref="C284" r:id="rId144" xr:uid="{00000000-0004-0000-0500-00008F000000}"/>
    <hyperlink ref="C285" r:id="rId145" xr:uid="{00000000-0004-0000-0500-000090000000}"/>
    <hyperlink ref="C286" r:id="rId146" xr:uid="{00000000-0004-0000-0500-000091000000}"/>
    <hyperlink ref="C5" r:id="rId147" xr:uid="{00000000-0004-0000-0500-000092000000}"/>
    <hyperlink ref="C287" r:id="rId148" xr:uid="{00000000-0004-0000-0500-000093000000}"/>
    <hyperlink ref="C288" r:id="rId149" xr:uid="{00000000-0004-0000-0500-000094000000}"/>
    <hyperlink ref="C289" r:id="rId150" xr:uid="{00000000-0004-0000-0500-000095000000}"/>
    <hyperlink ref="C290" r:id="rId151" xr:uid="{00000000-0004-0000-0500-000096000000}"/>
    <hyperlink ref="C291" r:id="rId152" xr:uid="{00000000-0004-0000-0500-000097000000}"/>
    <hyperlink ref="C292" r:id="rId153" xr:uid="{00000000-0004-0000-0500-000098000000}"/>
    <hyperlink ref="C293" r:id="rId154" xr:uid="{00000000-0004-0000-0500-000099000000}"/>
    <hyperlink ref="C294" r:id="rId155" xr:uid="{00000000-0004-0000-0500-00009A000000}"/>
    <hyperlink ref="C295" r:id="rId156" xr:uid="{00000000-0004-0000-0500-00009B000000}"/>
    <hyperlink ref="C296" r:id="rId157" xr:uid="{00000000-0004-0000-0500-00009C000000}"/>
    <hyperlink ref="C297" r:id="rId158" xr:uid="{00000000-0004-0000-0500-00009D000000}"/>
    <hyperlink ref="C298" r:id="rId159" xr:uid="{00000000-0004-0000-0500-00009E000000}"/>
    <hyperlink ref="C299" r:id="rId160" xr:uid="{00000000-0004-0000-0500-00009F000000}"/>
    <hyperlink ref="C300" r:id="rId161" xr:uid="{00000000-0004-0000-0500-0000A0000000}"/>
    <hyperlink ref="C301" r:id="rId162" xr:uid="{00000000-0004-0000-0500-0000A1000000}"/>
    <hyperlink ref="C302" r:id="rId163" xr:uid="{00000000-0004-0000-0500-0000A2000000}"/>
    <hyperlink ref="C303" r:id="rId164" xr:uid="{00000000-0004-0000-0500-0000A3000000}"/>
    <hyperlink ref="C304" r:id="rId165" xr:uid="{00000000-0004-0000-0500-0000A4000000}"/>
    <hyperlink ref="C305" r:id="rId166" xr:uid="{00000000-0004-0000-0500-0000A5000000}"/>
    <hyperlink ref="C306" r:id="rId167" xr:uid="{00000000-0004-0000-0500-0000A6000000}"/>
    <hyperlink ref="C307" r:id="rId168" xr:uid="{00000000-0004-0000-0500-0000A7000000}"/>
    <hyperlink ref="C308" r:id="rId169" xr:uid="{00000000-0004-0000-0500-0000A8000000}"/>
    <hyperlink ref="C309" r:id="rId170" xr:uid="{00000000-0004-0000-0500-0000A9000000}"/>
    <hyperlink ref="C310" r:id="rId171" xr:uid="{00000000-0004-0000-0500-0000AA000000}"/>
    <hyperlink ref="C311" r:id="rId172" xr:uid="{00000000-0004-0000-0500-0000AB000000}"/>
    <hyperlink ref="C312" r:id="rId173" xr:uid="{00000000-0004-0000-0500-0000AC000000}"/>
    <hyperlink ref="C3" r:id="rId174" xr:uid="{00000000-0004-0000-0500-0000AD000000}"/>
    <hyperlink ref="C27" r:id="rId175" xr:uid="{00000000-0004-0000-0500-0000AE000000}"/>
    <hyperlink ref="C9" r:id="rId176" xr:uid="{00000000-0004-0000-0500-0000AF000000}"/>
    <hyperlink ref="C24" r:id="rId177" xr:uid="{00000000-0004-0000-0500-0000B0000000}"/>
    <hyperlink ref="C335" r:id="rId178" xr:uid="{472B2553-DF77-4A1B-8D46-49C67309E091}"/>
    <hyperlink ref="C336" r:id="rId179" xr:uid="{4D720D98-F29B-4DB2-B229-FF1ABB7317F8}"/>
    <hyperlink ref="C334" r:id="rId180" xr:uid="{3C2EB795-36AF-4659-B3E4-A0E527B471B4}"/>
    <hyperlink ref="C332" r:id="rId181" xr:uid="{2FBFF392-0082-4759-91C8-89CD18F30145}"/>
    <hyperlink ref="C333" r:id="rId182" xr:uid="{167A8CDA-2535-443C-9437-7FFABA86EC3A}"/>
    <hyperlink ref="C331" r:id="rId183" xr:uid="{4F61C2A8-B2F2-499C-94E1-AD905E0B8B76}"/>
    <hyperlink ref="C330" r:id="rId184" xr:uid="{F36B6F40-EC89-46C4-A8CF-F13CCD9963AA}"/>
    <hyperlink ref="C328" r:id="rId185" xr:uid="{C8AD0650-8B30-4AF1-A418-026F95BA68CC}"/>
    <hyperlink ref="C329" r:id="rId186" xr:uid="{20144F13-D1A4-4282-8C74-23BC8BAFB611}"/>
    <hyperlink ref="C327" r:id="rId187" xr:uid="{25724314-35CF-42C6-B0E7-414602751215}"/>
    <hyperlink ref="C325" r:id="rId188" xr:uid="{AAC80F04-7D75-4E7C-9B3B-F418263AD31B}"/>
    <hyperlink ref="C326" r:id="rId189" xr:uid="{57687F91-122E-45D7-BFCB-D05409E3C979}"/>
    <hyperlink ref="C323" r:id="rId190" xr:uid="{FF92BF40-F4DF-4DE8-AB59-420DE1672343}"/>
    <hyperlink ref="C320" r:id="rId191" xr:uid="{25502E10-4003-44E0-9102-831F9012AFDD}"/>
    <hyperlink ref="C321" r:id="rId192" xr:uid="{1F84F1F9-6DF7-4B2B-A6EE-6BD09A7B5B65}"/>
    <hyperlink ref="C322" r:id="rId193" xr:uid="{67CE623C-DD4D-4400-8350-3AE05D62E3F5}"/>
    <hyperlink ref="C324" r:id="rId194" xr:uid="{6FB2C0CA-5937-49BA-B714-70264EC1EC42}"/>
    <hyperlink ref="C315" r:id="rId195" xr:uid="{0AF7A423-E68F-46C9-9B24-FC1A3B38622A}"/>
    <hyperlink ref="C318" r:id="rId196" xr:uid="{46523919-49FA-4FA4-9031-66F3E5A79106}"/>
    <hyperlink ref="C319" r:id="rId197" xr:uid="{480F79CC-9139-4FDB-A37B-24439DBBF72E}"/>
    <hyperlink ref="C348" r:id="rId198" xr:uid="{78925575-CCDD-41D9-A8B1-3003451E2414}"/>
    <hyperlink ref="C349" r:id="rId199" xr:uid="{6726FBD9-1FAF-4502-92D2-F1CE762264B4}"/>
    <hyperlink ref="C350" r:id="rId200" xr:uid="{9A8FEEC9-D99F-4932-B6AB-270E5E8A600C}"/>
    <hyperlink ref="C352" r:id="rId201" xr:uid="{60C943BC-2D9C-4957-AE5A-6907F8B713FE}"/>
    <hyperlink ref="C354" r:id="rId202" xr:uid="{63B108D7-4457-4220-9C8C-999B72D2F731}"/>
    <hyperlink ref="C338" r:id="rId203" xr:uid="{907ED9F5-4004-4468-872C-51ADA02F7D8F}"/>
    <hyperlink ref="C347" r:id="rId204" xr:uid="{C30AA076-7B30-4818-95EC-6AA52277D592}"/>
    <hyperlink ref="C346" r:id="rId205" xr:uid="{5AFB57F8-6CEE-44DB-AFB9-D67010FCB8F5}"/>
    <hyperlink ref="C345" r:id="rId206" xr:uid="{5FE64DF7-B2E8-40CD-94B1-7487C0AAE602}"/>
    <hyperlink ref="C344" r:id="rId207" xr:uid="{071E0098-64BF-4745-9541-32CAB9132743}"/>
    <hyperlink ref="C343" r:id="rId208" xr:uid="{31A792E5-9B02-484F-8F67-3508A850071E}"/>
    <hyperlink ref="C342" r:id="rId209" xr:uid="{F322D935-1906-4157-B28F-BBC3D2AAF3AA}"/>
    <hyperlink ref="C341" r:id="rId210" xr:uid="{214BBF68-3CD5-47F8-9B65-C80135A46184}"/>
    <hyperlink ref="C339" r:id="rId211" xr:uid="{53320942-6B04-47E3-8B21-C5D80E578383}"/>
    <hyperlink ref="C337" r:id="rId212" xr:uid="{6C21BBA0-D9F8-44CE-BA9E-10092D22DEC7}"/>
    <hyperlink ref="C340" r:id="rId213" xr:uid="{37723CD5-EE1B-4C64-8671-2252254E5F9C}"/>
    <hyperlink ref="C337:C343" r:id="rId214" display="https://skinnonews.com/archives/" xr:uid="{6F0863B2-E323-4CBA-AB92-C38DB9FE6A16}"/>
    <hyperlink ref="C358" r:id="rId215" display="https://skinnonews.com/archives/114008" xr:uid="{6DABD9D0-A6B5-49A7-984F-16AC1A0FFA63}"/>
    <hyperlink ref="C359" r:id="rId216" display="https://skinnonews.com/archives/114197" xr:uid="{AE01721C-CACE-4C7B-9C91-DD487E296897}"/>
    <hyperlink ref="C361" r:id="rId217" display="https://skinnonews.com/archives/114094" xr:uid="{06673DAB-F363-4AA6-AB72-067AC3102082}"/>
    <hyperlink ref="C362" r:id="rId218" display="https://skinnonews.com/archives/114118" xr:uid="{B38D5F9C-D53C-4347-9374-69F6C37D111A}"/>
    <hyperlink ref="C364" r:id="rId219" display="https://skinnonews.com/archives/114084" xr:uid="{47AD08F6-BF4E-44E0-90CA-C668F71C98F3}"/>
    <hyperlink ref="C365" r:id="rId220" display="https://skinnonews.com/archives/114052" xr:uid="{0F747BEA-4192-499F-A894-2872545836F8}"/>
    <hyperlink ref="C368" r:id="rId221" display="https://skinnonews.com/archives/114038" xr:uid="{CCDA9A23-067E-4851-9353-0BFE20A766A9}"/>
    <hyperlink ref="C367" r:id="rId222" display="https://skinnonews.com/archives/114014" xr:uid="{8608AEF9-85E7-40F0-BA93-D1539D18B253}"/>
    <hyperlink ref="C366" r:id="rId223" display="https://skinnonews.com/archives/113952" xr:uid="{2430110D-CE44-4FC6-8965-0F031A8301B8}"/>
    <hyperlink ref="C375" r:id="rId224" xr:uid="{2479DC99-9858-40FC-A4DF-001E63BB5B5E}"/>
    <hyperlink ref="C376" r:id="rId225" xr:uid="{5DB755F6-67B3-4D18-AC5A-30394FD8A7B0}"/>
    <hyperlink ref="C380" r:id="rId226" xr:uid="{5F8FF65B-2D83-452C-8AC0-40DD21929288}"/>
    <hyperlink ref="C383" r:id="rId227" xr:uid="{AD3393F0-6CC3-4DBF-AB85-0201338096E8}"/>
    <hyperlink ref="C386" r:id="rId228" xr:uid="{63AD803C-7A1F-4290-89A5-E6CD80408FCF}"/>
    <hyperlink ref="C387" r:id="rId229" xr:uid="{C3D74642-43A2-458A-892E-65DCDBA6AE02}"/>
    <hyperlink ref="C390" r:id="rId230" xr:uid="{45C04772-7EF5-46B8-9184-C3FAE0CC221C}"/>
    <hyperlink ref="C393" r:id="rId231" xr:uid="{AB2BC91D-F7D9-4253-A52F-389002D6D7C6}"/>
    <hyperlink ref="C397" r:id="rId232" xr:uid="{916E2147-B390-4D66-B2DE-31C5BCBD1CE1}"/>
    <hyperlink ref="C399" r:id="rId233" xr:uid="{FDC47A37-A2FE-4B1D-98BB-1608B8829575}"/>
    <hyperlink ref="C402" r:id="rId234" xr:uid="{49606F84-61F1-4651-825A-19B0DC703F34}"/>
    <hyperlink ref="C405" r:id="rId235" xr:uid="{F3D5F0B0-8199-4674-8DC3-3E22390CA888}"/>
    <hyperlink ref="C407" r:id="rId236" xr:uid="{426508E9-D798-4EF3-80EC-8C385A100680}"/>
    <hyperlink ref="C409" r:id="rId237" xr:uid="{37347881-1499-4B75-BDBF-AC5B904277DA}"/>
    <hyperlink ref="C412" r:id="rId238" xr:uid="{3E93D8CB-6CAA-4F53-AE12-F783C43E6A21}"/>
    <hyperlink ref="C436" r:id="rId239" xr:uid="{35A9A7B9-B8A4-4888-987E-C0CC12DE313E}"/>
    <hyperlink ref="C437" r:id="rId240" xr:uid="{5A4D01F8-6A3B-427F-ACDE-83DD161041B7}"/>
    <hyperlink ref="C438" r:id="rId241" xr:uid="{5C54979F-F565-4CF6-BA25-BE3DBBCF09CE}"/>
    <hyperlink ref="C439" r:id="rId242" xr:uid="{C1FA2F2F-2221-42CB-B08E-C2007E8C22EC}"/>
    <hyperlink ref="C440" r:id="rId243" xr:uid="{4F491779-8EF4-44D7-9889-A50D3371315F}"/>
    <hyperlink ref="C441" r:id="rId244" xr:uid="{085C9153-0530-4643-AC98-DEBF61A57264}"/>
    <hyperlink ref="C442" r:id="rId245" xr:uid="{1A328EAD-E6D6-4030-B195-0093A22E9047}"/>
    <hyperlink ref="C443" r:id="rId246" xr:uid="{3BE4CA0A-1740-4DAB-AC35-00E0FC84D10C}"/>
    <hyperlink ref="C444" r:id="rId247" xr:uid="{C57245CE-D7BF-4EF9-B05E-FEC8E0E45DA6}"/>
    <hyperlink ref="C445" r:id="rId248" xr:uid="{1087938B-81B0-456D-A2F8-4A1CD153A517}"/>
    <hyperlink ref="C446" r:id="rId249" xr:uid="{823993AF-247C-49A6-B971-B44D5214C8E9}"/>
    <hyperlink ref="C447" r:id="rId250" xr:uid="{EC6BC824-D96D-406C-BEDF-5F54441C539E}"/>
  </hyperlinks>
  <pageMargins left="0.7" right="0.7" top="0.75" bottom="0.75" header="0.3" footer="0.3"/>
  <pageSetup paperSize="9" orientation="portrait" r:id="rId251"/>
  <ignoredErrors>
    <ignoredError sqref="K1:K149 M2:M149 K1118:K1048576 M1118:M104857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topLeftCell="A2" zoomScaleNormal="100" workbookViewId="0">
      <selection activeCell="H31" sqref="H31"/>
    </sheetView>
  </sheetViews>
  <sheetFormatPr defaultRowHeight="16.5"/>
  <cols>
    <col min="1" max="9" width="11.625" customWidth="1"/>
  </cols>
  <sheetData>
    <row r="1" spans="1:9" ht="17.25" thickBot="1">
      <c r="A1" s="325" t="s">
        <v>232</v>
      </c>
      <c r="B1" s="326"/>
      <c r="C1" s="326"/>
      <c r="D1" s="326"/>
      <c r="E1" s="326"/>
      <c r="F1" s="326"/>
      <c r="G1" s="326"/>
      <c r="H1" s="326"/>
      <c r="I1" s="327"/>
    </row>
    <row r="2" spans="1:9" ht="17.25" thickBot="1">
      <c r="A2" s="328" t="s">
        <v>210</v>
      </c>
      <c r="B2" s="329"/>
      <c r="C2" s="329"/>
      <c r="D2" s="329"/>
      <c r="E2" s="329"/>
      <c r="F2" s="329"/>
      <c r="G2" s="329"/>
      <c r="H2" s="329"/>
      <c r="I2" s="330"/>
    </row>
    <row r="3" spans="1:9">
      <c r="A3" s="78"/>
      <c r="B3" s="331" t="str">
        <f>IF(체크리스트!A15-1=0,12,체크리스트!A15-1)&amp;"월"</f>
        <v>5월</v>
      </c>
      <c r="C3" s="332"/>
      <c r="D3" s="333" t="str">
        <f>체크리스트!A15&amp;"월"</f>
        <v>6월</v>
      </c>
      <c r="E3" s="334"/>
      <c r="F3" s="335" t="s">
        <v>211</v>
      </c>
      <c r="G3" s="336"/>
      <c r="H3" s="335" t="s">
        <v>212</v>
      </c>
      <c r="I3" s="337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303</v>
      </c>
      <c r="C5" s="79">
        <v>1819</v>
      </c>
      <c r="D5" s="157">
        <f>SUM('당월 보도자료'!E:E)</f>
        <v>943</v>
      </c>
      <c r="E5" s="158">
        <f>SUM('당월 기획자료'!E:E)</f>
        <v>1668</v>
      </c>
      <c r="F5" s="159">
        <f>D5-B5</f>
        <v>640</v>
      </c>
      <c r="G5" s="160">
        <f t="shared" ref="G5:G9" si="0">E5-C5</f>
        <v>-151</v>
      </c>
      <c r="H5" s="161">
        <f>(D5-B5)/B5</f>
        <v>2.112211221122112</v>
      </c>
      <c r="I5" s="162">
        <f>(E5-C5)/C5</f>
        <v>-8.3012644310060474E-2</v>
      </c>
    </row>
    <row r="6" spans="1:9">
      <c r="A6" s="75" t="s">
        <v>215</v>
      </c>
      <c r="B6" s="80">
        <v>395</v>
      </c>
      <c r="C6" s="81">
        <v>2189</v>
      </c>
      <c r="D6" s="163">
        <f>SUM('당월 보도자료'!F:F)</f>
        <v>1188</v>
      </c>
      <c r="E6" s="164">
        <f>SUM('당월 기획자료'!F:F)</f>
        <v>1991</v>
      </c>
      <c r="F6" s="165">
        <f t="shared" ref="F6:F9" si="1">D6-B6</f>
        <v>793</v>
      </c>
      <c r="G6" s="166">
        <f t="shared" si="0"/>
        <v>-198</v>
      </c>
      <c r="H6" s="167">
        <f t="shared" ref="H6:H9" si="2">(D6-B6)/B6</f>
        <v>2.0075949367088608</v>
      </c>
      <c r="I6" s="168">
        <f t="shared" ref="I6:I9" si="3">(E6-C6)/C6</f>
        <v>-9.0452261306532666E-2</v>
      </c>
    </row>
    <row r="7" spans="1:9">
      <c r="A7" s="76" t="s">
        <v>216</v>
      </c>
      <c r="B7" s="82">
        <v>5.8255323868677911</v>
      </c>
      <c r="C7" s="83">
        <v>24.259933271004051</v>
      </c>
      <c r="D7" s="169">
        <f>AVERAGE('당월 보도자료'!G:G)</f>
        <v>5.5464774705252626</v>
      </c>
      <c r="E7" s="170">
        <f>AVERAGE('당월 기획자료'!G:G)</f>
        <v>68.148484848484841</v>
      </c>
      <c r="F7" s="165">
        <f t="shared" si="1"/>
        <v>-0.27905491634252844</v>
      </c>
      <c r="G7" s="166">
        <f t="shared" si="0"/>
        <v>43.88855157748079</v>
      </c>
      <c r="H7" s="167">
        <f t="shared" si="2"/>
        <v>-4.7902045308612154E-2</v>
      </c>
      <c r="I7" s="168">
        <f t="shared" si="3"/>
        <v>1.8090961375370824</v>
      </c>
    </row>
    <row r="8" spans="1:9">
      <c r="A8" s="76" t="s">
        <v>217</v>
      </c>
      <c r="B8" s="82">
        <v>7.571021887015676</v>
      </c>
      <c r="C8" s="83">
        <v>29.704722726356117</v>
      </c>
      <c r="D8" s="169">
        <f>AVERAGE('당월 보도자료'!H:H)</f>
        <v>6.6834858072849608</v>
      </c>
      <c r="E8" s="170">
        <f>AVERAGE('당월 기획자료'!H:H)</f>
        <v>83.219696969696969</v>
      </c>
      <c r="F8" s="165">
        <f t="shared" si="1"/>
        <v>-0.88753607973071524</v>
      </c>
      <c r="G8" s="166">
        <f t="shared" si="0"/>
        <v>53.514974243340852</v>
      </c>
      <c r="H8" s="167">
        <f t="shared" si="2"/>
        <v>-0.11722804305358596</v>
      </c>
      <c r="I8" s="168">
        <f t="shared" si="3"/>
        <v>1.8015645100049564</v>
      </c>
    </row>
    <row r="9" spans="1:9" ht="17.25" thickBot="1">
      <c r="A9" s="77" t="s">
        <v>218</v>
      </c>
      <c r="B9" s="84">
        <v>7</v>
      </c>
      <c r="C9" s="85">
        <v>5</v>
      </c>
      <c r="D9" s="171">
        <f>COUNT('당월 보도자료'!E:E)</f>
        <v>15</v>
      </c>
      <c r="E9" s="172">
        <f>COUNT('당월 기획자료'!E:E)</f>
        <v>3</v>
      </c>
      <c r="F9" s="173">
        <f t="shared" si="1"/>
        <v>8</v>
      </c>
      <c r="G9" s="174">
        <f t="shared" si="0"/>
        <v>-2</v>
      </c>
      <c r="H9" s="175">
        <f t="shared" si="2"/>
        <v>1.1428571428571428</v>
      </c>
      <c r="I9" s="176">
        <f t="shared" si="3"/>
        <v>-0.4</v>
      </c>
    </row>
    <row r="12" spans="1:9">
      <c r="A12" s="324" t="s">
        <v>231</v>
      </c>
      <c r="B12" s="324"/>
      <c r="C12" s="324"/>
      <c r="D12" s="324"/>
      <c r="E12" s="324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5월</v>
      </c>
      <c r="B14" s="90">
        <f>B5</f>
        <v>303</v>
      </c>
      <c r="C14" s="90">
        <f>B6</f>
        <v>395</v>
      </c>
      <c r="D14" s="90">
        <f>C5</f>
        <v>1819</v>
      </c>
      <c r="E14" s="90">
        <f>C6</f>
        <v>2189</v>
      </c>
    </row>
    <row r="15" spans="1:9">
      <c r="A15" s="10" t="str">
        <f>D3</f>
        <v>6월</v>
      </c>
      <c r="B15" s="90">
        <f>D5</f>
        <v>943</v>
      </c>
      <c r="C15" s="90">
        <f>D6</f>
        <v>1188</v>
      </c>
      <c r="D15" s="90">
        <f>E5</f>
        <v>1668</v>
      </c>
      <c r="E15" s="90">
        <f>E6</f>
        <v>1991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24" t="s">
        <v>231</v>
      </c>
      <c r="B25" s="324"/>
      <c r="C25" s="324"/>
      <c r="D25" s="324"/>
      <c r="E25" s="324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5월</v>
      </c>
      <c r="B27" s="91">
        <f>B7</f>
        <v>5.8255323868677911</v>
      </c>
      <c r="C27" s="90">
        <f>B8</f>
        <v>7.571021887015676</v>
      </c>
      <c r="D27" s="90">
        <f>C7</f>
        <v>24.259933271004051</v>
      </c>
      <c r="E27" s="90">
        <f>C8</f>
        <v>29.704722726356117</v>
      </c>
    </row>
    <row r="28" spans="1:5">
      <c r="A28" s="10" t="str">
        <f>D3</f>
        <v>6월</v>
      </c>
      <c r="B28" s="90">
        <f>D7</f>
        <v>5.5464774705252626</v>
      </c>
      <c r="C28" s="90">
        <f>D8</f>
        <v>6.6834858072849608</v>
      </c>
      <c r="D28" s="90">
        <f>E7</f>
        <v>68.148484848484841</v>
      </c>
      <c r="E28" s="90">
        <f>E8</f>
        <v>83.219696969696969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zoomScale="85" zoomScaleNormal="85" workbookViewId="0">
      <selection activeCell="A2" sqref="A2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38" t="s">
        <v>95</v>
      </c>
      <c r="J1" s="339"/>
      <c r="K1" s="340"/>
    </row>
    <row r="2" spans="1:12">
      <c r="A2" s="32" t="s">
        <v>994</v>
      </c>
      <c r="B2" s="32">
        <v>3985</v>
      </c>
      <c r="C2" s="32">
        <v>1683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1002</v>
      </c>
      <c r="B3" s="32">
        <v>1807</v>
      </c>
      <c r="C3" s="32">
        <v>1564</v>
      </c>
      <c r="D3" s="26" t="str">
        <f t="shared" ref="D3:D66" si="1">IF(AND(MID(A3,2,8)="archives",ISNUMBER(VALUE(MID(A3,11,8)))=TRUE),"기사임","")</f>
        <v/>
      </c>
      <c r="E3" s="26" t="str">
        <f>IF(D3="","",COUNTIF($D$1:D3,"기사임"))</f>
        <v/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/archives/115587</v>
      </c>
      <c r="K3" s="9" t="str">
        <f t="shared" ref="K3:K8" si="3">CONCATENATE("https://skinnonews.com",J3)</f>
        <v>https://skinnonews.com/archives/115587</v>
      </c>
      <c r="L3" t="str">
        <f>INDEX('기사 리스트'!B:B,MATCH(CONCATENATE("https://skinnonews.com",J3),'기사 리스트'!C:C,0))</f>
        <v>“옥상정원? 테니스 코트? 아니죠!” 우리나라 옥상은 왜 대부분 녹색일까?</v>
      </c>
    </row>
    <row r="4" spans="1:12">
      <c r="A4" s="32" t="s">
        <v>3439</v>
      </c>
      <c r="B4" s="32">
        <v>1132</v>
      </c>
      <c r="C4" s="32">
        <v>1018</v>
      </c>
      <c r="D4" s="26" t="str">
        <f t="shared" si="1"/>
        <v>기사임</v>
      </c>
      <c r="E4" s="26">
        <f>IF(D4="","",COUNTIF($D$1:D4,"기사임"))</f>
        <v>1</v>
      </c>
      <c r="F4" s="26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>1</v>
      </c>
      <c r="G4" s="26">
        <f t="shared" si="0"/>
        <v>1</v>
      </c>
      <c r="I4" s="104">
        <v>2</v>
      </c>
      <c r="J4" s="9" t="str">
        <f t="shared" si="2"/>
        <v>/archives/32828</v>
      </c>
      <c r="K4" s="9" t="str">
        <f t="shared" si="3"/>
        <v>https://skinnonews.com/archives/32828</v>
      </c>
      <c r="L4" t="str">
        <f>INDEX('기사 리스트'!B:B,MATCH(CONCATENATE("https://skinnonews.com",J4),'기사 리스트'!C:C,0))</f>
        <v>패션의 완성은 운동화! 운동화 끈 예쁘게 묶는 법 TOP 5</v>
      </c>
    </row>
    <row r="5" spans="1:12">
      <c r="A5" s="32" t="s">
        <v>995</v>
      </c>
      <c r="B5" s="32">
        <v>890</v>
      </c>
      <c r="C5" s="32">
        <v>777</v>
      </c>
      <c r="D5" s="26" t="str">
        <f t="shared" si="1"/>
        <v>기사임</v>
      </c>
      <c r="E5" s="26">
        <f>IF(D5="","",COUNTIF($D$1:D5,"기사임"))</f>
        <v>2</v>
      </c>
      <c r="F5" s="26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6" t="str">
        <f t="shared" si="0"/>
        <v/>
      </c>
      <c r="I5" s="104">
        <v>3</v>
      </c>
      <c r="J5" s="9" t="str">
        <f t="shared" si="2"/>
        <v>/archives/115057</v>
      </c>
      <c r="K5" s="9" t="str">
        <f t="shared" si="3"/>
        <v>https://skinnonews.com/archives/115057</v>
      </c>
      <c r="L5" t="str">
        <f>INDEX('기사 리스트'!B:B,MATCH(CONCATENATE("https://skinnonews.com",J5),'기사 리스트'!C:C,0))</f>
        <v>[팩트체크해油] 석유 고갈… 50년 전에도 앞으로 50년, 지금도 50년?</v>
      </c>
    </row>
    <row r="6" spans="1:12">
      <c r="A6" s="32" t="s">
        <v>997</v>
      </c>
      <c r="B6" s="32">
        <v>798</v>
      </c>
      <c r="C6" s="32">
        <v>460</v>
      </c>
      <c r="D6" s="26" t="str">
        <f t="shared" si="1"/>
        <v/>
      </c>
      <c r="E6" s="26" t="str">
        <f>IF(D6="","",COUNTIF($D$1:D6,"기사임"))</f>
        <v/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/archives/113797</v>
      </c>
      <c r="K6" s="9" t="str">
        <f t="shared" si="3"/>
        <v>https://skinnonews.com/archives/113797</v>
      </c>
      <c r="L6" t="str">
        <f>INDEX('기사 리스트'!B:B,MATCH(CONCATENATE("https://skinnonews.com",J6),'기사 리스트'!C:C,0))</f>
        <v>[카드뉴스] "액체에 전자기기를 담근다?” - AI시대, 꼭 필요한 차세대 열관리 기술 ‘액침냉각’</v>
      </c>
    </row>
    <row r="7" spans="1:12">
      <c r="A7" s="32" t="s">
        <v>3004</v>
      </c>
      <c r="B7" s="32">
        <v>678</v>
      </c>
      <c r="C7" s="32">
        <v>602</v>
      </c>
      <c r="D7" s="26" t="str">
        <f t="shared" si="1"/>
        <v>기사임</v>
      </c>
      <c r="E7" s="26">
        <f>IF(D7="","",COUNTIF($D$1:D7,"기사임"))</f>
        <v>3</v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/archives/84588</v>
      </c>
      <c r="K7" s="9" t="str">
        <f t="shared" si="3"/>
        <v>https://skinnonews.com/archives/84588</v>
      </c>
      <c r="L7" t="str">
        <f>INDEX('기사 리스트'!B:B,MATCH(CONCATENATE("https://skinnonews.com",J7),'기사 리스트'!C:C,0))</f>
        <v>각형, 원통형, 파우치형… 형태에 따른 전기차 배터리 특성</v>
      </c>
    </row>
    <row r="8" spans="1:12">
      <c r="A8" s="32" t="s">
        <v>1019</v>
      </c>
      <c r="B8" s="32">
        <v>542</v>
      </c>
      <c r="C8" s="32">
        <v>439</v>
      </c>
      <c r="D8" s="26" t="str">
        <f t="shared" si="1"/>
        <v>기사임</v>
      </c>
      <c r="E8" s="26">
        <f>IF(D8="","",COUNTIF($D$1:D8,"기사임"))</f>
        <v>4</v>
      </c>
      <c r="F8" s="26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6" t="str">
        <f t="shared" si="0"/>
        <v/>
      </c>
      <c r="I8" s="104">
        <v>6</v>
      </c>
      <c r="J8" s="9" t="str">
        <f t="shared" si="2"/>
        <v>/archives/96864</v>
      </c>
      <c r="K8" s="9" t="str">
        <f t="shared" si="3"/>
        <v>https://skinnonews.com/archives/96864</v>
      </c>
      <c r="L8" t="str">
        <f>INDEX('기사 리스트'!B:B,MATCH(CONCATENATE("https://skinnonews.com",J8),'기사 리스트'!C:C,0))</f>
        <v>“일반 휘발유와 고급 휘발유, 어떤 차이가 있을까?”</v>
      </c>
    </row>
    <row r="9" spans="1:12">
      <c r="A9" s="32" t="s">
        <v>998</v>
      </c>
      <c r="B9" s="32">
        <v>533</v>
      </c>
      <c r="C9" s="32">
        <v>445</v>
      </c>
      <c r="D9" s="26" t="str">
        <f t="shared" si="1"/>
        <v>기사임</v>
      </c>
      <c r="E9" s="26">
        <f>IF(D9="","",COUNTIF($D$1:D9,"기사임"))</f>
        <v>5</v>
      </c>
      <c r="F9" s="26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6" t="str">
        <f t="shared" si="0"/>
        <v/>
      </c>
      <c r="I9" s="104">
        <v>7</v>
      </c>
      <c r="J9" s="9" t="str">
        <f t="shared" si="2"/>
        <v>/archives/115558</v>
      </c>
      <c r="K9" s="9" t="str">
        <f t="shared" ref="K9:K25" si="4">CONCATENATE("https://skinnonews.com",J9)</f>
        <v>https://skinnonews.com/archives/115558</v>
      </c>
      <c r="L9" t="str">
        <f>INDEX('기사 리스트'!B:B,MATCH(CONCATENATE("https://skinnonews.com",J9),'기사 리스트'!C:C,0))</f>
        <v>[에너지食] ‘빛과 소금’ 대신 ‘빛과 석유’! – 시추 기술의 발전으로 알아보는 땅 속 보물찾기</v>
      </c>
    </row>
    <row r="10" spans="1:12">
      <c r="A10" s="32" t="s">
        <v>1004</v>
      </c>
      <c r="B10" s="32">
        <v>527</v>
      </c>
      <c r="C10" s="32">
        <v>486</v>
      </c>
      <c r="D10" s="26" t="str">
        <f t="shared" si="1"/>
        <v>기사임</v>
      </c>
      <c r="E10" s="26">
        <f>IF(D10="","",COUNTIF($D$1:D10,"기사임"))</f>
        <v>6</v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/archives/114973</v>
      </c>
      <c r="K10" s="9" t="str">
        <f t="shared" si="4"/>
        <v>https://skinnonews.com/archives/114973</v>
      </c>
      <c r="L10" t="str">
        <f>INDEX('기사 리스트'!B:B,MATCH(CONCATENATE("https://skinnonews.com",J10),'기사 리스트'!C:C,0))</f>
        <v>[전지적 배터리 시점] ① 일상을 차지(Charge)해 온 ‘전지’의 역사 – 과거의 꿈을 실현시키다!</v>
      </c>
    </row>
    <row r="11" spans="1:12">
      <c r="A11" s="32" t="s">
        <v>3440</v>
      </c>
      <c r="B11" s="32">
        <v>519</v>
      </c>
      <c r="C11" s="32">
        <v>397</v>
      </c>
      <c r="D11" s="26" t="str">
        <f t="shared" si="1"/>
        <v>기사임</v>
      </c>
      <c r="E11" s="26">
        <f>IF(D11="","",COUNTIF($D$1:D11,"기사임"))</f>
        <v>7</v>
      </c>
      <c r="F11" s="26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>7</v>
      </c>
      <c r="G11" s="26">
        <f t="shared" si="0"/>
        <v>2</v>
      </c>
      <c r="I11" s="104">
        <v>9</v>
      </c>
      <c r="J11" s="9" t="str">
        <f t="shared" si="2"/>
        <v>/archives/107142</v>
      </c>
      <c r="K11" s="9" t="str">
        <f t="shared" si="4"/>
        <v>https://skinnonews.com/archives/107142</v>
      </c>
      <c r="L11" t="str">
        <f>INDEX('기사 리스트'!B:B,MATCH(CONCATENATE("https://skinnonews.com",J11),'기사 리스트'!C:C,0))</f>
        <v>[카드뉴스] 6월 5일은 세계 환경의 날, 오늘만큼은 관심을 주세요!</v>
      </c>
    </row>
    <row r="12" spans="1:12">
      <c r="A12" s="32" t="s">
        <v>1009</v>
      </c>
      <c r="B12" s="32">
        <v>487</v>
      </c>
      <c r="C12" s="32">
        <v>242</v>
      </c>
      <c r="D12" s="26" t="str">
        <f t="shared" si="1"/>
        <v/>
      </c>
      <c r="E12" s="26" t="str">
        <f>IF(D12="","",COUNTIF($D$1:D12,"기사임"))</f>
        <v/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/archives/49884</v>
      </c>
      <c r="K12" s="9" t="str">
        <f t="shared" si="4"/>
        <v>https://skinnonews.com/archives/49884</v>
      </c>
      <c r="L12" t="str">
        <f>INDEX('기사 리스트'!B:B,MATCH(CONCATENATE("https://skinnonews.com",J12),'기사 리스트'!C:C,0))</f>
        <v>비행기를 띄우는 힘, ‘항공유’의 모든 것</v>
      </c>
    </row>
    <row r="13" spans="1:12">
      <c r="A13" s="32" t="s">
        <v>1007</v>
      </c>
      <c r="B13" s="32">
        <v>450</v>
      </c>
      <c r="C13" s="32">
        <v>253</v>
      </c>
      <c r="D13" s="26" t="str">
        <f t="shared" si="1"/>
        <v/>
      </c>
      <c r="E13" s="26" t="str">
        <f>IF(D13="","",COUNTIF($D$1:D13,"기사임"))</f>
        <v/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/archives/25596</v>
      </c>
      <c r="K13" s="9" t="str">
        <f t="shared" si="4"/>
        <v>https://skinnonews.com/archives/25596</v>
      </c>
      <c r="L13" t="str">
        <f>INDEX('기사 리스트'!B:B,MATCH(CONCATENATE("https://skinnonews.com",J13),'기사 리스트'!C:C,0))</f>
        <v>History#1 선경직물의 탄생과 성장</v>
      </c>
    </row>
    <row r="14" spans="1:12">
      <c r="A14" s="32" t="s">
        <v>1013</v>
      </c>
      <c r="B14" s="32">
        <v>438</v>
      </c>
      <c r="C14" s="32">
        <v>260</v>
      </c>
      <c r="D14" s="26" t="str">
        <f t="shared" si="1"/>
        <v/>
      </c>
      <c r="E14" s="26" t="str">
        <f>IF(D14="","",COUNTIF($D$1:D14,"기사임"))</f>
        <v/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/archives/115416</v>
      </c>
      <c r="K14" s="9" t="str">
        <f t="shared" si="4"/>
        <v>https://skinnonews.com/archives/115416</v>
      </c>
      <c r="L14" t="str">
        <f>INDEX('기사 리스트'!B:B,MATCH(CONCATENATE("https://skinnonews.com",J14),'기사 리스트'!C:C,0))</f>
        <v>[2024년 상반기 SK이노베이션 계열 자원봉사활동] “다같이 다(多)가치”… 꾸준함으로 이뤄낸 큰 변화</v>
      </c>
    </row>
    <row r="15" spans="1:12">
      <c r="A15" s="32" t="s">
        <v>2743</v>
      </c>
      <c r="B15" s="32">
        <v>434</v>
      </c>
      <c r="C15" s="32">
        <v>312</v>
      </c>
      <c r="D15" s="26" t="str">
        <f t="shared" si="1"/>
        <v>기사임</v>
      </c>
      <c r="E15" s="26">
        <f>IF(D15="","",COUNTIF($D$1:D15,"기사임"))</f>
        <v>8</v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/archives/48028</v>
      </c>
      <c r="K15" s="9" t="str">
        <f t="shared" si="4"/>
        <v>https://skinnonews.com/archives/48028</v>
      </c>
      <c r="L15" t="str">
        <f>INDEX('기사 리스트'!B:B,MATCH(CONCATENATE("https://skinnonews.com",J15),'기사 리스트'!C:C,0))</f>
        <v>원유의 분별 증류에 의해 생산되는 석유 제품의 성상(性狀)과 용도</v>
      </c>
    </row>
    <row r="16" spans="1:12">
      <c r="A16" s="32" t="s">
        <v>1098</v>
      </c>
      <c r="B16" s="32">
        <v>405</v>
      </c>
      <c r="C16" s="32">
        <v>337</v>
      </c>
      <c r="D16" s="26" t="str">
        <f t="shared" si="1"/>
        <v>기사임</v>
      </c>
      <c r="E16" s="26">
        <f>IF(D16="","",COUNTIF($D$1:D16,"기사임"))</f>
        <v>9</v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/archives/113952</v>
      </c>
      <c r="K16" s="9" t="str">
        <f t="shared" si="4"/>
        <v>https://skinnonews.com/archives/113952</v>
      </c>
      <c r="L16" t="str">
        <f>INDEX('기사 리스트'!B:B,MATCH(CONCATENATE("https://skinnonews.com",J16),'기사 리스트'!C:C,0))</f>
        <v>[팩트체크해油] “왜 나한테 그래?” – 공룡화석이 석유가 된 게 아니라고요?!</v>
      </c>
    </row>
    <row r="17" spans="1:12">
      <c r="A17" s="32" t="s">
        <v>1008</v>
      </c>
      <c r="B17" s="32">
        <v>345</v>
      </c>
      <c r="C17" s="32">
        <v>279</v>
      </c>
      <c r="D17" s="26" t="str">
        <f t="shared" si="1"/>
        <v>기사임</v>
      </c>
      <c r="E17" s="26">
        <f>IF(D17="","",COUNTIF($D$1:D17,"기사임"))</f>
        <v>10</v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/archives/104002</v>
      </c>
      <c r="K17" s="9" t="str">
        <f t="shared" si="4"/>
        <v>https://skinnonews.com/archives/104002</v>
      </c>
      <c r="L17" t="str">
        <f>INDEX('기사 리스트'!B:B,MATCH(CONCATENATE("https://skinnonews.com",J17),'기사 리스트'!C:C,0))</f>
        <v>[SKinno Tech] 지금 음극재가 주목받는 이유?</v>
      </c>
    </row>
    <row r="18" spans="1:12">
      <c r="A18" s="32" t="s">
        <v>1121</v>
      </c>
      <c r="B18" s="32">
        <v>341</v>
      </c>
      <c r="C18" s="32">
        <v>314</v>
      </c>
      <c r="D18" s="26" t="str">
        <f t="shared" si="1"/>
        <v>기사임</v>
      </c>
      <c r="E18" s="26">
        <f>IF(D18="","",COUNTIF($D$1:D18,"기사임"))</f>
        <v>11</v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/archives/103947</v>
      </c>
      <c r="K18" s="9" t="str">
        <f t="shared" si="4"/>
        <v>https://skinnonews.com/archives/103947</v>
      </c>
      <c r="L18" t="str">
        <f>INDEX('기사 리스트'!B:B,MATCH(CONCATENATE("https://skinnonews.com",J18),'기사 리스트'!C:C,0))</f>
        <v>“액체 속에 담긴 데이터 서버?!” ? 탄소중립 시대 차세대 열관리 기술, 데이터센터 액침냉각</v>
      </c>
    </row>
    <row r="19" spans="1:12">
      <c r="A19" s="32" t="s">
        <v>3441</v>
      </c>
      <c r="B19" s="32">
        <v>340</v>
      </c>
      <c r="C19" s="32">
        <v>253</v>
      </c>
      <c r="D19" s="26" t="str">
        <f t="shared" si="1"/>
        <v>기사임</v>
      </c>
      <c r="E19" s="26">
        <f>IF(D19="","",COUNTIF($D$1:D19,"기사임"))</f>
        <v>12</v>
      </c>
      <c r="F19" s="26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>12</v>
      </c>
      <c r="G19" s="26">
        <f t="shared" si="0"/>
        <v>3</v>
      </c>
      <c r="I19" s="104">
        <v>17</v>
      </c>
      <c r="J19" s="9" t="str">
        <f t="shared" si="2"/>
        <v>/archives/61743</v>
      </c>
      <c r="K19" s="9" t="str">
        <f t="shared" si="4"/>
        <v>https://skinnonews.com/archives/61743</v>
      </c>
      <c r="L19" t="str">
        <f>INDEX('기사 리스트'!B:B,MATCH(CONCATENATE("https://skinnonews.com",J19),'기사 리스트'!C:C,0))</f>
        <v>석유가 존재하기 위한 조건이 있다?! 석유의 4대 부존 조건</v>
      </c>
    </row>
    <row r="20" spans="1:12">
      <c r="A20" s="32" t="s">
        <v>1025</v>
      </c>
      <c r="B20" s="32">
        <v>325</v>
      </c>
      <c r="C20" s="32">
        <v>202</v>
      </c>
      <c r="D20" s="26" t="str">
        <f t="shared" si="1"/>
        <v>기사임</v>
      </c>
      <c r="E20" s="26">
        <f>IF(D20="","",COUNTIF($D$1:D20,"기사임"))</f>
        <v>13</v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/archives/63622</v>
      </c>
      <c r="K20" s="9" t="str">
        <f t="shared" si="4"/>
        <v>https://skinnonews.com/archives/63622</v>
      </c>
      <c r="L20" t="str">
        <f>INDEX('기사 리스트'!B:B,MATCH(CONCATENATE("https://skinnonews.com",J20),'기사 리스트'!C:C,0))</f>
        <v>원유 용량의 단위 배럴(barrel, bbl), 언제부터 쓰였을까?</v>
      </c>
    </row>
    <row r="21" spans="1:12">
      <c r="A21" s="32" t="s">
        <v>1014</v>
      </c>
      <c r="B21" s="32">
        <v>323</v>
      </c>
      <c r="C21" s="32">
        <v>183</v>
      </c>
      <c r="D21" s="26" t="str">
        <f t="shared" si="1"/>
        <v/>
      </c>
      <c r="E21" s="26" t="str">
        <f>IF(D21="","",COUNTIF($D$1:D21,"기사임"))</f>
        <v/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/archives/114094</v>
      </c>
      <c r="K21" s="9" t="str">
        <f t="shared" si="4"/>
        <v>https://skinnonews.com/archives/114094</v>
      </c>
      <c r="L21" t="str">
        <f>INDEX('기사 리스트'!B:B,MATCH(CONCATENATE("https://skinnonews.com",J21),'기사 리스트'!C:C,0))</f>
        <v>플라스틱 분리배출, 이제 마크부터 확인하세요!</v>
      </c>
    </row>
    <row r="22" spans="1:12">
      <c r="A22" s="32" t="s">
        <v>1028</v>
      </c>
      <c r="B22" s="32">
        <v>322</v>
      </c>
      <c r="C22" s="32">
        <v>292</v>
      </c>
      <c r="D22" s="26" t="str">
        <f t="shared" si="1"/>
        <v>기사임</v>
      </c>
      <c r="E22" s="26">
        <f>IF(D22="","",COUNTIF($D$1:D22,"기사임"))</f>
        <v>14</v>
      </c>
      <c r="F22" s="26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6" t="str">
        <f t="shared" si="0"/>
        <v/>
      </c>
      <c r="I22" s="104">
        <v>20</v>
      </c>
      <c r="J22" s="9" t="str">
        <f t="shared" si="2"/>
        <v>/archives/115537</v>
      </c>
      <c r="K22" s="9" t="str">
        <f t="shared" si="4"/>
        <v>https://skinnonews.com/archives/115537</v>
      </c>
      <c r="L22" t="str">
        <f>INDEX('기사 리스트'!B:B,MATCH(CONCATENATE("https://skinnonews.com",J22),'기사 리스트'!C:C,0))</f>
        <v>SK온, 리튬메탈 배터리용 고분자 전해질 개발</v>
      </c>
    </row>
    <row r="23" spans="1:12">
      <c r="A23" s="32" t="s">
        <v>1006</v>
      </c>
      <c r="B23" s="32">
        <v>292</v>
      </c>
      <c r="C23" s="32">
        <v>248</v>
      </c>
      <c r="D23" s="26" t="str">
        <f t="shared" si="1"/>
        <v>기사임</v>
      </c>
      <c r="E23" s="26">
        <f>IF(D23="","",COUNTIF($D$1:D23,"기사임"))</f>
        <v>15</v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/archives/109462</v>
      </c>
      <c r="K23" s="9" t="str">
        <f t="shared" si="4"/>
        <v>https://skinnonews.com/archives/109462</v>
      </c>
      <c r="L23" t="str">
        <f>INDEX('기사 리스트'!B:B,MATCH(CONCATENATE("https://skinnonews.com",J23),'기사 리스트'!C:C,0))</f>
        <v>SK온, 최고사업책임자(CCO) 신설</v>
      </c>
    </row>
    <row r="24" spans="1:12">
      <c r="A24" s="32" t="s">
        <v>1000</v>
      </c>
      <c r="B24" s="32">
        <v>289</v>
      </c>
      <c r="C24" s="32">
        <v>232</v>
      </c>
      <c r="D24" s="26" t="str">
        <f t="shared" si="1"/>
        <v>기사임</v>
      </c>
      <c r="E24" s="26">
        <f>IF(D24="","",COUNTIF($D$1:D24,"기사임"))</f>
        <v>16</v>
      </c>
      <c r="F24" s="26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6" t="str">
        <f t="shared" si="0"/>
        <v/>
      </c>
      <c r="I24" s="104">
        <v>22</v>
      </c>
      <c r="J24" s="9" t="str">
        <f t="shared" si="2"/>
        <v>/archives/48279</v>
      </c>
      <c r="K24" s="9" t="str">
        <f t="shared" si="4"/>
        <v>https://skinnonews.com/archives/48279</v>
      </c>
      <c r="L24" t="str">
        <f>INDEX('기사 리스트'!B:B,MATCH(CONCATENATE("https://skinnonews.com",J24),'기사 리스트'!C:C,0))</f>
        <v>석유화학으로 탄생한 플라스틱 소재 ‘폴리에틸렌(Polyethylene)’! 어떻게 사용될까?</v>
      </c>
    </row>
    <row r="25" spans="1:12">
      <c r="A25" s="32" t="s">
        <v>1248</v>
      </c>
      <c r="B25" s="32">
        <v>289</v>
      </c>
      <c r="C25" s="32">
        <v>239</v>
      </c>
      <c r="D25" s="26" t="str">
        <f t="shared" si="1"/>
        <v>기사임</v>
      </c>
      <c r="E25" s="26">
        <f>IF(D25="","",COUNTIF($D$1:D25,"기사임"))</f>
        <v>17</v>
      </c>
      <c r="F25" s="26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6" t="str">
        <f t="shared" si="0"/>
        <v/>
      </c>
      <c r="I25" s="104">
        <v>23</v>
      </c>
      <c r="J25" s="9" t="str">
        <f t="shared" si="2"/>
        <v>/archives/23352</v>
      </c>
      <c r="K25" s="9" t="str">
        <f t="shared" si="4"/>
        <v>https://skinnonews.com/archives/23352</v>
      </c>
      <c r="L25" t="e">
        <f>INDEX('기사 리스트'!B:B,MATCH(CONCATENATE("https://skinnonews.com",J25),'기사 리스트'!C:C,0))</f>
        <v>#N/A</v>
      </c>
    </row>
    <row r="26" spans="1:12">
      <c r="A26" s="32" t="s">
        <v>1063</v>
      </c>
      <c r="B26" s="32">
        <v>269</v>
      </c>
      <c r="C26" s="32">
        <v>250</v>
      </c>
      <c r="D26" s="26" t="str">
        <f t="shared" si="1"/>
        <v>기사임</v>
      </c>
      <c r="E26" s="26">
        <f>IF(D26="","",COUNTIF($D$1:D26,"기사임"))</f>
        <v>18</v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/archives/113159</v>
      </c>
      <c r="K26" s="9" t="str">
        <f t="shared" ref="K26:K54" si="6">CONCATENATE("https://skinnonews.com",J26)</f>
        <v>https://skinnonews.com/archives/113159</v>
      </c>
      <c r="L26" t="str">
        <f>INDEX('기사 리스트'!B:B,MATCH(CONCATENATE("https://skinnonews.com",J26),'기사 리스트'!C:C,0))</f>
        <v>폐식용유로 하늘을 나는 비행기가 있다?! 새로운 대안으로 떠오른 지속가능항공유(SAF) – 겨울 여행 시즌, 알고 가면 더 재밌다(2)</v>
      </c>
    </row>
    <row r="27" spans="1:12">
      <c r="A27" s="32" t="s">
        <v>1050</v>
      </c>
      <c r="B27" s="32">
        <v>241</v>
      </c>
      <c r="C27" s="32">
        <v>200</v>
      </c>
      <c r="D27" s="26" t="str">
        <f t="shared" si="1"/>
        <v>기사임</v>
      </c>
      <c r="E27" s="26">
        <f>IF(D27="","",COUNTIF($D$1:D27,"기사임"))</f>
        <v>19</v>
      </c>
      <c r="F27" s="26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6" t="str">
        <f t="shared" si="0"/>
        <v/>
      </c>
      <c r="I27" s="104">
        <v>25</v>
      </c>
      <c r="J27" s="9" t="str">
        <f t="shared" si="5"/>
        <v>/archives/107411</v>
      </c>
      <c r="K27" s="9" t="str">
        <f t="shared" si="6"/>
        <v>https://skinnonews.com/archives/107411</v>
      </c>
      <c r="L27" t="str">
        <f>INDEX('기사 리스트'!B:B,MATCH(CONCATENATE("https://skinnonews.com",J27),'기사 리스트'!C:C,0))</f>
        <v>[기고] 언제나 전력과 함께 : V2L은 왜 신형 전기차가 반드시 구비해야 하는 기능인가? – 제임스 카터 (James Carter)</v>
      </c>
    </row>
    <row r="28" spans="1:12">
      <c r="A28" s="32" t="s">
        <v>3442</v>
      </c>
      <c r="B28" s="32">
        <v>236</v>
      </c>
      <c r="C28" s="32">
        <v>170</v>
      </c>
      <c r="D28" s="26" t="str">
        <f t="shared" si="1"/>
        <v>기사임</v>
      </c>
      <c r="E28" s="26">
        <f>IF(D28="","",COUNTIF($D$1:D28,"기사임"))</f>
        <v>20</v>
      </c>
      <c r="F28" s="26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>20</v>
      </c>
      <c r="G28" s="26">
        <f t="shared" si="0"/>
        <v>4</v>
      </c>
      <c r="I28" s="104">
        <v>26</v>
      </c>
      <c r="J28" s="9" t="str">
        <f t="shared" si="5"/>
        <v>/archives/114999</v>
      </c>
      <c r="K28" s="9" t="str">
        <f t="shared" si="6"/>
        <v>https://skinnonews.com/archives/114999</v>
      </c>
      <c r="L28" t="str">
        <f>INDEX('기사 리스트'!B:B,MATCH(CONCATENATE("https://skinnonews.com",J28),'기사 리스트'!C:C,0))</f>
        <v>[SK이노베이션 2024년 1분기 실적발표] 매출액 18조 8,551억원, 영업이익 6,247억원 – 기존 성장동력의 견고한 실적으로 영업이익 6,247억원 달성</v>
      </c>
    </row>
    <row r="29" spans="1:12">
      <c r="A29" s="32" t="s">
        <v>1055</v>
      </c>
      <c r="B29" s="32">
        <v>206</v>
      </c>
      <c r="C29" s="32">
        <v>196</v>
      </c>
      <c r="D29" s="26" t="str">
        <f t="shared" si="1"/>
        <v>기사임</v>
      </c>
      <c r="E29" s="26">
        <f>IF(D29="","",COUNTIF($D$1:D29,"기사임"))</f>
        <v>21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/archives/111978</v>
      </c>
      <c r="K29" s="9" t="str">
        <f t="shared" si="6"/>
        <v>https://skinnonews.com/archives/111978</v>
      </c>
      <c r="L29" t="str">
        <f>INDEX('기사 리스트'!B:B,MATCH(CONCATENATE("https://skinnonews.com",J29),'기사 리스트'!C:C,0))</f>
        <v>[카드뉴스] 지구가 들끓고 있다! – Warming을 넘어선 Boiling의 시대</v>
      </c>
    </row>
    <row r="30" spans="1:12">
      <c r="A30" s="32" t="s">
        <v>1021</v>
      </c>
      <c r="B30" s="32">
        <v>201</v>
      </c>
      <c r="C30" s="32">
        <v>173</v>
      </c>
      <c r="D30" s="26" t="str">
        <f t="shared" si="1"/>
        <v>기사임</v>
      </c>
      <c r="E30" s="26">
        <f>IF(D30="","",COUNTIF($D$1:D30,"기사임"))</f>
        <v>22</v>
      </c>
      <c r="F30" s="26" t="str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/>
      </c>
      <c r="G30" s="26" t="str">
        <f t="shared" si="0"/>
        <v/>
      </c>
      <c r="I30" s="104">
        <v>28</v>
      </c>
      <c r="J30" s="9" t="str">
        <f t="shared" si="5"/>
        <v>/archives/111831</v>
      </c>
      <c r="K30" s="9" t="str">
        <f t="shared" si="6"/>
        <v>https://skinnonews.com/archives/111831</v>
      </c>
      <c r="L30" t="str">
        <f>INDEX('기사 리스트'!B:B,MATCH(CONCATENATE("https://skinnonews.com",J30),'기사 리스트'!C:C,0))</f>
        <v>[SKinno Tech] 2차전지 핵심 소재 ‘배터리 분리막’ – 글로벌 시장을 선도하는 SK아이이테크놀로지의 기술력</v>
      </c>
    </row>
    <row r="31" spans="1:12">
      <c r="A31" s="32" t="s">
        <v>1115</v>
      </c>
      <c r="B31" s="32">
        <v>199</v>
      </c>
      <c r="C31" s="32">
        <v>187</v>
      </c>
      <c r="D31" s="26" t="str">
        <f t="shared" si="1"/>
        <v>기사임</v>
      </c>
      <c r="E31" s="26">
        <f>IF(D31="","",COUNTIF($D$1:D31,"기사임"))</f>
        <v>23</v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/archives/98107</v>
      </c>
      <c r="K31" s="9" t="str">
        <f t="shared" si="6"/>
        <v>https://skinnonews.com/archives/98107</v>
      </c>
      <c r="L31" t="str">
        <f>INDEX('기사 리스트'!B:B,MATCH(CONCATENATE("https://skinnonews.com",J31),'기사 리스트'!C:C,0))</f>
        <v>미래 청정 에너지 암모니아, 수소경제의 열쇠로 주목받는 이유</v>
      </c>
    </row>
    <row r="32" spans="1:12">
      <c r="A32" s="32" t="s">
        <v>1037</v>
      </c>
      <c r="B32" s="32">
        <v>192</v>
      </c>
      <c r="C32" s="32">
        <v>121</v>
      </c>
      <c r="D32" s="26" t="str">
        <f t="shared" si="1"/>
        <v>기사임</v>
      </c>
      <c r="E32" s="26">
        <f>IF(D32="","",COUNTIF($D$1:D32,"기사임"))</f>
        <v>24</v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/archives/115394</v>
      </c>
      <c r="K32" s="9" t="str">
        <f t="shared" si="6"/>
        <v>https://skinnonews.com/archives/115394</v>
      </c>
      <c r="L32" t="str">
        <f>INDEX('기사 리스트'!B:B,MATCH(CONCATENATE("https://skinnonews.com",J32),'기사 리스트'!C:C,0))</f>
        <v>최재원 수석부회장, SK이노베이션 수석부회장으로 선임</v>
      </c>
    </row>
    <row r="33" spans="1:12">
      <c r="A33" s="32" t="s">
        <v>1034</v>
      </c>
      <c r="B33" s="32">
        <v>179</v>
      </c>
      <c r="C33" s="32">
        <v>126</v>
      </c>
      <c r="D33" s="26" t="str">
        <f t="shared" si="1"/>
        <v/>
      </c>
      <c r="E33" s="26" t="str">
        <f>IF(D33="","",COUNTIF($D$1:D33,"기사임"))</f>
        <v/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/archives/45433</v>
      </c>
      <c r="K33" s="9" t="str">
        <f t="shared" si="6"/>
        <v>https://skinnonews.com/archives/45433</v>
      </c>
      <c r="L33" t="e">
        <f>INDEX('기사 리스트'!B:B,MATCH(CONCATENATE("https://skinnonews.com",J33),'기사 리스트'!C:C,0))</f>
        <v>#N/A</v>
      </c>
    </row>
    <row r="34" spans="1:12">
      <c r="A34" s="32" t="s">
        <v>1052</v>
      </c>
      <c r="B34" s="32">
        <v>174</v>
      </c>
      <c r="C34" s="32">
        <v>167</v>
      </c>
      <c r="D34" s="26" t="str">
        <f t="shared" si="1"/>
        <v>기사임</v>
      </c>
      <c r="E34" s="26">
        <f>IF(D34="","",COUNTIF($D$1:D34,"기사임"))</f>
        <v>25</v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/archives/18301</v>
      </c>
      <c r="K34" s="9" t="str">
        <f t="shared" si="6"/>
        <v>https://skinnonews.com/archives/18301</v>
      </c>
      <c r="L34" t="e">
        <f>INDEX('기사 리스트'!B:B,MATCH(CONCATENATE("https://skinnonews.com",J34),'기사 리스트'!C:C,0))</f>
        <v>#N/A</v>
      </c>
    </row>
    <row r="35" spans="1:12">
      <c r="A35" s="32" t="s">
        <v>2748</v>
      </c>
      <c r="B35" s="32">
        <v>172</v>
      </c>
      <c r="C35" s="32">
        <v>147</v>
      </c>
      <c r="D35" s="26" t="str">
        <f t="shared" si="1"/>
        <v>기사임</v>
      </c>
      <c r="E35" s="26">
        <f>IF(D35="","",COUNTIF($D$1:D35,"기사임"))</f>
        <v>26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/archives/16295</v>
      </c>
      <c r="K35" s="9" t="str">
        <f t="shared" si="6"/>
        <v>https://skinnonews.com/archives/16295</v>
      </c>
      <c r="L35" t="e">
        <f>INDEX('기사 리스트'!B:B,MATCH(CONCATENATE("https://skinnonews.com",J35),'기사 리스트'!C:C,0))</f>
        <v>#N/A</v>
      </c>
    </row>
    <row r="36" spans="1:12">
      <c r="A36" s="32" t="s">
        <v>1038</v>
      </c>
      <c r="B36" s="32">
        <v>169</v>
      </c>
      <c r="C36" s="32">
        <v>111</v>
      </c>
      <c r="D36" s="26" t="str">
        <f t="shared" si="1"/>
        <v/>
      </c>
      <c r="E36" s="26" t="str">
        <f>IF(D36="","",COUNTIF($D$1:D36,"기사임"))</f>
        <v/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/archives/114931</v>
      </c>
      <c r="K36" s="9" t="str">
        <f t="shared" si="6"/>
        <v>https://skinnonews.com/archives/114931</v>
      </c>
      <c r="L36" t="str">
        <f>INDEX('기사 리스트'!B:B,MATCH(CONCATENATE("https://skinnonews.com",J36),'기사 리스트'!C:C,0))</f>
        <v>최재원 SK온 수석부회장 구성원 타운홀 미팅 “배터리 산업은 정해진 미래… 본원 경쟁력 단단히 갖춰야”</v>
      </c>
    </row>
    <row r="37" spans="1:12">
      <c r="A37" s="32" t="s">
        <v>1139</v>
      </c>
      <c r="B37" s="32">
        <v>167</v>
      </c>
      <c r="C37" s="32">
        <v>150</v>
      </c>
      <c r="D37" s="26" t="str">
        <f t="shared" si="1"/>
        <v>기사임</v>
      </c>
      <c r="E37" s="26">
        <f>IF(D37="","",COUNTIF($D$1:D37,"기사임"))</f>
        <v>27</v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/archives/92880</v>
      </c>
      <c r="K37" s="9" t="str">
        <f t="shared" si="6"/>
        <v>https://skinnonews.com/archives/92880</v>
      </c>
      <c r="L37" t="e">
        <f>INDEX('기사 리스트'!B:B,MATCH(CONCATENATE("https://skinnonews.com",J37),'기사 리스트'!C:C,0))</f>
        <v>#N/A</v>
      </c>
    </row>
    <row r="38" spans="1:12">
      <c r="A38" s="32" t="s">
        <v>1010</v>
      </c>
      <c r="B38" s="32">
        <v>163</v>
      </c>
      <c r="C38" s="32">
        <v>100</v>
      </c>
      <c r="D38" s="26" t="str">
        <f t="shared" si="1"/>
        <v/>
      </c>
      <c r="E38" s="26" t="str">
        <f>IF(D38="","",COUNTIF($D$1:D38,"기사임"))</f>
        <v/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/archives/25903</v>
      </c>
      <c r="K38" s="9" t="str">
        <f t="shared" si="6"/>
        <v>https://skinnonews.com/archives/25903</v>
      </c>
      <c r="L38" t="e">
        <f>INDEX('기사 리스트'!B:B,MATCH(CONCATENATE("https://skinnonews.com",J38),'기사 리스트'!C:C,0))</f>
        <v>#N/A</v>
      </c>
    </row>
    <row r="39" spans="1:12">
      <c r="A39" s="32" t="s">
        <v>1103</v>
      </c>
      <c r="B39" s="32">
        <v>162</v>
      </c>
      <c r="C39" s="32">
        <v>132</v>
      </c>
      <c r="D39" s="26" t="str">
        <f t="shared" si="1"/>
        <v>기사임</v>
      </c>
      <c r="E39" s="26">
        <f>IF(D39="","",COUNTIF($D$1:D39,"기사임"))</f>
        <v>28</v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/archives/83720</v>
      </c>
      <c r="K39" s="9" t="str">
        <f t="shared" si="6"/>
        <v>https://skinnonews.com/archives/83720</v>
      </c>
      <c r="L39" t="str">
        <f>INDEX('기사 리스트'!B:B,MATCH(CONCATENATE("https://skinnonews.com",J39),'기사 리스트'!C:C,0))</f>
        <v>SK이노베이션 신입사원이 전하는 필기전형 ‘SKCT’ 꿀TIP!</v>
      </c>
    </row>
    <row r="40" spans="1:12">
      <c r="A40" s="32" t="s">
        <v>1042</v>
      </c>
      <c r="B40" s="32">
        <v>161</v>
      </c>
      <c r="C40" s="32">
        <v>133</v>
      </c>
      <c r="D40" s="26" t="str">
        <f t="shared" si="1"/>
        <v>기사임</v>
      </c>
      <c r="E40" s="26">
        <f>IF(D40="","",COUNTIF($D$1:D40,"기사임"))</f>
        <v>29</v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/archives/48881</v>
      </c>
      <c r="K40" s="9" t="str">
        <f t="shared" si="6"/>
        <v>https://skinnonews.com/archives/48881</v>
      </c>
      <c r="L40" t="e">
        <f>INDEX('기사 리스트'!B:B,MATCH(CONCATENATE("https://skinnonews.com",J40),'기사 리스트'!C:C,0))</f>
        <v>#N/A</v>
      </c>
    </row>
    <row r="41" spans="1:12">
      <c r="A41" s="32" t="s">
        <v>3443</v>
      </c>
      <c r="B41" s="32">
        <v>156</v>
      </c>
      <c r="C41" s="32">
        <v>129</v>
      </c>
      <c r="D41" s="26" t="str">
        <f t="shared" si="1"/>
        <v>기사임</v>
      </c>
      <c r="E41" s="26">
        <f>IF(D41="","",COUNTIF($D$1:D41,"기사임"))</f>
        <v>30</v>
      </c>
      <c r="F41" s="26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>30</v>
      </c>
      <c r="G41" s="26">
        <f t="shared" si="0"/>
        <v>5</v>
      </c>
      <c r="I41" s="104">
        <v>39</v>
      </c>
      <c r="J41" s="9" t="str">
        <f t="shared" si="5"/>
        <v>/archives/113998</v>
      </c>
      <c r="K41" s="9" t="str">
        <f t="shared" si="6"/>
        <v>https://skinnonews.com/archives/113998</v>
      </c>
      <c r="L41" t="str">
        <f>INDEX('기사 리스트'!B:B,MATCH(CONCATENATE("https://skinnonews.com",J41),'기사 리스트'!C:C,0))</f>
        <v>[SK이노베이션 2023년 연간 실적발표] 매출액 77조2,885억원, 영업이익 1조9,039억원 – 배터리사업, 역대 최대 연간 매출 달성… 수익성 개선세 지속</v>
      </c>
    </row>
    <row r="42" spans="1:12">
      <c r="A42" s="32" t="s">
        <v>1035</v>
      </c>
      <c r="B42" s="32">
        <v>156</v>
      </c>
      <c r="C42" s="32">
        <v>98</v>
      </c>
      <c r="D42" s="26" t="str">
        <f t="shared" si="1"/>
        <v/>
      </c>
      <c r="E42" s="26" t="str">
        <f>IF(D42="","",COUNTIF($D$1:D42,"기사임"))</f>
        <v/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/archives/112580</v>
      </c>
      <c r="K42" s="9" t="str">
        <f t="shared" si="6"/>
        <v>https://skinnonews.com/archives/112580</v>
      </c>
      <c r="L42" t="str">
        <f>INDEX('기사 리스트'!B:B,MATCH(CONCATENATE("https://skinnonews.com",J42),'기사 리스트'!C:C,0))</f>
        <v>[SKinno Tech] 2차전지의 핵심은 바로 이것? 음극 활물질 살펴보기!</v>
      </c>
    </row>
    <row r="43" spans="1:12">
      <c r="A43" s="32" t="s">
        <v>1031</v>
      </c>
      <c r="B43" s="32">
        <v>155</v>
      </c>
      <c r="C43" s="32">
        <v>105</v>
      </c>
      <c r="D43" s="26" t="str">
        <f t="shared" si="1"/>
        <v/>
      </c>
      <c r="E43" s="26" t="str">
        <f>IF(D43="","",COUNTIF($D$1:D43,"기사임"))</f>
        <v/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/archives/10815</v>
      </c>
      <c r="K43" s="9" t="str">
        <f t="shared" si="6"/>
        <v>https://skinnonews.com/archives/10815</v>
      </c>
      <c r="L43" t="e">
        <f>INDEX('기사 리스트'!B:B,MATCH(CONCATENATE("https://skinnonews.com",J43),'기사 리스트'!C:C,0))</f>
        <v>#N/A</v>
      </c>
    </row>
    <row r="44" spans="1:12">
      <c r="A44" s="32" t="s">
        <v>1059</v>
      </c>
      <c r="B44" s="32">
        <v>152</v>
      </c>
      <c r="C44" s="32">
        <v>126</v>
      </c>
      <c r="D44" s="26" t="str">
        <f t="shared" si="1"/>
        <v>기사임</v>
      </c>
      <c r="E44" s="26">
        <f>IF(D44="","",COUNTIF($D$1:D44,"기사임"))</f>
        <v>31</v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/archives/60291</v>
      </c>
      <c r="K44" s="9" t="str">
        <f t="shared" si="6"/>
        <v>https://skinnonews.com/archives/60291</v>
      </c>
      <c r="L44" t="e">
        <f>INDEX('기사 리스트'!B:B,MATCH(CONCATENATE("https://skinnonews.com",J44),'기사 리스트'!C:C,0))</f>
        <v>#N/A</v>
      </c>
    </row>
    <row r="45" spans="1:12">
      <c r="A45" s="32" t="s">
        <v>1095</v>
      </c>
      <c r="B45" s="32">
        <v>149</v>
      </c>
      <c r="C45" s="32">
        <v>128</v>
      </c>
      <c r="D45" s="26" t="str">
        <f t="shared" si="1"/>
        <v>기사임</v>
      </c>
      <c r="E45" s="26">
        <f>IF(D45="","",COUNTIF($D$1:D45,"기사임"))</f>
        <v>32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/archives/84762</v>
      </c>
      <c r="K45" s="9" t="str">
        <f t="shared" si="6"/>
        <v>https://skinnonews.com/archives/84762</v>
      </c>
      <c r="L45" t="str">
        <f>INDEX('기사 리스트'!B:B,MATCH(CONCATENATE("https://skinnonews.com",J45),'기사 리스트'!C:C,0))</f>
        <v>SK이노베이션 신입사원 4人이 직접 알려주는 면접 꿀TIP!</v>
      </c>
    </row>
    <row r="46" spans="1:12">
      <c r="A46" s="32" t="s">
        <v>1032</v>
      </c>
      <c r="B46" s="32">
        <v>147</v>
      </c>
      <c r="C46" s="32">
        <v>135</v>
      </c>
      <c r="D46" s="26" t="str">
        <f t="shared" si="1"/>
        <v>기사임</v>
      </c>
      <c r="E46" s="26">
        <f>IF(D46="","",COUNTIF($D$1:D46,"기사임"))</f>
        <v>33</v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/archives/113680</v>
      </c>
      <c r="K46" s="9" t="str">
        <f t="shared" si="6"/>
        <v>https://skinnonews.com/archives/113680</v>
      </c>
      <c r="L46" t="str">
        <f>INDEX('기사 리스트'!B:B,MATCH(CONCATENATE("https://skinnonews.com",J46),'기사 리스트'!C:C,0))</f>
        <v>SK온, 美 솔리드파워와 협력 강화… 전고체 배터리 개발 가속</v>
      </c>
    </row>
    <row r="47" spans="1:12">
      <c r="A47" s="32" t="s">
        <v>2749</v>
      </c>
      <c r="B47" s="32">
        <v>143</v>
      </c>
      <c r="C47" s="32">
        <v>127</v>
      </c>
      <c r="D47" s="26" t="str">
        <f t="shared" si="1"/>
        <v>기사임</v>
      </c>
      <c r="E47" s="26">
        <f>IF(D47="","",COUNTIF($D$1:D47,"기사임"))</f>
        <v>34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/archives/111387</v>
      </c>
      <c r="K47" s="9" t="str">
        <f t="shared" si="6"/>
        <v>https://skinnonews.com/archives/111387</v>
      </c>
      <c r="L47" t="str">
        <f>INDEX('기사 리스트'!B:B,MATCH(CONCATENATE("https://skinnonews.com",J47),'기사 리스트'!C:C,0))</f>
        <v>당신의 모든 일상을 머핀과 함께! ‘머핀 포인트’ 3000점으로 차량용 소화기, 옥스포드 블록 등 증정</v>
      </c>
    </row>
    <row r="48" spans="1:12">
      <c r="A48" s="32" t="s">
        <v>2049</v>
      </c>
      <c r="B48" s="32">
        <v>142</v>
      </c>
      <c r="C48" s="32">
        <v>98</v>
      </c>
      <c r="D48" s="26" t="str">
        <f t="shared" si="1"/>
        <v>기사임</v>
      </c>
      <c r="E48" s="26">
        <f>IF(D48="","",COUNTIF($D$1:D48,"기사임"))</f>
        <v>35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/archives/114773</v>
      </c>
      <c r="K48" s="9" t="str">
        <f t="shared" si="6"/>
        <v>https://skinnonews.com/archives/114773</v>
      </c>
      <c r="L48" t="str">
        <f>INDEX('기사 리스트'!B:B,MATCH(CONCATENATE("https://skinnonews.com",J48),'기사 리스트'!C:C,0))</f>
        <v>“생분해성 플라스틱 원료 생산, 국내 미생물 기술로 연다”</v>
      </c>
    </row>
    <row r="49" spans="1:12">
      <c r="A49" s="32" t="s">
        <v>1066</v>
      </c>
      <c r="B49" s="32">
        <v>141</v>
      </c>
      <c r="C49" s="32">
        <v>107</v>
      </c>
      <c r="D49" s="26" t="str">
        <f t="shared" si="1"/>
        <v>기사임</v>
      </c>
      <c r="E49" s="26">
        <f>IF(D49="","",COUNTIF($D$1:D49,"기사임"))</f>
        <v>36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/archives/115258</v>
      </c>
      <c r="K49" s="9" t="str">
        <f t="shared" si="6"/>
        <v>https://skinnonews.com/archives/115258</v>
      </c>
      <c r="L49" t="str">
        <f>INDEX('기사 리스트'!B:B,MATCH(CONCATENATE("https://skinnonews.com",J49),'기사 리스트'!C:C,0))</f>
        <v>SK이노베이션, AI/DT 입힌 스마트플랜트 2.0 도입… 현장 효율성 대폭 높인다</v>
      </c>
    </row>
    <row r="50" spans="1:12">
      <c r="A50" s="32" t="s">
        <v>1065</v>
      </c>
      <c r="B50" s="32">
        <v>141</v>
      </c>
      <c r="C50" s="32">
        <v>135</v>
      </c>
      <c r="D50" s="26" t="str">
        <f t="shared" si="1"/>
        <v>기사임</v>
      </c>
      <c r="E50" s="26">
        <f>IF(D50="","",COUNTIF($D$1:D50,"기사임"))</f>
        <v>37</v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/archives/8355</v>
      </c>
      <c r="K50" s="9" t="str">
        <f t="shared" si="6"/>
        <v>https://skinnonews.com/archives/8355</v>
      </c>
      <c r="L50" t="e">
        <f>INDEX('기사 리스트'!B:B,MATCH(CONCATENATE("https://skinnonews.com",J50),'기사 리스트'!C:C,0))</f>
        <v>#N/A</v>
      </c>
    </row>
    <row r="51" spans="1:12">
      <c r="A51" s="32" t="s">
        <v>1027</v>
      </c>
      <c r="B51" s="32">
        <v>140</v>
      </c>
      <c r="C51" s="32">
        <v>72</v>
      </c>
      <c r="D51" s="26" t="str">
        <f t="shared" si="1"/>
        <v/>
      </c>
      <c r="E51" s="26" t="str">
        <f>IF(D51="","",COUNTIF($D$1:D51,"기사임"))</f>
        <v/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/archives/34678</v>
      </c>
      <c r="K51" s="9" t="str">
        <f t="shared" si="6"/>
        <v>https://skinnonews.com/archives/34678</v>
      </c>
      <c r="L51" t="str">
        <f>INDEX('기사 리스트'!B:B,MATCH(CONCATENATE("https://skinnonews.com",J51),'기사 리스트'!C:C,0))</f>
        <v>새 학기 계획 세우기 – 효율적인 스케줄 관리법 ‘불렛저널(bullet journal)’이란?</v>
      </c>
    </row>
    <row r="52" spans="1:12">
      <c r="A52" s="32" t="s">
        <v>1085</v>
      </c>
      <c r="B52" s="32">
        <v>139</v>
      </c>
      <c r="C52" s="32">
        <v>98</v>
      </c>
      <c r="D52" s="26" t="str">
        <f t="shared" si="1"/>
        <v>기사임</v>
      </c>
      <c r="E52" s="26">
        <f>IF(D52="","",COUNTIF($D$1:D52,"기사임"))</f>
        <v>38</v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/archives/114153</v>
      </c>
      <c r="K52" s="9" t="str">
        <f t="shared" si="6"/>
        <v>https://skinnonews.com/archives/114153</v>
      </c>
      <c r="L52" t="str">
        <f>INDEX('기사 리스트'!B:B,MATCH(CONCATENATE("https://skinnonews.com",J52),'기사 리스트'!C:C,0))</f>
        <v>더 빨라지고, 더 강해졌다… SK온, 新 급속충전 기술 공개</v>
      </c>
    </row>
    <row r="53" spans="1:12">
      <c r="A53" s="32" t="s">
        <v>1036</v>
      </c>
      <c r="B53" s="32">
        <v>137</v>
      </c>
      <c r="C53" s="32">
        <v>84</v>
      </c>
      <c r="D53" s="26" t="str">
        <f t="shared" si="1"/>
        <v/>
      </c>
      <c r="E53" s="26" t="str">
        <f>IF(D53="","",COUNTIF($D$1:D53,"기사임"))</f>
        <v/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/archives/99361</v>
      </c>
      <c r="K53" s="9" t="str">
        <f t="shared" si="6"/>
        <v>https://skinnonews.com/archives/99361</v>
      </c>
      <c r="L53" t="str">
        <f>INDEX('기사 리스트'!B:B,MATCH(CONCATENATE("https://skinnonews.com",J53),'기사 리스트'!C:C,0))</f>
        <v>“폐플라스틱을 다시 석유로! 울산에 세계 최대 도시유전 기업 만든다” – SK지오센트릭, ‘플라스틱 리사이클 클러스터’ 조성</v>
      </c>
    </row>
    <row r="54" spans="1:12">
      <c r="A54" s="32" t="s">
        <v>1005</v>
      </c>
      <c r="B54" s="32">
        <v>134</v>
      </c>
      <c r="C54" s="32">
        <v>120</v>
      </c>
      <c r="D54" s="26" t="str">
        <f t="shared" si="1"/>
        <v>기사임</v>
      </c>
      <c r="E54" s="26">
        <f>IF(D54="","",COUNTIF($D$1:D54,"기사임"))</f>
        <v>39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/archives/8935</v>
      </c>
      <c r="K54" s="9" t="str">
        <f t="shared" si="6"/>
        <v>https://skinnonews.com/archives/8935</v>
      </c>
      <c r="L54" t="str">
        <f>INDEX('기사 리스트'!B:B,MATCH(CONCATENATE("https://skinnonews.com",J54),'기사 리스트'!C:C,0))</f>
        <v>[정전기가 생기는 이유] 정전기 원리를 활용한 재미있는 놀이!</v>
      </c>
    </row>
    <row r="55" spans="1:12">
      <c r="A55" s="32" t="s">
        <v>1047</v>
      </c>
      <c r="B55" s="32">
        <v>133</v>
      </c>
      <c r="C55" s="32">
        <v>115</v>
      </c>
      <c r="D55" s="26" t="str">
        <f t="shared" si="1"/>
        <v>기사임</v>
      </c>
      <c r="E55" s="26">
        <f>IF(D55="","",COUNTIF($D$1:D55,"기사임"))</f>
        <v>40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  <c r="I55" s="104">
        <v>53</v>
      </c>
      <c r="J55" s="9" t="str">
        <f t="shared" ref="J55:J80" si="7">INDEX(A:A,MATCH(I55,E:E,0))</f>
        <v>/archives/115353</v>
      </c>
      <c r="K55" s="9" t="str">
        <f t="shared" ref="K55:K80" si="8">CONCATENATE("https://skinnonews.com",J55)</f>
        <v>https://skinnonews.com/archives/115353</v>
      </c>
      <c r="L55" t="str">
        <f>INDEX('기사 리스트'!B:B,MATCH(CONCATENATE("https://skinnonews.com",J55),'기사 리스트'!C:C,0))</f>
        <v>SK이노베이션, 2주간 ‘집중 자원봉사’ 활동 펼쳐… 구성원 2,800명 동참</v>
      </c>
    </row>
    <row r="56" spans="1:12">
      <c r="A56" s="32" t="s">
        <v>1057</v>
      </c>
      <c r="B56" s="32">
        <v>132</v>
      </c>
      <c r="C56" s="32">
        <v>94</v>
      </c>
      <c r="D56" s="26" t="str">
        <f t="shared" si="1"/>
        <v>기사임</v>
      </c>
      <c r="E56" s="26">
        <f>IF(D56="","",COUNTIF($D$1:D56,"기사임"))</f>
        <v>41</v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  <c r="I56" s="104">
        <v>54</v>
      </c>
      <c r="J56" s="9" t="str">
        <f t="shared" si="7"/>
        <v>/archives/110323</v>
      </c>
      <c r="K56" s="9" t="str">
        <f t="shared" si="8"/>
        <v>https://skinnonews.com/archives/110323</v>
      </c>
      <c r="L56" t="str">
        <f>INDEX('기사 리스트'!B:B,MATCH(CONCATENATE("https://skinnonews.com",J56),'기사 리스트'!C:C,0))</f>
        <v>SK온, 세계 최고 리튬이온전도도 新고체전해질 개발 성공</v>
      </c>
    </row>
    <row r="57" spans="1:12">
      <c r="A57" s="32" t="s">
        <v>1102</v>
      </c>
      <c r="B57" s="32">
        <v>132</v>
      </c>
      <c r="C57" s="32">
        <v>102</v>
      </c>
      <c r="D57" s="26" t="str">
        <f t="shared" si="1"/>
        <v>기사임</v>
      </c>
      <c r="E57" s="26">
        <f>IF(D57="","",COUNTIF($D$1:D57,"기사임"))</f>
        <v>42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104">
        <v>55</v>
      </c>
      <c r="J57" s="9" t="str">
        <f t="shared" si="7"/>
        <v>/archives/114138</v>
      </c>
      <c r="K57" s="9" t="str">
        <f t="shared" si="8"/>
        <v>https://skinnonews.com/archives/114138</v>
      </c>
      <c r="L57" t="str">
        <f>INDEX('기사 리스트'!B:B,MATCH(CONCATENATE("https://skinnonews.com",J57),'기사 리스트'!C:C,0))</f>
        <v>SK엔무브, 데이터센터 수조형 액침냉각 이어 정밀액체냉각 시장 본격 진출</v>
      </c>
    </row>
    <row r="58" spans="1:12">
      <c r="A58" s="32" t="s">
        <v>1124</v>
      </c>
      <c r="B58" s="32">
        <v>132</v>
      </c>
      <c r="C58" s="32">
        <v>118</v>
      </c>
      <c r="D58" s="26" t="str">
        <f t="shared" si="1"/>
        <v>기사임</v>
      </c>
      <c r="E58" s="26">
        <f>IF(D58="","",COUNTIF($D$1:D58,"기사임"))</f>
        <v>43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104">
        <v>56</v>
      </c>
      <c r="J58" s="9" t="str">
        <f t="shared" si="7"/>
        <v>/archives/115532</v>
      </c>
      <c r="K58" s="9" t="str">
        <f t="shared" si="8"/>
        <v>https://skinnonews.com/archives/115532</v>
      </c>
      <c r="L58" t="str">
        <f>INDEX('기사 리스트'!B:B,MATCH(CONCATENATE("https://skinnonews.com",J58),'기사 리스트'!C:C,0))</f>
        <v>“음악엔 장애도 장벽도 없다”, 부다페스트 수놓은 희망의 선율</v>
      </c>
    </row>
    <row r="59" spans="1:12">
      <c r="A59" s="32" t="s">
        <v>1020</v>
      </c>
      <c r="B59" s="32">
        <v>131</v>
      </c>
      <c r="C59" s="32">
        <v>107</v>
      </c>
      <c r="D59" s="26" t="str">
        <f t="shared" si="1"/>
        <v>기사임</v>
      </c>
      <c r="E59" s="26">
        <f>IF(D59="","",COUNTIF($D$1:D59,"기사임"))</f>
        <v>44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57</v>
      </c>
      <c r="J59" s="9" t="str">
        <f t="shared" si="7"/>
        <v>/archives/100667</v>
      </c>
      <c r="K59" s="9" t="str">
        <f t="shared" si="8"/>
        <v>https://skinnonews.com/archives/100667</v>
      </c>
      <c r="L59" t="str">
        <f>INDEX('기사 리스트'!B:B,MATCH(CONCATENATE("https://skinnonews.com",J59),'기사 리스트'!C:C,0))</f>
        <v>SK온·포드 합작 ‘블루오벌SK’, 미국 최대 배터리 공장 기공식</v>
      </c>
    </row>
    <row r="60" spans="1:12">
      <c r="A60" s="32" t="s">
        <v>1064</v>
      </c>
      <c r="B60" s="32">
        <v>127</v>
      </c>
      <c r="C60" s="32">
        <v>111</v>
      </c>
      <c r="D60" s="26" t="str">
        <f t="shared" si="1"/>
        <v>기사임</v>
      </c>
      <c r="E60" s="26">
        <f>IF(D60="","",COUNTIF($D$1:D60,"기사임"))</f>
        <v>45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58</v>
      </c>
      <c r="J60" s="9" t="str">
        <f t="shared" si="7"/>
        <v>/archives/28782</v>
      </c>
      <c r="K60" s="9" t="str">
        <f t="shared" si="8"/>
        <v>https://skinnonews.com/archives/28782</v>
      </c>
      <c r="L60" t="e">
        <f>INDEX('기사 리스트'!B:B,MATCH(CONCATENATE("https://skinnonews.com",J60),'기사 리스트'!C:C,0))</f>
        <v>#N/A</v>
      </c>
    </row>
    <row r="61" spans="1:12">
      <c r="A61" s="32" t="s">
        <v>2741</v>
      </c>
      <c r="B61" s="32">
        <v>126</v>
      </c>
      <c r="C61" s="32">
        <v>100</v>
      </c>
      <c r="D61" s="26" t="str">
        <f t="shared" si="1"/>
        <v>기사임</v>
      </c>
      <c r="E61" s="26">
        <f>IF(D61="","",COUNTIF($D$1:D61,"기사임"))</f>
        <v>46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59</v>
      </c>
      <c r="J61" s="9" t="str">
        <f t="shared" si="7"/>
        <v>/archives/115517</v>
      </c>
      <c r="K61" s="9" t="str">
        <f t="shared" si="8"/>
        <v>https://skinnonews.com/archives/115517</v>
      </c>
      <c r="L61" t="str">
        <f>INDEX('기사 리스트'!B:B,MATCH(CONCATENATE("https://skinnonews.com",J61),'기사 리스트'!C:C,0))</f>
        <v>공장내 발생하는 배기가스, 자원으로 재탄생</v>
      </c>
    </row>
    <row r="62" spans="1:12">
      <c r="A62" s="32" t="s">
        <v>3010</v>
      </c>
      <c r="B62" s="32">
        <v>125</v>
      </c>
      <c r="C62" s="32">
        <v>101</v>
      </c>
      <c r="D62" s="26" t="str">
        <f t="shared" si="1"/>
        <v>기사임</v>
      </c>
      <c r="E62" s="26">
        <f>IF(D62="","",COUNTIF($D$1:D62,"기사임"))</f>
        <v>47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60</v>
      </c>
      <c r="J62" s="9" t="str">
        <f t="shared" si="7"/>
        <v>/archives/8448</v>
      </c>
      <c r="K62" s="9" t="str">
        <f t="shared" si="8"/>
        <v>https://skinnonews.com/archives/8448</v>
      </c>
      <c r="L62" t="str">
        <f>INDEX('기사 리스트'!B:B,MATCH(CONCATENATE("https://skinnonews.com",J62),'기사 리스트'!C:C,0))</f>
        <v>셀프주유소에 부착되어 있는 패드의 정체는?</v>
      </c>
    </row>
    <row r="63" spans="1:12">
      <c r="A63" s="32" t="s">
        <v>1058</v>
      </c>
      <c r="B63" s="32">
        <v>125</v>
      </c>
      <c r="C63" s="32">
        <v>98</v>
      </c>
      <c r="D63" s="26" t="str">
        <f t="shared" si="1"/>
        <v/>
      </c>
      <c r="E63" s="26" t="str">
        <f>IF(D63="","",COUNTIF($D$1:D63,"기사임"))</f>
        <v/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61</v>
      </c>
      <c r="J63" s="9" t="str">
        <f t="shared" si="7"/>
        <v>/archives/8482</v>
      </c>
      <c r="K63" s="9" t="str">
        <f t="shared" si="8"/>
        <v>https://skinnonews.com/archives/8482</v>
      </c>
      <c r="L63" t="e">
        <f>INDEX('기사 리스트'!B:B,MATCH(CONCATENATE("https://skinnonews.com",J63),'기사 리스트'!C:C,0))</f>
        <v>#N/A</v>
      </c>
    </row>
    <row r="64" spans="1:12">
      <c r="A64" s="32" t="s">
        <v>1048</v>
      </c>
      <c r="B64" s="32">
        <v>124</v>
      </c>
      <c r="C64" s="32">
        <v>102</v>
      </c>
      <c r="D64" s="26" t="str">
        <f t="shared" si="1"/>
        <v>기사임</v>
      </c>
      <c r="E64" s="26">
        <f>IF(D64="","",COUNTIF($D$1:D64,"기사임"))</f>
        <v>48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62</v>
      </c>
      <c r="J64" s="9" t="str">
        <f t="shared" si="7"/>
        <v>/archives/115214</v>
      </c>
      <c r="K64" s="9" t="str">
        <f t="shared" si="8"/>
        <v>https://skinnonews.com/archives/115214</v>
      </c>
      <c r="L64" t="str">
        <f>INDEX('기사 리스트'!B:B,MATCH(CONCATENATE("https://skinnonews.com",J64),'기사 리스트'!C:C,0))</f>
        <v>[에너지食] ‘미라’ 제조법의 핵심 비결이 석유?</v>
      </c>
    </row>
    <row r="65" spans="1:12">
      <c r="A65" s="32" t="s">
        <v>1049</v>
      </c>
      <c r="B65" s="32">
        <v>121</v>
      </c>
      <c r="C65" s="32">
        <v>114</v>
      </c>
      <c r="D65" s="26" t="str">
        <f t="shared" si="1"/>
        <v>기사임</v>
      </c>
      <c r="E65" s="26">
        <f>IF(D65="","",COUNTIF($D$1:D65,"기사임"))</f>
        <v>49</v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63</v>
      </c>
      <c r="J65" s="9" t="str">
        <f t="shared" si="7"/>
        <v>/archives/21277</v>
      </c>
      <c r="K65" s="9" t="str">
        <f t="shared" si="8"/>
        <v>https://skinnonews.com/archives/21277</v>
      </c>
      <c r="L65" t="e">
        <f>INDEX('기사 리스트'!B:B,MATCH(CONCATENATE("https://skinnonews.com",J65),'기사 리스트'!C:C,0))</f>
        <v>#N/A</v>
      </c>
    </row>
    <row r="66" spans="1:12">
      <c r="A66" s="32" t="s">
        <v>1001</v>
      </c>
      <c r="B66" s="32">
        <v>119</v>
      </c>
      <c r="C66" s="32">
        <v>93</v>
      </c>
      <c r="D66" s="26" t="str">
        <f t="shared" si="1"/>
        <v>기사임</v>
      </c>
      <c r="E66" s="26">
        <f>IF(D66="","",COUNTIF($D$1:D66,"기사임"))</f>
        <v>50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64</v>
      </c>
      <c r="J66" s="9" t="str">
        <f t="shared" si="7"/>
        <v>/archives/111540</v>
      </c>
      <c r="K66" s="9" t="str">
        <f t="shared" si="8"/>
        <v>https://skinnonews.com/archives/111540</v>
      </c>
      <c r="L66" t="str">
        <f>INDEX('기사 리스트'!B:B,MATCH(CONCATENATE("https://skinnonews.com",J66),'기사 리스트'!C:C,0))</f>
        <v>“SK주유소의 현재와 미래를 담은 공간에서 충전하는 행복 에너지!” – SK에너지 팝업스토어 SK주(酒)유소 서울 종로점</v>
      </c>
    </row>
    <row r="67" spans="1:12">
      <c r="A67" s="32" t="s">
        <v>1056</v>
      </c>
      <c r="B67" s="32">
        <v>116</v>
      </c>
      <c r="C67" s="32">
        <v>101</v>
      </c>
      <c r="D67" s="26" t="str">
        <f t="shared" ref="D67:D130" si="10">IF(AND(MID(A67,2,8)="archives",ISNUMBER(VALUE(MID(A67,11,8)))=TRUE),"기사임","")</f>
        <v>기사임</v>
      </c>
      <c r="E67" s="26">
        <f>IF(D67="","",COUNTIF($D$1:D67,"기사임"))</f>
        <v>51</v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65</v>
      </c>
      <c r="J67" s="9" t="str">
        <f t="shared" si="7"/>
        <v>/archives/95110</v>
      </c>
      <c r="K67" s="9" t="str">
        <f t="shared" si="8"/>
        <v>https://skinnonews.com/archives/95110</v>
      </c>
      <c r="L67" t="e">
        <f>INDEX('기사 리스트'!B:B,MATCH(CONCATENATE("https://skinnonews.com",J67),'기사 리스트'!C:C,0))</f>
        <v>#N/A</v>
      </c>
    </row>
    <row r="68" spans="1:12">
      <c r="A68" s="32" t="s">
        <v>1029</v>
      </c>
      <c r="B68" s="32">
        <v>115</v>
      </c>
      <c r="C68" s="32">
        <v>100</v>
      </c>
      <c r="D68" s="26" t="str">
        <f t="shared" si="10"/>
        <v>기사임</v>
      </c>
      <c r="E68" s="26">
        <f>IF(D68="","",COUNTIF($D$1:D68,"기사임"))</f>
        <v>52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66</v>
      </c>
      <c r="J68" s="9" t="str">
        <f t="shared" si="7"/>
        <v>/archives/112908</v>
      </c>
      <c r="K68" s="9" t="str">
        <f t="shared" si="8"/>
        <v>https://skinnonews.com/archives/112908</v>
      </c>
      <c r="L68" t="str">
        <f>INDEX('기사 리스트'!B:B,MATCH(CONCATENATE("https://skinnonews.com",J68),'기사 리스트'!C:C,0))</f>
        <v>SK이노베이션, 2024년 조직개편 및 임원인사 “불확실한 경영환경 대비, 내실 강화로 위기 대응력 높인다”</v>
      </c>
    </row>
    <row r="69" spans="1:12">
      <c r="A69" s="32" t="s">
        <v>3444</v>
      </c>
      <c r="B69" s="32">
        <v>114</v>
      </c>
      <c r="C69" s="32">
        <v>88</v>
      </c>
      <c r="D69" s="26" t="str">
        <f t="shared" si="10"/>
        <v>기사임</v>
      </c>
      <c r="E69" s="26">
        <f>IF(D69="","",COUNTIF($D$1:D69,"기사임"))</f>
        <v>53</v>
      </c>
      <c r="F69" s="26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>53</v>
      </c>
      <c r="G69" s="26">
        <f t="shared" si="9"/>
        <v>6</v>
      </c>
      <c r="I69" s="104">
        <v>67</v>
      </c>
      <c r="J69" s="9" t="str">
        <f t="shared" si="7"/>
        <v>/archives/114632</v>
      </c>
      <c r="K69" s="9" t="str">
        <f t="shared" si="8"/>
        <v>https://skinnonews.com/archives/114632</v>
      </c>
      <c r="L69" t="str">
        <f>INDEX('기사 리스트'!B:B,MATCH(CONCATENATE("https://skinnonews.com",J69),'기사 리스트'!C:C,0))</f>
        <v>심지 말고 뽑아라? 식목일에 시작된 특별한 미션! – 생태계교란 식물 제거하며 ‘한강지킴이’가 된 SK이노베이션</v>
      </c>
    </row>
    <row r="70" spans="1:12">
      <c r="A70" s="32" t="s">
        <v>1043</v>
      </c>
      <c r="B70" s="32">
        <v>113</v>
      </c>
      <c r="C70" s="32">
        <v>97</v>
      </c>
      <c r="D70" s="26" t="str">
        <f t="shared" si="10"/>
        <v>기사임</v>
      </c>
      <c r="E70" s="26">
        <f>IF(D70="","",COUNTIF($D$1:D70,"기사임"))</f>
        <v>54</v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9"/>
        <v/>
      </c>
      <c r="I70" s="104">
        <v>68</v>
      </c>
      <c r="J70" s="9" t="str">
        <f t="shared" si="7"/>
        <v>/archives/25711</v>
      </c>
      <c r="K70" s="9" t="str">
        <f t="shared" si="8"/>
        <v>https://skinnonews.com/archives/25711</v>
      </c>
      <c r="L70" t="e">
        <f>INDEX('기사 리스트'!B:B,MATCH(CONCATENATE("https://skinnonews.com",J70),'기사 리스트'!C:C,0))</f>
        <v>#N/A</v>
      </c>
    </row>
    <row r="71" spans="1:12">
      <c r="A71" s="32" t="s">
        <v>1030</v>
      </c>
      <c r="B71" s="32">
        <v>113</v>
      </c>
      <c r="C71" s="32">
        <v>93</v>
      </c>
      <c r="D71" s="26" t="str">
        <f t="shared" si="10"/>
        <v>기사임</v>
      </c>
      <c r="E71" s="26">
        <f>IF(D71="","",COUNTIF($D$1:D71,"기사임"))</f>
        <v>55</v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69</v>
      </c>
      <c r="J71" s="9" t="str">
        <f t="shared" si="7"/>
        <v>/archives/8502</v>
      </c>
      <c r="K71" s="9" t="str">
        <f t="shared" si="8"/>
        <v>https://skinnonews.com/archives/8502</v>
      </c>
      <c r="L71" t="str">
        <f>INDEX('기사 리스트'!B:B,MATCH(CONCATENATE("https://skinnonews.com",J71),'기사 리스트'!C:C,0))</f>
        <v>[지식 in_novation] 겨울철 손난로 어떤 원리로 따뜻해지는걸까?</v>
      </c>
    </row>
    <row r="72" spans="1:12">
      <c r="A72" s="32" t="s">
        <v>3445</v>
      </c>
      <c r="B72" s="32">
        <v>113</v>
      </c>
      <c r="C72" s="32">
        <v>77</v>
      </c>
      <c r="D72" s="26" t="str">
        <f t="shared" si="10"/>
        <v>기사임</v>
      </c>
      <c r="E72" s="26">
        <f>IF(D72="","",COUNTIF($D$1:D72,"기사임"))</f>
        <v>56</v>
      </c>
      <c r="F72" s="26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>56</v>
      </c>
      <c r="G72" s="26">
        <f t="shared" si="9"/>
        <v>7</v>
      </c>
      <c r="I72" s="104">
        <v>70</v>
      </c>
      <c r="J72" s="9" t="str">
        <f t="shared" si="7"/>
        <v>/archives/97077</v>
      </c>
      <c r="K72" s="9" t="str">
        <f t="shared" si="8"/>
        <v>https://skinnonews.com/archives/97077</v>
      </c>
      <c r="L72" t="e">
        <f>INDEX('기사 리스트'!B:B,MATCH(CONCATENATE("https://skinnonews.com",J72),'기사 리스트'!C:C,0))</f>
        <v>#N/A</v>
      </c>
    </row>
    <row r="73" spans="1:12">
      <c r="A73" s="32" t="s">
        <v>1012</v>
      </c>
      <c r="B73" s="32">
        <v>109</v>
      </c>
      <c r="C73" s="32">
        <v>70</v>
      </c>
      <c r="D73" s="26" t="str">
        <f t="shared" si="10"/>
        <v/>
      </c>
      <c r="E73" s="26" t="str">
        <f>IF(D73="","",COUNTIF($D$1:D73,"기사임"))</f>
        <v/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71</v>
      </c>
      <c r="J73" s="9" t="str">
        <f t="shared" si="7"/>
        <v>/archives/9807</v>
      </c>
      <c r="K73" s="9" t="str">
        <f t="shared" si="8"/>
        <v>https://skinnonews.com/archives/9807</v>
      </c>
      <c r="L73" t="e">
        <f>INDEX('기사 리스트'!B:B,MATCH(CONCATENATE("https://skinnonews.com",J73),'기사 리스트'!C:C,0))</f>
        <v>#N/A</v>
      </c>
    </row>
    <row r="74" spans="1:12">
      <c r="A74" s="32" t="s">
        <v>1044</v>
      </c>
      <c r="B74" s="32">
        <v>108</v>
      </c>
      <c r="C74" s="32">
        <v>98</v>
      </c>
      <c r="D74" s="26" t="str">
        <f t="shared" si="10"/>
        <v>기사임</v>
      </c>
      <c r="E74" s="26">
        <f>IF(D74="","",COUNTIF($D$1:D74,"기사임"))</f>
        <v>57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72</v>
      </c>
      <c r="J74" s="9" t="str">
        <f t="shared" si="7"/>
        <v>/archives/112487</v>
      </c>
      <c r="K74" s="9" t="str">
        <f t="shared" si="8"/>
        <v>https://skinnonews.com/archives/112487</v>
      </c>
      <c r="L74" t="str">
        <f>INDEX('기사 리스트'!B:B,MATCH(CONCATENATE("https://skinnonews.com",J74),'기사 리스트'!C:C,0))</f>
        <v>SK지오센트릭, 세계 최초 ‘플라스틱 재활용 클러스터’ 첫 삽</v>
      </c>
    </row>
    <row r="75" spans="1:12">
      <c r="A75" s="32" t="s">
        <v>1073</v>
      </c>
      <c r="B75" s="32">
        <v>108</v>
      </c>
      <c r="C75" s="32">
        <v>98</v>
      </c>
      <c r="D75" s="26" t="str">
        <f t="shared" si="10"/>
        <v>기사임</v>
      </c>
      <c r="E75" s="26">
        <f>IF(D75="","",COUNTIF($D$1:D75,"기사임"))</f>
        <v>58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9"/>
        <v/>
      </c>
      <c r="I75" s="104">
        <v>73</v>
      </c>
      <c r="J75" s="9" t="str">
        <f t="shared" si="7"/>
        <v>/archives/6688</v>
      </c>
      <c r="K75" s="9" t="str">
        <f t="shared" si="8"/>
        <v>https://skinnonews.com/archives/6688</v>
      </c>
      <c r="L75" t="e">
        <f>INDEX('기사 리스트'!B:B,MATCH(CONCATENATE("https://skinnonews.com",J75),'기사 리스트'!C:C,0))</f>
        <v>#N/A</v>
      </c>
    </row>
    <row r="76" spans="1:12">
      <c r="A76" s="32" t="s">
        <v>3446</v>
      </c>
      <c r="B76" s="32">
        <v>101</v>
      </c>
      <c r="C76" s="32">
        <v>82</v>
      </c>
      <c r="D76" s="26" t="str">
        <f t="shared" si="10"/>
        <v>기사임</v>
      </c>
      <c r="E76" s="26">
        <f>IF(D76="","",COUNTIF($D$1:D76,"기사임"))</f>
        <v>59</v>
      </c>
      <c r="F76" s="26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>59</v>
      </c>
      <c r="G76" s="26">
        <f t="shared" si="9"/>
        <v>8</v>
      </c>
      <c r="I76" s="104">
        <v>74</v>
      </c>
      <c r="J76" s="9" t="str">
        <f t="shared" si="7"/>
        <v>/archives/115622</v>
      </c>
      <c r="K76" s="9" t="str">
        <f t="shared" si="8"/>
        <v>https://skinnonews.com/archives/115622</v>
      </c>
      <c r="L76" t="str">
        <f>INDEX('기사 리스트'!B:B,MATCH(CONCATENATE("https://skinnonews.com",J76),'기사 리스트'!C:C,0))</f>
        <v>SK이노베이션, 이해관계자 눈높이에 맞춰 ESG 활동 최적화한다</v>
      </c>
    </row>
    <row r="77" spans="1:12">
      <c r="A77" s="32" t="s">
        <v>1015</v>
      </c>
      <c r="B77" s="32">
        <v>101</v>
      </c>
      <c r="C77" s="32">
        <v>88</v>
      </c>
      <c r="D77" s="26" t="str">
        <f t="shared" si="10"/>
        <v>기사임</v>
      </c>
      <c r="E77" s="26">
        <f>IF(D77="","",COUNTIF($D$1:D77,"기사임"))</f>
        <v>60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75</v>
      </c>
      <c r="J77" s="9" t="str">
        <f t="shared" si="7"/>
        <v>/archives/32685</v>
      </c>
      <c r="K77" s="9" t="str">
        <f t="shared" si="8"/>
        <v>https://skinnonews.com/archives/32685</v>
      </c>
      <c r="L77" t="e">
        <f>INDEX('기사 리스트'!B:B,MATCH(CONCATENATE("https://skinnonews.com",J77),'기사 리스트'!C:C,0))</f>
        <v>#N/A</v>
      </c>
    </row>
    <row r="78" spans="1:12">
      <c r="A78" s="32" t="s">
        <v>1132</v>
      </c>
      <c r="B78" s="32">
        <v>101</v>
      </c>
      <c r="C78" s="32">
        <v>85</v>
      </c>
      <c r="D78" s="26" t="str">
        <f t="shared" si="10"/>
        <v>기사임</v>
      </c>
      <c r="E78" s="26">
        <f>IF(D78="","",COUNTIF($D$1:D78,"기사임"))</f>
        <v>61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9"/>
        <v/>
      </c>
      <c r="I78" s="104">
        <v>76</v>
      </c>
      <c r="J78" s="9" t="str">
        <f t="shared" si="7"/>
        <v>/archives/83571</v>
      </c>
      <c r="K78" s="9" t="str">
        <f t="shared" si="8"/>
        <v>https://skinnonews.com/archives/83571</v>
      </c>
      <c r="L78" t="e">
        <f>INDEX('기사 리스트'!B:B,MATCH(CONCATENATE("https://skinnonews.com",J78),'기사 리스트'!C:C,0))</f>
        <v>#N/A</v>
      </c>
    </row>
    <row r="79" spans="1:12">
      <c r="A79" s="32" t="s">
        <v>3008</v>
      </c>
      <c r="B79" s="32">
        <v>100</v>
      </c>
      <c r="C79" s="32">
        <v>73</v>
      </c>
      <c r="D79" s="26" t="str">
        <f t="shared" si="10"/>
        <v>기사임</v>
      </c>
      <c r="E79" s="26">
        <f>IF(D79="","",COUNTIF($D$1:D79,"기사임"))</f>
        <v>62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9"/>
        <v/>
      </c>
      <c r="I79" s="104">
        <v>77</v>
      </c>
      <c r="J79" s="9" t="str">
        <f t="shared" si="7"/>
        <v>/archives/22283</v>
      </c>
      <c r="K79" s="9" t="str">
        <f t="shared" si="8"/>
        <v>https://skinnonews.com/archives/22283</v>
      </c>
      <c r="L79" t="e">
        <f>INDEX('기사 리스트'!B:B,MATCH(CONCATENATE("https://skinnonews.com",J79),'기사 리스트'!C:C,0))</f>
        <v>#N/A</v>
      </c>
    </row>
    <row r="80" spans="1:12">
      <c r="A80" s="32" t="s">
        <v>1087</v>
      </c>
      <c r="B80" s="32">
        <v>100</v>
      </c>
      <c r="C80" s="32">
        <v>85</v>
      </c>
      <c r="D80" s="26" t="str">
        <f t="shared" si="10"/>
        <v>기사임</v>
      </c>
      <c r="E80" s="26">
        <f>IF(D80="","",COUNTIF($D$1:D80,"기사임"))</f>
        <v>63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78</v>
      </c>
      <c r="J80" s="9" t="str">
        <f t="shared" si="7"/>
        <v>/archives/103989</v>
      </c>
      <c r="K80" s="9" t="str">
        <f t="shared" si="8"/>
        <v>https://skinnonews.com/archives/103989</v>
      </c>
      <c r="L80" t="e">
        <f>INDEX('기사 리스트'!B:B,MATCH(CONCATENATE("https://skinnonews.com",J80),'기사 리스트'!C:C,0))</f>
        <v>#N/A</v>
      </c>
    </row>
    <row r="81" spans="1:12">
      <c r="A81" s="32" t="s">
        <v>1041</v>
      </c>
      <c r="B81" s="32">
        <v>98</v>
      </c>
      <c r="C81" s="32">
        <v>83</v>
      </c>
      <c r="D81" s="26" t="str">
        <f t="shared" si="10"/>
        <v>기사임</v>
      </c>
      <c r="E81" s="26">
        <f>IF(D81="","",COUNTIF($D$1:D81,"기사임"))</f>
        <v>64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</row>
    <row r="82" spans="1:12">
      <c r="A82" s="32" t="s">
        <v>1067</v>
      </c>
      <c r="B82" s="32">
        <v>98</v>
      </c>
      <c r="C82" s="32">
        <v>83</v>
      </c>
      <c r="D82" s="26" t="str">
        <f t="shared" si="10"/>
        <v>기사임</v>
      </c>
      <c r="E82" s="26">
        <f>IF(D82="","",COUNTIF($D$1:D82,"기사임"))</f>
        <v>65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1053</v>
      </c>
      <c r="B83" s="32">
        <v>94</v>
      </c>
      <c r="C83" s="32">
        <v>81</v>
      </c>
      <c r="D83" s="26" t="str">
        <f t="shared" si="10"/>
        <v>기사임</v>
      </c>
      <c r="E83" s="26">
        <f>IF(D83="","",COUNTIF($D$1:D83,"기사임"))</f>
        <v>66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  <c r="I83" s="341" t="s">
        <v>96</v>
      </c>
      <c r="J83" s="341"/>
      <c r="K83" s="341"/>
    </row>
    <row r="84" spans="1:12">
      <c r="A84" s="32" t="s">
        <v>2740</v>
      </c>
      <c r="B84" s="32">
        <v>92</v>
      </c>
      <c r="C84" s="32">
        <v>70</v>
      </c>
      <c r="D84" s="26" t="str">
        <f t="shared" si="10"/>
        <v>기사임</v>
      </c>
      <c r="E84" s="26">
        <f>IF(D84="","",COUNTIF($D$1:D84,"기사임"))</f>
        <v>67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  <c r="I84" s="40" t="s">
        <v>70</v>
      </c>
      <c r="J84" s="40" t="s">
        <v>71</v>
      </c>
      <c r="K84" s="40" t="s">
        <v>72</v>
      </c>
    </row>
    <row r="85" spans="1:12">
      <c r="A85" s="32" t="s">
        <v>1130</v>
      </c>
      <c r="B85" s="32">
        <v>92</v>
      </c>
      <c r="C85" s="32">
        <v>70</v>
      </c>
      <c r="D85" s="26" t="str">
        <f t="shared" si="10"/>
        <v>기사임</v>
      </c>
      <c r="E85" s="26">
        <f>IF(D85="","",COUNTIF($D$1:D85,"기사임"))</f>
        <v>68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9"/>
        <v/>
      </c>
      <c r="I85" s="104">
        <v>1</v>
      </c>
      <c r="J85" s="9" t="str">
        <f t="shared" ref="J85:J107" si="11">INDEX(A:A,MATCH(I85,G:G,0))</f>
        <v>/archives/115587</v>
      </c>
      <c r="K85" s="9" t="str">
        <f t="shared" ref="K85:K90" si="12">CONCATENATE("https://skinnonews.com",J85)</f>
        <v>https://skinnonews.com/archives/115587</v>
      </c>
      <c r="L85" t="str">
        <f>INDEX('기사 리스트'!B:B,MATCH(CONCATENATE("https://skinnonews.com",J85),'기사 리스트'!C:C,0))</f>
        <v>“옥상정원? 테니스 코트? 아니죠!” 우리나라 옥상은 왜 대부분 녹색일까?</v>
      </c>
    </row>
    <row r="86" spans="1:12">
      <c r="A86" s="32" t="s">
        <v>1039</v>
      </c>
      <c r="B86" s="32">
        <v>92</v>
      </c>
      <c r="C86" s="32">
        <v>79</v>
      </c>
      <c r="D86" s="26" t="str">
        <f t="shared" si="10"/>
        <v>기사임</v>
      </c>
      <c r="E86" s="26">
        <f>IF(D86="","",COUNTIF($D$1:D86,"기사임"))</f>
        <v>69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  <c r="I86" s="104">
        <v>2</v>
      </c>
      <c r="J86" s="9" t="str">
        <f t="shared" si="11"/>
        <v>/archives/115558</v>
      </c>
      <c r="K86" s="9" t="str">
        <f t="shared" si="12"/>
        <v>https://skinnonews.com/archives/115558</v>
      </c>
      <c r="L86" t="str">
        <f>INDEX('기사 리스트'!B:B,MATCH(CONCATENATE("https://skinnonews.com",J86),'기사 리스트'!C:C,0))</f>
        <v>[에너지食] ‘빛과 소금’ 대신 ‘빛과 석유’! – 시추 기술의 발전으로 알아보는 땅 속 보물찾기</v>
      </c>
    </row>
    <row r="87" spans="1:12">
      <c r="A87" s="32" t="s">
        <v>1051</v>
      </c>
      <c r="B87" s="32">
        <v>91</v>
      </c>
      <c r="C87" s="32">
        <v>64</v>
      </c>
      <c r="D87" s="26" t="str">
        <f t="shared" si="10"/>
        <v>기사임</v>
      </c>
      <c r="E87" s="26">
        <f>IF(D87="","",COUNTIF($D$1:D87,"기사임"))</f>
        <v>70</v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  <c r="I87" s="104">
        <v>3</v>
      </c>
      <c r="J87" s="9" t="str">
        <f t="shared" si="11"/>
        <v>/archives/115416</v>
      </c>
      <c r="K87" s="9" t="str">
        <f t="shared" si="12"/>
        <v>https://skinnonews.com/archives/115416</v>
      </c>
      <c r="L87" t="str">
        <f>INDEX('기사 리스트'!B:B,MATCH(CONCATENATE("https://skinnonews.com",J87),'기사 리스트'!C:C,0))</f>
        <v>[2024년 상반기 SK이노베이션 계열 자원봉사활동] “다같이 다(多)가치”… 꾸준함으로 이뤄낸 큰 변화</v>
      </c>
    </row>
    <row r="88" spans="1:12">
      <c r="A88" s="32" t="s">
        <v>1222</v>
      </c>
      <c r="B88" s="32">
        <v>91</v>
      </c>
      <c r="C88" s="32">
        <v>87</v>
      </c>
      <c r="D88" s="26" t="str">
        <f t="shared" si="10"/>
        <v>기사임</v>
      </c>
      <c r="E88" s="26">
        <f>IF(D88="","",COUNTIF($D$1:D88,"기사임"))</f>
        <v>71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  <c r="I88" s="104">
        <v>4</v>
      </c>
      <c r="J88" s="9" t="str">
        <f t="shared" si="11"/>
        <v>/archives/115537</v>
      </c>
      <c r="K88" s="9" t="str">
        <f t="shared" si="12"/>
        <v>https://skinnonews.com/archives/115537</v>
      </c>
      <c r="L88" t="str">
        <f>INDEX('기사 리스트'!B:B,MATCH(CONCATENATE("https://skinnonews.com",J88),'기사 리스트'!C:C,0))</f>
        <v>SK온, 리튬메탈 배터리용 고분자 전해질 개발</v>
      </c>
    </row>
    <row r="89" spans="1:12">
      <c r="A89" s="32" t="s">
        <v>1104</v>
      </c>
      <c r="B89" s="32">
        <v>89</v>
      </c>
      <c r="C89" s="32">
        <v>76</v>
      </c>
      <c r="D89" s="26" t="str">
        <f t="shared" si="10"/>
        <v>기사임</v>
      </c>
      <c r="E89" s="26">
        <f>IF(D89="","",COUNTIF($D$1:D89,"기사임"))</f>
        <v>72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9"/>
        <v/>
      </c>
      <c r="I89" s="104">
        <v>5</v>
      </c>
      <c r="J89" s="9" t="str">
        <f t="shared" si="11"/>
        <v>/archives/115394</v>
      </c>
      <c r="K89" s="9" t="str">
        <f t="shared" si="12"/>
        <v>https://skinnonews.com/archives/115394</v>
      </c>
      <c r="L89" t="str">
        <f>INDEX('기사 리스트'!B:B,MATCH(CONCATENATE("https://skinnonews.com",J89),'기사 리스트'!C:C,0))</f>
        <v>최재원 수석부회장, SK이노베이션 수석부회장으로 선임</v>
      </c>
    </row>
    <row r="90" spans="1:12">
      <c r="A90" s="32" t="s">
        <v>1061</v>
      </c>
      <c r="B90" s="32">
        <v>89</v>
      </c>
      <c r="C90" s="32">
        <v>70</v>
      </c>
      <c r="D90" s="26" t="str">
        <f t="shared" si="10"/>
        <v/>
      </c>
      <c r="E90" s="26" t="str">
        <f>IF(D90="","",COUNTIF($D$1:D90,"기사임"))</f>
        <v/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9"/>
        <v/>
      </c>
      <c r="I90" s="104">
        <v>6</v>
      </c>
      <c r="J90" s="9" t="str">
        <f t="shared" si="11"/>
        <v>/archives/115353</v>
      </c>
      <c r="K90" s="9" t="str">
        <f t="shared" si="12"/>
        <v>https://skinnonews.com/archives/115353</v>
      </c>
      <c r="L90" t="str">
        <f>INDEX('기사 리스트'!B:B,MATCH(CONCATENATE("https://skinnonews.com",J90),'기사 리스트'!C:C,0))</f>
        <v>SK이노베이션, 2주간 ‘집중 자원봉사’ 활동 펼쳐… 구성원 2,800명 동참</v>
      </c>
    </row>
    <row r="91" spans="1:12">
      <c r="A91" s="32" t="s">
        <v>1078</v>
      </c>
      <c r="B91" s="32">
        <v>88</v>
      </c>
      <c r="C91" s="32">
        <v>53</v>
      </c>
      <c r="D91" s="26" t="str">
        <f t="shared" si="10"/>
        <v>기사임</v>
      </c>
      <c r="E91" s="26">
        <f>IF(D91="","",COUNTIF($D$1:D91,"기사임"))</f>
        <v>73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  <c r="I91" s="104">
        <v>7</v>
      </c>
      <c r="J91" s="9" t="str">
        <f t="shared" si="11"/>
        <v>/archives/115532</v>
      </c>
      <c r="K91" s="9" t="str">
        <f t="shared" ref="K91:K107" si="13">CONCATENATE("https://skinnonews.com",J91)</f>
        <v>https://skinnonews.com/archives/115532</v>
      </c>
      <c r="L91" t="str">
        <f>INDEX('기사 리스트'!B:B,MATCH(CONCATENATE("https://skinnonews.com",J91),'기사 리스트'!C:C,0))</f>
        <v>“음악엔 장애도 장벽도 없다”, 부다페스트 수놓은 희망의 선율</v>
      </c>
    </row>
    <row r="92" spans="1:12">
      <c r="A92" s="32" t="s">
        <v>3447</v>
      </c>
      <c r="B92" s="32">
        <v>87</v>
      </c>
      <c r="C92" s="32">
        <v>76</v>
      </c>
      <c r="D92" s="26" t="str">
        <f t="shared" si="10"/>
        <v>기사임</v>
      </c>
      <c r="E92" s="26">
        <f>IF(D92="","",COUNTIF($D$1:D92,"기사임"))</f>
        <v>74</v>
      </c>
      <c r="F92" s="26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>74</v>
      </c>
      <c r="G92" s="26">
        <f t="shared" si="9"/>
        <v>9</v>
      </c>
      <c r="I92" s="104">
        <v>8</v>
      </c>
      <c r="J92" s="9" t="str">
        <f t="shared" si="11"/>
        <v>/archives/115517</v>
      </c>
      <c r="K92" s="9" t="str">
        <f t="shared" si="13"/>
        <v>https://skinnonews.com/archives/115517</v>
      </c>
      <c r="L92" t="str">
        <f>INDEX('기사 리스트'!B:B,MATCH(CONCATENATE("https://skinnonews.com",J92),'기사 리스트'!C:C,0))</f>
        <v>공장내 발생하는 배기가스, 자원으로 재탄생</v>
      </c>
    </row>
    <row r="93" spans="1:12">
      <c r="A93" s="32" t="s">
        <v>1265</v>
      </c>
      <c r="B93" s="32">
        <v>85</v>
      </c>
      <c r="C93" s="32">
        <v>80</v>
      </c>
      <c r="D93" s="26" t="str">
        <f t="shared" si="10"/>
        <v>기사임</v>
      </c>
      <c r="E93" s="26">
        <f>IF(D93="","",COUNTIF($D$1:D93,"기사임"))</f>
        <v>75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9"/>
        <v/>
      </c>
      <c r="I93" s="104">
        <v>9</v>
      </c>
      <c r="J93" s="9" t="str">
        <f t="shared" si="11"/>
        <v>/archives/115622</v>
      </c>
      <c r="K93" s="9" t="str">
        <f t="shared" si="13"/>
        <v>https://skinnonews.com/archives/115622</v>
      </c>
      <c r="L93" t="str">
        <f>INDEX('기사 리스트'!B:B,MATCH(CONCATENATE("https://skinnonews.com",J93),'기사 리스트'!C:C,0))</f>
        <v>SK이노베이션, 이해관계자 눈높이에 맞춰 ESG 활동 최적화한다</v>
      </c>
    </row>
    <row r="94" spans="1:12">
      <c r="A94" s="32" t="s">
        <v>1080</v>
      </c>
      <c r="B94" s="32">
        <v>85</v>
      </c>
      <c r="C94" s="32">
        <v>76</v>
      </c>
      <c r="D94" s="26" t="str">
        <f t="shared" si="10"/>
        <v>기사임</v>
      </c>
      <c r="E94" s="26">
        <f>IF(D94="","",COUNTIF($D$1:D94,"기사임"))</f>
        <v>76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  <c r="I94" s="104">
        <v>10</v>
      </c>
      <c r="J94" s="9" t="str">
        <f t="shared" si="11"/>
        <v>/archives/115664</v>
      </c>
      <c r="K94" s="9" t="str">
        <f t="shared" si="13"/>
        <v>https://skinnonews.com/archives/115664</v>
      </c>
      <c r="L94" t="str">
        <f>INDEX('기사 리스트'!B:B,MATCH(CONCATENATE("https://skinnonews.com",J94),'기사 리스트'!C:C,0))</f>
        <v>SK온, 엑손모빌과 리튬 공급 협력</v>
      </c>
    </row>
    <row r="95" spans="1:12">
      <c r="A95" s="32" t="s">
        <v>1018</v>
      </c>
      <c r="B95" s="32">
        <v>85</v>
      </c>
      <c r="C95" s="32">
        <v>58</v>
      </c>
      <c r="D95" s="26" t="str">
        <f t="shared" si="10"/>
        <v/>
      </c>
      <c r="E95" s="26" t="str">
        <f>IF(D95="","",COUNTIF($D$1:D95,"기사임"))</f>
        <v/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9"/>
        <v/>
      </c>
      <c r="I95" s="104">
        <v>11</v>
      </c>
      <c r="J95" s="9" t="str">
        <f t="shared" si="11"/>
        <v>/archives/115371</v>
      </c>
      <c r="K95" s="9" t="str">
        <f t="shared" si="13"/>
        <v>https://skinnonews.com/archives/115371</v>
      </c>
      <c r="L95" t="str">
        <f>INDEX('기사 리스트'!B:B,MATCH(CONCATENATE("https://skinnonews.com",J95),'기사 리스트'!C:C,0))</f>
        <v>“지구를 살리는 푸른 상상력” – ‘제3회 환경도서 독후감상화 그리기 축제’ 6월 22일 개최</v>
      </c>
    </row>
    <row r="96" spans="1:12">
      <c r="A96" s="32" t="s">
        <v>1165</v>
      </c>
      <c r="B96" s="32">
        <v>84</v>
      </c>
      <c r="C96" s="32">
        <v>66</v>
      </c>
      <c r="D96" s="26" t="str">
        <f t="shared" si="10"/>
        <v>기사임</v>
      </c>
      <c r="E96" s="26">
        <f>IF(D96="","",COUNTIF($D$1:D96,"기사임"))</f>
        <v>77</v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  <c r="I96" s="104">
        <v>12</v>
      </c>
      <c r="J96" s="9" t="str">
        <f t="shared" si="11"/>
        <v>/archives/115494</v>
      </c>
      <c r="K96" s="9" t="str">
        <f t="shared" si="13"/>
        <v>https://skinnonews.com/archives/115494</v>
      </c>
      <c r="L96" t="str">
        <f>INDEX('기사 리스트'!B:B,MATCH(CONCATENATE("https://skinnonews.com",J96),'기사 리스트'!C:C,0))</f>
        <v>SK이노베이션, 사회적기업 소방·안전·시설관리 시스템 구축 돕는다</v>
      </c>
    </row>
    <row r="97" spans="1:12">
      <c r="A97" s="32" t="s">
        <v>1081</v>
      </c>
      <c r="B97" s="32">
        <v>83</v>
      </c>
      <c r="C97" s="32">
        <v>41</v>
      </c>
      <c r="D97" s="26" t="str">
        <f t="shared" si="10"/>
        <v>기사임</v>
      </c>
      <c r="E97" s="26">
        <f>IF(D97="","",COUNTIF($D$1:D97,"기사임"))</f>
        <v>78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  <c r="I97" s="104">
        <v>13</v>
      </c>
      <c r="J97" s="9" t="str">
        <f t="shared" si="11"/>
        <v>/archives/115706</v>
      </c>
      <c r="K97" s="9" t="str">
        <f t="shared" si="13"/>
        <v>https://skinnonews.com/archives/115706</v>
      </c>
      <c r="L97" t="str">
        <f>INDEX('기사 리스트'!B:B,MATCH(CONCATENATE("https://skinnonews.com",J97),'기사 리스트'!C:C,0))</f>
        <v>SK온, 페라리 2024년 우수 공급사로 선정</v>
      </c>
    </row>
    <row r="98" spans="1:12">
      <c r="A98" s="32" t="s">
        <v>1156</v>
      </c>
      <c r="B98" s="32">
        <v>82</v>
      </c>
      <c r="C98" s="32">
        <v>73</v>
      </c>
      <c r="D98" s="26" t="str">
        <f t="shared" si="10"/>
        <v>기사임</v>
      </c>
      <c r="E98" s="26">
        <f>IF(D98="","",COUNTIF($D$1:D98,"기사임"))</f>
        <v>79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  <c r="I98" s="104">
        <v>14</v>
      </c>
      <c r="J98" s="9" t="str">
        <f t="shared" si="11"/>
        <v>/archives/115380</v>
      </c>
      <c r="K98" s="9" t="str">
        <f t="shared" si="13"/>
        <v>https://skinnonews.com/archives/115380</v>
      </c>
      <c r="L98" t="str">
        <f>INDEX('기사 리스트'!B:B,MATCH(CONCATENATE("https://skinnonews.com",J98),'기사 리스트'!C:C,0))</f>
        <v>SK엔무브, 공임나라와 ‘ZIC 교환 할인 이벤트’ 실시</v>
      </c>
    </row>
    <row r="99" spans="1:12">
      <c r="A99" s="32" t="s">
        <v>1293</v>
      </c>
      <c r="B99" s="32">
        <v>80</v>
      </c>
      <c r="C99" s="32">
        <v>79</v>
      </c>
      <c r="D99" s="26" t="str">
        <f t="shared" si="10"/>
        <v>기사임</v>
      </c>
      <c r="E99" s="26">
        <f>IF(D99="","",COUNTIF($D$1:D99,"기사임"))</f>
        <v>80</v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  <c r="I99" s="104">
        <v>15</v>
      </c>
      <c r="J99" s="9" t="str">
        <f t="shared" si="11"/>
        <v>/archives/115403</v>
      </c>
      <c r="K99" s="9" t="str">
        <f t="shared" si="13"/>
        <v>https://skinnonews.com/archives/115403</v>
      </c>
      <c r="L99" t="str">
        <f>INDEX('기사 리스트'!B:B,MATCH(CONCATENATE("https://skinnonews.com",J99),'기사 리스트'!C:C,0))</f>
        <v>SK인천석유화학, 초등학교 ‘친환경 놀이과학교실’ 개강</v>
      </c>
    </row>
    <row r="100" spans="1:12">
      <c r="A100" s="32" t="s">
        <v>3448</v>
      </c>
      <c r="B100" s="32">
        <v>79</v>
      </c>
      <c r="C100" s="32">
        <v>73</v>
      </c>
      <c r="D100" s="26" t="str">
        <f t="shared" si="10"/>
        <v>기사임</v>
      </c>
      <c r="E100" s="26">
        <f>IF(D100="","",COUNTIF($D$1:D100,"기사임"))</f>
        <v>81</v>
      </c>
      <c r="F100" s="26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>81</v>
      </c>
      <c r="G100" s="26">
        <f t="shared" si="9"/>
        <v>10</v>
      </c>
      <c r="I100" s="104">
        <v>16</v>
      </c>
      <c r="J100" s="9" t="str">
        <f t="shared" si="11"/>
        <v>/archives/115648</v>
      </c>
      <c r="K100" s="9" t="str">
        <f t="shared" si="13"/>
        <v>https://skinnonews.com/archives/115648</v>
      </c>
      <c r="L100" t="str">
        <f>INDEX('기사 리스트'!B:B,MATCH(CONCATENATE("https://skinnonews.com",J100),'기사 리스트'!C:C,0))</f>
        <v>SK이노베이션 지원 소셜벤처, 美 진출 기회 잡는다</v>
      </c>
    </row>
    <row r="101" spans="1:12">
      <c r="A101" s="32" t="s">
        <v>1138</v>
      </c>
      <c r="B101" s="32">
        <v>78</v>
      </c>
      <c r="C101" s="32">
        <v>63</v>
      </c>
      <c r="D101" s="26" t="str">
        <f t="shared" si="10"/>
        <v>기사임</v>
      </c>
      <c r="E101" s="26">
        <f>IF(D101="","",COUNTIF($D$1:D101,"기사임"))</f>
        <v>82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  <c r="I101" s="104">
        <v>17</v>
      </c>
      <c r="J101" s="9" t="str">
        <f t="shared" si="11"/>
        <v>/archives/115611</v>
      </c>
      <c r="K101" s="9" t="str">
        <f t="shared" si="13"/>
        <v>https://skinnonews.com/archives/115611</v>
      </c>
      <c r="L101" t="str">
        <f>INDEX('기사 리스트'!B:B,MATCH(CONCATENATE("https://skinnonews.com",J101),'기사 리스트'!C:C,0))</f>
        <v>SK슈가글라이더즈, 선수 유니폼으로 ‘업사이클링 굿즈’ 선보여</v>
      </c>
    </row>
    <row r="102" spans="1:12">
      <c r="A102" s="32" t="s">
        <v>1096</v>
      </c>
      <c r="B102" s="32">
        <v>77</v>
      </c>
      <c r="C102" s="32">
        <v>61</v>
      </c>
      <c r="D102" s="26" t="str">
        <f t="shared" si="10"/>
        <v/>
      </c>
      <c r="E102" s="26" t="str">
        <f>IF(D102="","",COUNTIF($D$1:D102,"기사임"))</f>
        <v/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9"/>
        <v/>
      </c>
      <c r="I102" s="104">
        <v>18</v>
      </c>
      <c r="J102" s="9" t="str">
        <f t="shared" si="11"/>
        <v>/archives/115691</v>
      </c>
      <c r="K102" s="9" t="str">
        <f t="shared" si="13"/>
        <v>https://skinnonews.com/archives/115691</v>
      </c>
      <c r="L102" t="str">
        <f>INDEX('기사 리스트'!B:B,MATCH(CONCATENATE("https://skinnonews.com",J102),'기사 리스트'!C:C,0))</f>
        <v>SK아이이테크놀로지, K-택소노미·이중 중대성 평가 반영한 지속가능경영보고서 발간</v>
      </c>
    </row>
    <row r="103" spans="1:12">
      <c r="A103" s="32" t="s">
        <v>1082</v>
      </c>
      <c r="B103" s="32">
        <v>76</v>
      </c>
      <c r="C103" s="32">
        <v>73</v>
      </c>
      <c r="D103" s="26" t="str">
        <f t="shared" si="10"/>
        <v>기사임</v>
      </c>
      <c r="E103" s="26">
        <f>IF(D103="","",COUNTIF($D$1:D103,"기사임"))</f>
        <v>83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9"/>
        <v/>
      </c>
      <c r="I103" s="104">
        <v>19</v>
      </c>
      <c r="J103" s="9" t="str">
        <f t="shared" si="11"/>
        <v>/archives/115392</v>
      </c>
      <c r="K103" s="9" t="str">
        <f t="shared" si="13"/>
        <v>https://skinnonews.com/archives/115392</v>
      </c>
      <c r="L103" t="str">
        <f>INDEX('기사 리스트'!B:B,MATCH(CONCATENATE("https://skinnonews.com",J103),'기사 리스트'!C:C,0))</f>
        <v>[사진] SK이노베이션, 2주간 ‘집중 자원봉사’ 활동 펼쳐… 구성원 2,800명 동참</v>
      </c>
    </row>
    <row r="104" spans="1:12">
      <c r="A104" s="32" t="s">
        <v>1089</v>
      </c>
      <c r="B104" s="32">
        <v>75</v>
      </c>
      <c r="C104" s="32">
        <v>68</v>
      </c>
      <c r="D104" s="26" t="str">
        <f t="shared" si="10"/>
        <v>기사임</v>
      </c>
      <c r="E104" s="26">
        <f>IF(D104="","",COUNTIF($D$1:D104,"기사임"))</f>
        <v>84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  <c r="I104" s="104">
        <v>20</v>
      </c>
      <c r="J104" s="9" t="str">
        <f t="shared" si="11"/>
        <v>/archives/115512</v>
      </c>
      <c r="K104" s="9" t="str">
        <f t="shared" si="13"/>
        <v>https://skinnonews.com/archives/115512</v>
      </c>
      <c r="L104" t="str">
        <f>INDEX('기사 리스트'!B:B,MATCH(CONCATENATE("https://skinnonews.com",J104),'기사 리스트'!C:C,0))</f>
        <v>[사진] [2024년 상반기 SK이노베이션 계열 자원봉사활동] “다같이 다(多)가치”… 꾸준함으로 이뤄낸 큰 변화</v>
      </c>
    </row>
    <row r="105" spans="1:12">
      <c r="A105" s="32" t="s">
        <v>1079</v>
      </c>
      <c r="B105" s="32">
        <v>75</v>
      </c>
      <c r="C105" s="32">
        <v>69</v>
      </c>
      <c r="D105" s="26" t="str">
        <f t="shared" si="10"/>
        <v>기사임</v>
      </c>
      <c r="E105" s="26">
        <f>IF(D105="","",COUNTIF($D$1:D105,"기사임"))</f>
        <v>85</v>
      </c>
      <c r="F105" s="26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6" t="str">
        <f t="shared" si="9"/>
        <v/>
      </c>
      <c r="I105" s="104">
        <v>21</v>
      </c>
      <c r="J105" s="9" t="str">
        <f t="shared" si="11"/>
        <v>/archives/115637</v>
      </c>
      <c r="K105" s="9" t="str">
        <f t="shared" si="13"/>
        <v>https://skinnonews.com/archives/115637</v>
      </c>
      <c r="L105" t="str">
        <f>INDEX('기사 리스트'!B:B,MATCH(CONCATENATE("https://skinnonews.com",J105),'기사 리스트'!C:C,0))</f>
        <v>[사진] 공장내 발생하는 배기가스, 자원으로 재탄생</v>
      </c>
    </row>
    <row r="106" spans="1:12">
      <c r="A106" s="32" t="s">
        <v>1090</v>
      </c>
      <c r="B106" s="32">
        <v>74</v>
      </c>
      <c r="C106" s="32">
        <v>60</v>
      </c>
      <c r="D106" s="26" t="str">
        <f t="shared" si="10"/>
        <v>기사임</v>
      </c>
      <c r="E106" s="26">
        <f>IF(D106="","",COUNTIF($D$1:D106,"기사임"))</f>
        <v>86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  <c r="I106" s="104">
        <v>22</v>
      </c>
      <c r="J106" s="9" t="str">
        <f t="shared" si="11"/>
        <v>/archives/115509</v>
      </c>
      <c r="K106" s="9" t="str">
        <f t="shared" si="13"/>
        <v>https://skinnonews.com/archives/115509</v>
      </c>
      <c r="L106" t="str">
        <f>INDEX('기사 리스트'!B:B,MATCH(CONCATENATE("https://skinnonews.com",J106),'기사 리스트'!C:C,0))</f>
        <v>[사진] SK인천석유화학, 초등학교 ‘친환경 놀이과학교실’ 개강</v>
      </c>
    </row>
    <row r="107" spans="1:12">
      <c r="A107" s="32" t="s">
        <v>3449</v>
      </c>
      <c r="B107" s="32">
        <v>74</v>
      </c>
      <c r="C107" s="32">
        <v>56</v>
      </c>
      <c r="D107" s="26" t="str">
        <f t="shared" si="10"/>
        <v>기사임</v>
      </c>
      <c r="E107" s="26">
        <f>IF(D107="","",COUNTIF($D$1:D107,"기사임"))</f>
        <v>87</v>
      </c>
      <c r="F107" s="26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>87</v>
      </c>
      <c r="G107" s="26">
        <f t="shared" si="9"/>
        <v>11</v>
      </c>
      <c r="I107" s="104">
        <v>23</v>
      </c>
      <c r="J107" s="9" t="str">
        <f t="shared" si="11"/>
        <v>/archives/115639</v>
      </c>
      <c r="K107" s="9" t="str">
        <f t="shared" si="13"/>
        <v>https://skinnonews.com/archives/115639</v>
      </c>
      <c r="L107" t="str">
        <f>INDEX('기사 리스트'!B:B,MATCH(CONCATENATE("https://skinnonews.com",J107),'기사 리스트'!C:C,0))</f>
        <v>[사진] “음악엔 장애도 장벽도 없다”, 부다페스트 수놓은 희망의 선율</v>
      </c>
    </row>
    <row r="108" spans="1:12">
      <c r="A108" s="32" t="s">
        <v>1169</v>
      </c>
      <c r="B108" s="32">
        <v>74</v>
      </c>
      <c r="C108" s="32">
        <v>59</v>
      </c>
      <c r="D108" s="26" t="str">
        <f t="shared" si="10"/>
        <v>기사임</v>
      </c>
      <c r="E108" s="26">
        <f>IF(D108="","",COUNTIF($D$1:D108,"기사임"))</f>
        <v>88</v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9"/>
        <v/>
      </c>
    </row>
    <row r="109" spans="1:12">
      <c r="A109" s="32" t="s">
        <v>1076</v>
      </c>
      <c r="B109" s="32">
        <v>74</v>
      </c>
      <c r="C109" s="32">
        <v>66</v>
      </c>
      <c r="D109" s="26" t="str">
        <f t="shared" si="10"/>
        <v>기사임</v>
      </c>
      <c r="E109" s="26">
        <f>IF(D109="","",COUNTIF($D$1:D109,"기사임"))</f>
        <v>89</v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12">
      <c r="A110" s="32" t="s">
        <v>1074</v>
      </c>
      <c r="B110" s="32">
        <v>74</v>
      </c>
      <c r="C110" s="32">
        <v>64</v>
      </c>
      <c r="D110" s="26" t="str">
        <f t="shared" si="10"/>
        <v>기사임</v>
      </c>
      <c r="E110" s="26">
        <f>IF(D110="","",COUNTIF($D$1:D110,"기사임"))</f>
        <v>90</v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9"/>
        <v/>
      </c>
    </row>
    <row r="111" spans="1:12">
      <c r="A111" s="32" t="s">
        <v>1179</v>
      </c>
      <c r="B111" s="32">
        <v>73</v>
      </c>
      <c r="C111" s="32">
        <v>61</v>
      </c>
      <c r="D111" s="26" t="str">
        <f t="shared" si="10"/>
        <v>기사임</v>
      </c>
      <c r="E111" s="26">
        <f>IF(D111="","",COUNTIF($D$1:D111,"기사임"))</f>
        <v>91</v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12">
      <c r="A112" s="32" t="s">
        <v>1068</v>
      </c>
      <c r="B112" s="32">
        <v>73</v>
      </c>
      <c r="C112" s="32">
        <v>64</v>
      </c>
      <c r="D112" s="26" t="str">
        <f t="shared" si="10"/>
        <v>기사임</v>
      </c>
      <c r="E112" s="26">
        <f>IF(D112="","",COUNTIF($D$1:D112,"기사임"))</f>
        <v>92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1150</v>
      </c>
      <c r="B113" s="32">
        <v>72</v>
      </c>
      <c r="C113" s="32">
        <v>56</v>
      </c>
      <c r="D113" s="26" t="str">
        <f t="shared" si="10"/>
        <v>기사임</v>
      </c>
      <c r="E113" s="26">
        <f>IF(D113="","",COUNTIF($D$1:D113,"기사임"))</f>
        <v>93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1040</v>
      </c>
      <c r="B114" s="32">
        <v>71</v>
      </c>
      <c r="C114" s="32">
        <v>59</v>
      </c>
      <c r="D114" s="26" t="str">
        <f t="shared" si="10"/>
        <v>기사임</v>
      </c>
      <c r="E114" s="26">
        <f>IF(D114="","",COUNTIF($D$1:D114,"기사임"))</f>
        <v>94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9"/>
        <v/>
      </c>
    </row>
    <row r="115" spans="1:7">
      <c r="A115" s="32" t="s">
        <v>1046</v>
      </c>
      <c r="B115" s="32">
        <v>71</v>
      </c>
      <c r="C115" s="32">
        <v>68</v>
      </c>
      <c r="D115" s="26" t="str">
        <f t="shared" si="10"/>
        <v>기사임</v>
      </c>
      <c r="E115" s="26">
        <f>IF(D115="","",COUNTIF($D$1:D115,"기사임"))</f>
        <v>95</v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1060</v>
      </c>
      <c r="B116" s="32">
        <v>71</v>
      </c>
      <c r="C116" s="32">
        <v>68</v>
      </c>
      <c r="D116" s="26" t="str">
        <f t="shared" si="10"/>
        <v>기사임</v>
      </c>
      <c r="E116" s="26">
        <f>IF(D116="","",COUNTIF($D$1:D116,"기사임"))</f>
        <v>96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996</v>
      </c>
      <c r="B117" s="32">
        <v>69</v>
      </c>
      <c r="C117" s="32">
        <v>59</v>
      </c>
      <c r="D117" s="26" t="str">
        <f t="shared" si="10"/>
        <v>기사임</v>
      </c>
      <c r="E117" s="26">
        <f>IF(D117="","",COUNTIF($D$1:D117,"기사임"))</f>
        <v>97</v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1024</v>
      </c>
      <c r="B118" s="32">
        <v>69</v>
      </c>
      <c r="C118" s="32">
        <v>57</v>
      </c>
      <c r="D118" s="26" t="str">
        <f t="shared" si="10"/>
        <v/>
      </c>
      <c r="E118" s="26" t="str">
        <f>IF(D118="","",COUNTIF($D$1:D118,"기사임"))</f>
        <v/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1054</v>
      </c>
      <c r="B119" s="32">
        <v>68</v>
      </c>
      <c r="C119" s="32">
        <v>60</v>
      </c>
      <c r="D119" s="26" t="str">
        <f t="shared" si="10"/>
        <v>기사임</v>
      </c>
      <c r="E119" s="26">
        <f>IF(D119="","",COUNTIF($D$1:D119,"기사임"))</f>
        <v>98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2410</v>
      </c>
      <c r="B120" s="32">
        <v>68</v>
      </c>
      <c r="C120" s="32">
        <v>57</v>
      </c>
      <c r="D120" s="26" t="str">
        <f t="shared" si="10"/>
        <v>기사임</v>
      </c>
      <c r="E120" s="26">
        <f>IF(D120="","",COUNTIF($D$1:D120,"기사임"))</f>
        <v>99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3012</v>
      </c>
      <c r="B121" s="32">
        <v>68</v>
      </c>
      <c r="C121" s="32">
        <v>57</v>
      </c>
      <c r="D121" s="26" t="str">
        <f t="shared" si="10"/>
        <v>기사임</v>
      </c>
      <c r="E121" s="26">
        <f>IF(D121="","",COUNTIF($D$1:D121,"기사임"))</f>
        <v>100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1075</v>
      </c>
      <c r="B122" s="32">
        <v>68</v>
      </c>
      <c r="C122" s="32">
        <v>57</v>
      </c>
      <c r="D122" s="26" t="str">
        <f t="shared" si="10"/>
        <v>기사임</v>
      </c>
      <c r="E122" s="26">
        <f>IF(D122="","",COUNTIF($D$1:D122,"기사임"))</f>
        <v>101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1069</v>
      </c>
      <c r="B123" s="32">
        <v>67</v>
      </c>
      <c r="C123" s="32">
        <v>55</v>
      </c>
      <c r="D123" s="26" t="str">
        <f t="shared" si="10"/>
        <v>기사임</v>
      </c>
      <c r="E123" s="26">
        <f>IF(D123="","",COUNTIF($D$1:D123,"기사임"))</f>
        <v>102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1200</v>
      </c>
      <c r="B124" s="32">
        <v>67</v>
      </c>
      <c r="C124" s="32">
        <v>55</v>
      </c>
      <c r="D124" s="26" t="str">
        <f t="shared" si="10"/>
        <v>기사임</v>
      </c>
      <c r="E124" s="26">
        <f>IF(D124="","",COUNTIF($D$1:D124,"기사임"))</f>
        <v>103</v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1109</v>
      </c>
      <c r="B125" s="32">
        <v>67</v>
      </c>
      <c r="C125" s="32">
        <v>66</v>
      </c>
      <c r="D125" s="26" t="str">
        <f t="shared" si="10"/>
        <v>기사임</v>
      </c>
      <c r="E125" s="26">
        <f>IF(D125="","",COUNTIF($D$1:D125,"기사임"))</f>
        <v>104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1126</v>
      </c>
      <c r="B126" s="32">
        <v>67</v>
      </c>
      <c r="C126" s="32">
        <v>54</v>
      </c>
      <c r="D126" s="26" t="str">
        <f t="shared" si="10"/>
        <v>기사임</v>
      </c>
      <c r="E126" s="26">
        <f>IF(D126="","",COUNTIF($D$1:D126,"기사임"))</f>
        <v>105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1116</v>
      </c>
      <c r="B127" s="32">
        <v>66</v>
      </c>
      <c r="C127" s="32">
        <v>46</v>
      </c>
      <c r="D127" s="26" t="str">
        <f t="shared" si="10"/>
        <v/>
      </c>
      <c r="E127" s="26" t="str">
        <f>IF(D127="","",COUNTIF($D$1:D127,"기사임"))</f>
        <v/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1127</v>
      </c>
      <c r="B128" s="32">
        <v>64</v>
      </c>
      <c r="C128" s="32">
        <v>61</v>
      </c>
      <c r="D128" s="26" t="str">
        <f t="shared" si="10"/>
        <v>기사임</v>
      </c>
      <c r="E128" s="26">
        <f>IF(D128="","",COUNTIF($D$1:D128,"기사임"))</f>
        <v>106</v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1234</v>
      </c>
      <c r="B129" s="32">
        <v>64</v>
      </c>
      <c r="C129" s="32">
        <v>58</v>
      </c>
      <c r="D129" s="26" t="str">
        <f t="shared" si="10"/>
        <v>기사임</v>
      </c>
      <c r="E129" s="26">
        <f>IF(D129="","",COUNTIF($D$1:D129,"기사임"))</f>
        <v>107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1120</v>
      </c>
      <c r="B130" s="32">
        <v>63</v>
      </c>
      <c r="C130" s="32">
        <v>51</v>
      </c>
      <c r="D130" s="26" t="str">
        <f t="shared" si="10"/>
        <v>기사임</v>
      </c>
      <c r="E130" s="26">
        <f>IF(D130="","",COUNTIF($D$1:D130,"기사임"))</f>
        <v>108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4">IF(F130="","",RANK(F130,F:F,1))</f>
        <v/>
      </c>
    </row>
    <row r="131" spans="1:7">
      <c r="A131" s="32" t="s">
        <v>1107</v>
      </c>
      <c r="B131" s="32">
        <v>63</v>
      </c>
      <c r="C131" s="32">
        <v>51</v>
      </c>
      <c r="D131" s="26" t="str">
        <f t="shared" ref="D131:D194" si="15">IF(AND(MID(A131,2,8)="archives",ISNUMBER(VALUE(MID(A131,11,8)))=TRUE),"기사임","")</f>
        <v/>
      </c>
      <c r="E131" s="26" t="str">
        <f>IF(D131="","",COUNTIF($D$1:D131,"기사임"))</f>
        <v/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4"/>
        <v/>
      </c>
    </row>
    <row r="132" spans="1:7">
      <c r="A132" s="32" t="s">
        <v>1088</v>
      </c>
      <c r="B132" s="32">
        <v>62</v>
      </c>
      <c r="C132" s="32">
        <v>49</v>
      </c>
      <c r="D132" s="26" t="str">
        <f t="shared" si="15"/>
        <v>기사임</v>
      </c>
      <c r="E132" s="26">
        <f>IF(D132="","",COUNTIF($D$1:D132,"기사임"))</f>
        <v>109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4"/>
        <v/>
      </c>
    </row>
    <row r="133" spans="1:7">
      <c r="A133" s="32" t="s">
        <v>1092</v>
      </c>
      <c r="B133" s="32">
        <v>62</v>
      </c>
      <c r="C133" s="32">
        <v>47</v>
      </c>
      <c r="D133" s="26" t="str">
        <f t="shared" si="15"/>
        <v>기사임</v>
      </c>
      <c r="E133" s="26">
        <f>IF(D133="","",COUNTIF($D$1:D133,"기사임"))</f>
        <v>110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4"/>
        <v/>
      </c>
    </row>
    <row r="134" spans="1:7">
      <c r="A134" s="32" t="s">
        <v>2752</v>
      </c>
      <c r="B134" s="32">
        <v>62</v>
      </c>
      <c r="C134" s="32">
        <v>49</v>
      </c>
      <c r="D134" s="26" t="str">
        <f t="shared" si="15"/>
        <v>기사임</v>
      </c>
      <c r="E134" s="26">
        <f>IF(D134="","",COUNTIF($D$1:D134,"기사임"))</f>
        <v>111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4"/>
        <v/>
      </c>
    </row>
    <row r="135" spans="1:7">
      <c r="A135" s="32" t="s">
        <v>1099</v>
      </c>
      <c r="B135" s="32">
        <v>62</v>
      </c>
      <c r="C135" s="32">
        <v>42</v>
      </c>
      <c r="D135" s="26" t="str">
        <f t="shared" si="15"/>
        <v/>
      </c>
      <c r="E135" s="26" t="str">
        <f>IF(D135="","",COUNTIF($D$1:D135,"기사임"))</f>
        <v/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4"/>
        <v/>
      </c>
    </row>
    <row r="136" spans="1:7">
      <c r="A136" s="32" t="s">
        <v>3450</v>
      </c>
      <c r="B136" s="32">
        <v>61</v>
      </c>
      <c r="C136" s="32">
        <v>43</v>
      </c>
      <c r="D136" s="26" t="str">
        <f t="shared" si="15"/>
        <v>기사임</v>
      </c>
      <c r="E136" s="26">
        <f>IF(D136="","",COUNTIF($D$1:D136,"기사임"))</f>
        <v>112</v>
      </c>
      <c r="F136" s="26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>112</v>
      </c>
      <c r="G136" s="26">
        <f t="shared" si="14"/>
        <v>12</v>
      </c>
    </row>
    <row r="137" spans="1:7">
      <c r="A137" s="32" t="s">
        <v>1070</v>
      </c>
      <c r="B137" s="32">
        <v>60</v>
      </c>
      <c r="C137" s="32">
        <v>57</v>
      </c>
      <c r="D137" s="26" t="str">
        <f t="shared" si="15"/>
        <v>기사임</v>
      </c>
      <c r="E137" s="26">
        <f>IF(D137="","",COUNTIF($D$1:D137,"기사임"))</f>
        <v>113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4"/>
        <v/>
      </c>
    </row>
    <row r="138" spans="1:7">
      <c r="A138" s="32" t="s">
        <v>1144</v>
      </c>
      <c r="B138" s="32">
        <v>58</v>
      </c>
      <c r="C138" s="32">
        <v>50</v>
      </c>
      <c r="D138" s="26" t="str">
        <f t="shared" si="15"/>
        <v>기사임</v>
      </c>
      <c r="E138" s="26">
        <f>IF(D138="","",COUNTIF($D$1:D138,"기사임"))</f>
        <v>114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4"/>
        <v/>
      </c>
    </row>
    <row r="139" spans="1:7">
      <c r="A139" s="32" t="s">
        <v>1136</v>
      </c>
      <c r="B139" s="32">
        <v>57</v>
      </c>
      <c r="C139" s="32">
        <v>55</v>
      </c>
      <c r="D139" s="26" t="str">
        <f t="shared" si="15"/>
        <v>기사임</v>
      </c>
      <c r="E139" s="26">
        <f>IF(D139="","",COUNTIF($D$1:D139,"기사임"))</f>
        <v>115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4"/>
        <v/>
      </c>
    </row>
    <row r="140" spans="1:7">
      <c r="A140" s="32" t="s">
        <v>1086</v>
      </c>
      <c r="B140" s="32">
        <v>57</v>
      </c>
      <c r="C140" s="32">
        <v>29</v>
      </c>
      <c r="D140" s="26" t="str">
        <f t="shared" si="15"/>
        <v/>
      </c>
      <c r="E140" s="26" t="str">
        <f>IF(D140="","",COUNTIF($D$1:D140,"기사임"))</f>
        <v/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4"/>
        <v/>
      </c>
    </row>
    <row r="141" spans="1:7">
      <c r="A141" s="32" t="s">
        <v>2753</v>
      </c>
      <c r="B141" s="32">
        <v>56</v>
      </c>
      <c r="C141" s="32">
        <v>52</v>
      </c>
      <c r="D141" s="26" t="str">
        <f t="shared" si="15"/>
        <v>기사임</v>
      </c>
      <c r="E141" s="26">
        <f>IF(D141="","",COUNTIF($D$1:D141,"기사임"))</f>
        <v>116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4"/>
        <v/>
      </c>
    </row>
    <row r="142" spans="1:7">
      <c r="A142" s="32" t="s">
        <v>1371</v>
      </c>
      <c r="B142" s="32">
        <v>55</v>
      </c>
      <c r="C142" s="32">
        <v>40</v>
      </c>
      <c r="D142" s="26" t="str">
        <f t="shared" si="15"/>
        <v>기사임</v>
      </c>
      <c r="E142" s="26">
        <f>IF(D142="","",COUNTIF($D$1:D142,"기사임"))</f>
        <v>117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4"/>
        <v/>
      </c>
    </row>
    <row r="143" spans="1:7">
      <c r="A143" s="32" t="s">
        <v>3451</v>
      </c>
      <c r="B143" s="32">
        <v>54</v>
      </c>
      <c r="C143" s="32">
        <v>49</v>
      </c>
      <c r="D143" s="26" t="str">
        <f t="shared" si="15"/>
        <v>기사임</v>
      </c>
      <c r="E143" s="26">
        <f>IF(D143="","",COUNTIF($D$1:D143,"기사임"))</f>
        <v>118</v>
      </c>
      <c r="F143" s="26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>118</v>
      </c>
      <c r="G143" s="26">
        <f t="shared" si="14"/>
        <v>13</v>
      </c>
    </row>
    <row r="144" spans="1:7">
      <c r="A144" s="32" t="s">
        <v>1190</v>
      </c>
      <c r="B144" s="32">
        <v>54</v>
      </c>
      <c r="C144" s="32">
        <v>50</v>
      </c>
      <c r="D144" s="26" t="str">
        <f t="shared" si="15"/>
        <v>기사임</v>
      </c>
      <c r="E144" s="26">
        <f>IF(D144="","",COUNTIF($D$1:D144,"기사임"))</f>
        <v>119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4"/>
        <v/>
      </c>
    </row>
    <row r="145" spans="1:7">
      <c r="A145" s="32" t="s">
        <v>1166</v>
      </c>
      <c r="B145" s="32">
        <v>54</v>
      </c>
      <c r="C145" s="32">
        <v>49</v>
      </c>
      <c r="D145" s="26" t="str">
        <f t="shared" si="15"/>
        <v>기사임</v>
      </c>
      <c r="E145" s="26">
        <f>IF(D145="","",COUNTIF($D$1:D145,"기사임"))</f>
        <v>120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4"/>
        <v/>
      </c>
    </row>
    <row r="146" spans="1:7">
      <c r="A146" s="32" t="s">
        <v>1071</v>
      </c>
      <c r="B146" s="32">
        <v>53</v>
      </c>
      <c r="C146" s="32">
        <v>43</v>
      </c>
      <c r="D146" s="26" t="str">
        <f t="shared" si="15"/>
        <v>기사임</v>
      </c>
      <c r="E146" s="26">
        <f>IF(D146="","",COUNTIF($D$1:D146,"기사임"))</f>
        <v>121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4"/>
        <v/>
      </c>
    </row>
    <row r="147" spans="1:7">
      <c r="A147" s="32" t="s">
        <v>1084</v>
      </c>
      <c r="B147" s="32">
        <v>53</v>
      </c>
      <c r="C147" s="32">
        <v>40</v>
      </c>
      <c r="D147" s="26" t="str">
        <f t="shared" si="15"/>
        <v>기사임</v>
      </c>
      <c r="E147" s="26">
        <f>IF(D147="","",COUNTIF($D$1:D147,"기사임"))</f>
        <v>122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4"/>
        <v/>
      </c>
    </row>
    <row r="148" spans="1:7">
      <c r="A148" s="32" t="s">
        <v>1259</v>
      </c>
      <c r="B148" s="32">
        <v>51</v>
      </c>
      <c r="C148" s="32">
        <v>43</v>
      </c>
      <c r="D148" s="26" t="str">
        <f t="shared" si="15"/>
        <v>기사임</v>
      </c>
      <c r="E148" s="26">
        <f>IF(D148="","",COUNTIF($D$1:D148,"기사임"))</f>
        <v>123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4"/>
        <v/>
      </c>
    </row>
    <row r="149" spans="1:7">
      <c r="A149" s="32" t="s">
        <v>1134</v>
      </c>
      <c r="B149" s="32">
        <v>51</v>
      </c>
      <c r="C149" s="32">
        <v>47</v>
      </c>
      <c r="D149" s="26" t="str">
        <f t="shared" si="15"/>
        <v>기사임</v>
      </c>
      <c r="E149" s="26">
        <f>IF(D149="","",COUNTIF($D$1:D149,"기사임"))</f>
        <v>124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4"/>
        <v/>
      </c>
    </row>
    <row r="150" spans="1:7">
      <c r="A150" s="32" t="s">
        <v>1125</v>
      </c>
      <c r="B150" s="32">
        <v>51</v>
      </c>
      <c r="C150" s="32">
        <v>35</v>
      </c>
      <c r="D150" s="26" t="str">
        <f t="shared" si="15"/>
        <v/>
      </c>
      <c r="E150" s="26" t="str">
        <f>IF(D150="","",COUNTIF($D$1:D150,"기사임"))</f>
        <v/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4"/>
        <v/>
      </c>
    </row>
    <row r="151" spans="1:7">
      <c r="A151" s="32" t="s">
        <v>1171</v>
      </c>
      <c r="B151" s="32">
        <v>50</v>
      </c>
      <c r="C151" s="32">
        <v>41</v>
      </c>
      <c r="D151" s="26" t="str">
        <f t="shared" si="15"/>
        <v>기사임</v>
      </c>
      <c r="E151" s="26">
        <f>IF(D151="","",COUNTIF($D$1:D151,"기사임"))</f>
        <v>125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4"/>
        <v/>
      </c>
    </row>
    <row r="152" spans="1:7">
      <c r="A152" s="32" t="s">
        <v>1176</v>
      </c>
      <c r="B152" s="32">
        <v>50</v>
      </c>
      <c r="C152" s="32">
        <v>44</v>
      </c>
      <c r="D152" s="26" t="str">
        <f t="shared" si="15"/>
        <v>기사임</v>
      </c>
      <c r="E152" s="26">
        <f>IF(D152="","",COUNTIF($D$1:D152,"기사임"))</f>
        <v>126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4"/>
        <v/>
      </c>
    </row>
    <row r="153" spans="1:7">
      <c r="A153" s="32" t="s">
        <v>1101</v>
      </c>
      <c r="B153" s="32">
        <v>50</v>
      </c>
      <c r="C153" s="32">
        <v>44</v>
      </c>
      <c r="D153" s="26" t="str">
        <f t="shared" si="15"/>
        <v>기사임</v>
      </c>
      <c r="E153" s="26">
        <f>IF(D153="","",COUNTIF($D$1:D153,"기사임"))</f>
        <v>127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4"/>
        <v/>
      </c>
    </row>
    <row r="154" spans="1:7">
      <c r="A154" s="32" t="s">
        <v>1160</v>
      </c>
      <c r="B154" s="32">
        <v>50</v>
      </c>
      <c r="C154" s="32">
        <v>43</v>
      </c>
      <c r="D154" s="26" t="str">
        <f t="shared" si="15"/>
        <v>기사임</v>
      </c>
      <c r="E154" s="26">
        <f>IF(D154="","",COUNTIF($D$1:D154,"기사임"))</f>
        <v>128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4"/>
        <v/>
      </c>
    </row>
    <row r="155" spans="1:7">
      <c r="A155" s="32" t="s">
        <v>1183</v>
      </c>
      <c r="B155" s="32">
        <v>49</v>
      </c>
      <c r="C155" s="32">
        <v>38</v>
      </c>
      <c r="D155" s="26" t="str">
        <f t="shared" si="15"/>
        <v>기사임</v>
      </c>
      <c r="E155" s="26">
        <f>IF(D155="","",COUNTIF($D$1:D155,"기사임"))</f>
        <v>129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4"/>
        <v/>
      </c>
    </row>
    <row r="156" spans="1:7">
      <c r="A156" s="32" t="s">
        <v>999</v>
      </c>
      <c r="B156" s="32">
        <v>49</v>
      </c>
      <c r="C156" s="32">
        <v>33</v>
      </c>
      <c r="D156" s="26" t="str">
        <f t="shared" si="15"/>
        <v>기사임</v>
      </c>
      <c r="E156" s="26">
        <f>IF(D156="","",COUNTIF($D$1:D156,"기사임"))</f>
        <v>130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4"/>
        <v/>
      </c>
    </row>
    <row r="157" spans="1:7">
      <c r="A157" s="32" t="s">
        <v>1022</v>
      </c>
      <c r="B157" s="32">
        <v>48</v>
      </c>
      <c r="C157" s="32">
        <v>41</v>
      </c>
      <c r="D157" s="26" t="str">
        <f t="shared" si="15"/>
        <v>기사임</v>
      </c>
      <c r="E157" s="26">
        <f>IF(D157="","",COUNTIF($D$1:D157,"기사임"))</f>
        <v>131</v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4"/>
        <v/>
      </c>
    </row>
    <row r="158" spans="1:7">
      <c r="A158" s="32" t="s">
        <v>1627</v>
      </c>
      <c r="B158" s="32">
        <v>47</v>
      </c>
      <c r="C158" s="32">
        <v>41</v>
      </c>
      <c r="D158" s="26" t="str">
        <f t="shared" si="15"/>
        <v>기사임</v>
      </c>
      <c r="E158" s="26">
        <f>IF(D158="","",COUNTIF($D$1:D158,"기사임"))</f>
        <v>132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4"/>
        <v/>
      </c>
    </row>
    <row r="159" spans="1:7">
      <c r="A159" s="32" t="s">
        <v>1113</v>
      </c>
      <c r="B159" s="32">
        <v>47</v>
      </c>
      <c r="C159" s="32">
        <v>35</v>
      </c>
      <c r="D159" s="26" t="str">
        <f t="shared" si="15"/>
        <v>기사임</v>
      </c>
      <c r="E159" s="26">
        <f>IF(D159="","",COUNTIF($D$1:D159,"기사임"))</f>
        <v>133</v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4"/>
        <v/>
      </c>
    </row>
    <row r="160" spans="1:7">
      <c r="A160" s="32" t="s">
        <v>1128</v>
      </c>
      <c r="B160" s="32">
        <v>47</v>
      </c>
      <c r="C160" s="32">
        <v>36</v>
      </c>
      <c r="D160" s="26" t="str">
        <f t="shared" si="15"/>
        <v>기사임</v>
      </c>
      <c r="E160" s="26">
        <f>IF(D160="","",COUNTIF($D$1:D160,"기사임"))</f>
        <v>134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4"/>
        <v/>
      </c>
    </row>
    <row r="161" spans="1:7">
      <c r="A161" s="32" t="s">
        <v>1236</v>
      </c>
      <c r="B161" s="32">
        <v>47</v>
      </c>
      <c r="C161" s="32">
        <v>42</v>
      </c>
      <c r="D161" s="26" t="str">
        <f t="shared" si="15"/>
        <v>기사임</v>
      </c>
      <c r="E161" s="26">
        <f>IF(D161="","",COUNTIF($D$1:D161,"기사임"))</f>
        <v>135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4"/>
        <v/>
      </c>
    </row>
    <row r="162" spans="1:7">
      <c r="A162" s="32" t="s">
        <v>1143</v>
      </c>
      <c r="B162" s="32">
        <v>47</v>
      </c>
      <c r="C162" s="32">
        <v>37</v>
      </c>
      <c r="D162" s="26" t="str">
        <f t="shared" si="15"/>
        <v>기사임</v>
      </c>
      <c r="E162" s="26">
        <f>IF(D162="","",COUNTIF($D$1:D162,"기사임"))</f>
        <v>136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4"/>
        <v/>
      </c>
    </row>
    <row r="163" spans="1:7">
      <c r="A163" s="32" t="s">
        <v>1250</v>
      </c>
      <c r="B163" s="32">
        <v>47</v>
      </c>
      <c r="C163" s="32">
        <v>44</v>
      </c>
      <c r="D163" s="26" t="str">
        <f t="shared" si="15"/>
        <v>기사임</v>
      </c>
      <c r="E163" s="26">
        <f>IF(D163="","",COUNTIF($D$1:D163,"기사임"))</f>
        <v>137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4"/>
        <v/>
      </c>
    </row>
    <row r="164" spans="1:7">
      <c r="A164" s="32" t="s">
        <v>1305</v>
      </c>
      <c r="B164" s="32">
        <v>46</v>
      </c>
      <c r="C164" s="32">
        <v>31</v>
      </c>
      <c r="D164" s="26" t="str">
        <f t="shared" si="15"/>
        <v>기사임</v>
      </c>
      <c r="E164" s="26">
        <f>IF(D164="","",COUNTIF($D$1:D164,"기사임"))</f>
        <v>138</v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4"/>
        <v/>
      </c>
    </row>
    <row r="165" spans="1:7">
      <c r="A165" s="32" t="s">
        <v>1258</v>
      </c>
      <c r="B165" s="32">
        <v>44</v>
      </c>
      <c r="C165" s="32">
        <v>37</v>
      </c>
      <c r="D165" s="26" t="str">
        <f t="shared" si="15"/>
        <v>기사임</v>
      </c>
      <c r="E165" s="26">
        <f>IF(D165="","",COUNTIF($D$1:D165,"기사임"))</f>
        <v>139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4"/>
        <v/>
      </c>
    </row>
    <row r="166" spans="1:7">
      <c r="A166" s="32" t="s">
        <v>1211</v>
      </c>
      <c r="B166" s="32">
        <v>44</v>
      </c>
      <c r="C166" s="32">
        <v>31</v>
      </c>
      <c r="D166" s="26" t="str">
        <f t="shared" si="15"/>
        <v>기사임</v>
      </c>
      <c r="E166" s="26">
        <f>IF(D166="","",COUNTIF($D$1:D166,"기사임"))</f>
        <v>140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4"/>
        <v/>
      </c>
    </row>
    <row r="167" spans="1:7">
      <c r="A167" s="32" t="s">
        <v>1062</v>
      </c>
      <c r="B167" s="32">
        <v>44</v>
      </c>
      <c r="C167" s="32">
        <v>34</v>
      </c>
      <c r="D167" s="26" t="str">
        <f t="shared" si="15"/>
        <v>기사임</v>
      </c>
      <c r="E167" s="26">
        <f>IF(D167="","",COUNTIF($D$1:D167,"기사임"))</f>
        <v>141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4"/>
        <v/>
      </c>
    </row>
    <row r="168" spans="1:7">
      <c r="A168" s="32" t="s">
        <v>2747</v>
      </c>
      <c r="B168" s="32">
        <v>44</v>
      </c>
      <c r="C168" s="32">
        <v>34</v>
      </c>
      <c r="D168" s="26" t="str">
        <f t="shared" si="15"/>
        <v>기사임</v>
      </c>
      <c r="E168" s="26">
        <f>IF(D168="","",COUNTIF($D$1:D168,"기사임"))</f>
        <v>142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4"/>
        <v/>
      </c>
    </row>
    <row r="169" spans="1:7">
      <c r="A169" s="32" t="s">
        <v>1118</v>
      </c>
      <c r="B169" s="32">
        <v>44</v>
      </c>
      <c r="C169" s="32">
        <v>36</v>
      </c>
      <c r="D169" s="26" t="str">
        <f t="shared" si="15"/>
        <v>기사임</v>
      </c>
      <c r="E169" s="26">
        <f>IF(D169="","",COUNTIF($D$1:D169,"기사임"))</f>
        <v>143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4"/>
        <v/>
      </c>
    </row>
    <row r="170" spans="1:7">
      <c r="A170" s="32" t="s">
        <v>1157</v>
      </c>
      <c r="B170" s="32">
        <v>44</v>
      </c>
      <c r="C170" s="32">
        <v>41</v>
      </c>
      <c r="D170" s="26" t="str">
        <f t="shared" si="15"/>
        <v/>
      </c>
      <c r="E170" s="26" t="str">
        <f>IF(D170="","",COUNTIF($D$1:D170,"기사임"))</f>
        <v/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4"/>
        <v/>
      </c>
    </row>
    <row r="171" spans="1:7">
      <c r="A171" s="32" t="s">
        <v>1173</v>
      </c>
      <c r="B171" s="32">
        <v>43</v>
      </c>
      <c r="C171" s="32">
        <v>28</v>
      </c>
      <c r="D171" s="26" t="str">
        <f t="shared" si="15"/>
        <v>기사임</v>
      </c>
      <c r="E171" s="26">
        <f>IF(D171="","",COUNTIF($D$1:D171,"기사임"))</f>
        <v>144</v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4"/>
        <v/>
      </c>
    </row>
    <row r="172" spans="1:7">
      <c r="A172" s="32" t="s">
        <v>1097</v>
      </c>
      <c r="B172" s="32">
        <v>42</v>
      </c>
      <c r="C172" s="32">
        <v>38</v>
      </c>
      <c r="D172" s="26" t="str">
        <f t="shared" si="15"/>
        <v>기사임</v>
      </c>
      <c r="E172" s="26">
        <f>IF(D172="","",COUNTIF($D$1:D172,"기사임"))</f>
        <v>145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4"/>
        <v/>
      </c>
    </row>
    <row r="173" spans="1:7">
      <c r="A173" s="32" t="s">
        <v>1110</v>
      </c>
      <c r="B173" s="32">
        <v>42</v>
      </c>
      <c r="C173" s="32">
        <v>37</v>
      </c>
      <c r="D173" s="26" t="str">
        <f t="shared" si="15"/>
        <v>기사임</v>
      </c>
      <c r="E173" s="26">
        <f>IF(D173="","",COUNTIF($D$1:D173,"기사임"))</f>
        <v>146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4"/>
        <v/>
      </c>
    </row>
    <row r="174" spans="1:7">
      <c r="A174" s="32" t="s">
        <v>2745</v>
      </c>
      <c r="B174" s="32">
        <v>42</v>
      </c>
      <c r="C174" s="32">
        <v>34</v>
      </c>
      <c r="D174" s="26" t="str">
        <f t="shared" si="15"/>
        <v>기사임</v>
      </c>
      <c r="E174" s="26">
        <f>IF(D174="","",COUNTIF($D$1:D174,"기사임"))</f>
        <v>147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4"/>
        <v/>
      </c>
    </row>
    <row r="175" spans="1:7">
      <c r="A175" s="32" t="s">
        <v>1237</v>
      </c>
      <c r="B175" s="32">
        <v>42</v>
      </c>
      <c r="C175" s="32">
        <v>39</v>
      </c>
      <c r="D175" s="26" t="str">
        <f t="shared" si="15"/>
        <v>기사임</v>
      </c>
      <c r="E175" s="26">
        <f>IF(D175="","",COUNTIF($D$1:D175,"기사임"))</f>
        <v>148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4"/>
        <v/>
      </c>
    </row>
    <row r="176" spans="1:7">
      <c r="A176" s="32" t="s">
        <v>1003</v>
      </c>
      <c r="B176" s="32">
        <v>42</v>
      </c>
      <c r="C176" s="32">
        <v>38</v>
      </c>
      <c r="D176" s="26" t="str">
        <f t="shared" si="15"/>
        <v>기사임</v>
      </c>
      <c r="E176" s="26">
        <f>IF(D176="","",COUNTIF($D$1:D176,"기사임"))</f>
        <v>149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4"/>
        <v/>
      </c>
    </row>
    <row r="177" spans="1:7">
      <c r="A177" s="32" t="s">
        <v>1129</v>
      </c>
      <c r="B177" s="32">
        <v>41</v>
      </c>
      <c r="C177" s="32">
        <v>35</v>
      </c>
      <c r="D177" s="26" t="str">
        <f t="shared" si="15"/>
        <v>기사임</v>
      </c>
      <c r="E177" s="26">
        <f>IF(D177="","",COUNTIF($D$1:D177,"기사임"))</f>
        <v>150</v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4"/>
        <v/>
      </c>
    </row>
    <row r="178" spans="1:7">
      <c r="A178" s="32" t="s">
        <v>1197</v>
      </c>
      <c r="B178" s="32">
        <v>41</v>
      </c>
      <c r="C178" s="32">
        <v>36</v>
      </c>
      <c r="D178" s="26" t="str">
        <f t="shared" si="15"/>
        <v>기사임</v>
      </c>
      <c r="E178" s="26">
        <f>IF(D178="","",COUNTIF($D$1:D178,"기사임"))</f>
        <v>151</v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4"/>
        <v/>
      </c>
    </row>
    <row r="179" spans="1:7">
      <c r="A179" s="32" t="s">
        <v>1045</v>
      </c>
      <c r="B179" s="32">
        <v>41</v>
      </c>
      <c r="C179" s="32">
        <v>34</v>
      </c>
      <c r="D179" s="26" t="str">
        <f t="shared" si="15"/>
        <v>기사임</v>
      </c>
      <c r="E179" s="26">
        <f>IF(D179="","",COUNTIF($D$1:D179,"기사임"))</f>
        <v>152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4"/>
        <v/>
      </c>
    </row>
    <row r="180" spans="1:7">
      <c r="A180" s="32" t="s">
        <v>1247</v>
      </c>
      <c r="B180" s="32">
        <v>41</v>
      </c>
      <c r="C180" s="32">
        <v>36</v>
      </c>
      <c r="D180" s="26" t="str">
        <f t="shared" si="15"/>
        <v>기사임</v>
      </c>
      <c r="E180" s="26">
        <f>IF(D180="","",COUNTIF($D$1:D180,"기사임"))</f>
        <v>153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4"/>
        <v/>
      </c>
    </row>
    <row r="181" spans="1:7">
      <c r="A181" s="32" t="s">
        <v>1119</v>
      </c>
      <c r="B181" s="32">
        <v>41</v>
      </c>
      <c r="C181" s="32">
        <v>36</v>
      </c>
      <c r="D181" s="26" t="str">
        <f t="shared" si="15"/>
        <v>기사임</v>
      </c>
      <c r="E181" s="26">
        <f>IF(D181="","",COUNTIF($D$1:D181,"기사임"))</f>
        <v>154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4"/>
        <v/>
      </c>
    </row>
    <row r="182" spans="1:7">
      <c r="A182" s="32" t="s">
        <v>1131</v>
      </c>
      <c r="B182" s="32">
        <v>41</v>
      </c>
      <c r="C182" s="32">
        <v>31</v>
      </c>
      <c r="D182" s="26" t="str">
        <f t="shared" si="15"/>
        <v>기사임</v>
      </c>
      <c r="E182" s="26">
        <f>IF(D182="","",COUNTIF($D$1:D182,"기사임"))</f>
        <v>155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4"/>
        <v/>
      </c>
    </row>
    <row r="183" spans="1:7">
      <c r="A183" s="32" t="s">
        <v>1213</v>
      </c>
      <c r="B183" s="32">
        <v>41</v>
      </c>
      <c r="C183" s="32">
        <v>28</v>
      </c>
      <c r="D183" s="26" t="str">
        <f t="shared" si="15"/>
        <v>기사임</v>
      </c>
      <c r="E183" s="26">
        <f>IF(D183="","",COUNTIF($D$1:D183,"기사임"))</f>
        <v>156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4"/>
        <v/>
      </c>
    </row>
    <row r="184" spans="1:7">
      <c r="A184" s="32" t="s">
        <v>1100</v>
      </c>
      <c r="B184" s="32">
        <v>40</v>
      </c>
      <c r="C184" s="32">
        <v>36</v>
      </c>
      <c r="D184" s="26" t="str">
        <f t="shared" si="15"/>
        <v>기사임</v>
      </c>
      <c r="E184" s="26">
        <f>IF(D184="","",COUNTIF($D$1:D184,"기사임"))</f>
        <v>157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4"/>
        <v/>
      </c>
    </row>
    <row r="185" spans="1:7">
      <c r="A185" s="32" t="s">
        <v>3005</v>
      </c>
      <c r="B185" s="32">
        <v>40</v>
      </c>
      <c r="C185" s="32">
        <v>26</v>
      </c>
      <c r="D185" s="26" t="str">
        <f t="shared" si="15"/>
        <v>기사임</v>
      </c>
      <c r="E185" s="26">
        <f>IF(D185="","",COUNTIF($D$1:D185,"기사임"))</f>
        <v>158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4"/>
        <v/>
      </c>
    </row>
    <row r="186" spans="1:7">
      <c r="A186" s="32" t="s">
        <v>1141</v>
      </c>
      <c r="B186" s="32">
        <v>40</v>
      </c>
      <c r="C186" s="32">
        <v>37</v>
      </c>
      <c r="D186" s="26" t="str">
        <f t="shared" si="15"/>
        <v>기사임</v>
      </c>
      <c r="E186" s="26">
        <f>IF(D186="","",COUNTIF($D$1:D186,"기사임"))</f>
        <v>159</v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4"/>
        <v/>
      </c>
    </row>
    <row r="187" spans="1:7">
      <c r="A187" s="32" t="s">
        <v>1188</v>
      </c>
      <c r="B187" s="32">
        <v>40</v>
      </c>
      <c r="C187" s="32">
        <v>37</v>
      </c>
      <c r="D187" s="26" t="str">
        <f t="shared" si="15"/>
        <v>기사임</v>
      </c>
      <c r="E187" s="26">
        <f>IF(D187="","",COUNTIF($D$1:D187,"기사임"))</f>
        <v>160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4"/>
        <v/>
      </c>
    </row>
    <row r="188" spans="1:7">
      <c r="A188" s="32" t="s">
        <v>1117</v>
      </c>
      <c r="B188" s="32">
        <v>40</v>
      </c>
      <c r="C188" s="32">
        <v>36</v>
      </c>
      <c r="D188" s="26" t="str">
        <f t="shared" si="15"/>
        <v>기사임</v>
      </c>
      <c r="E188" s="26">
        <f>IF(D188="","",COUNTIF($D$1:D188,"기사임"))</f>
        <v>161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4"/>
        <v/>
      </c>
    </row>
    <row r="189" spans="1:7">
      <c r="A189" s="32" t="s">
        <v>3452</v>
      </c>
      <c r="B189" s="32">
        <v>30</v>
      </c>
      <c r="C189" s="32">
        <v>1.3333333333333299</v>
      </c>
      <c r="D189" s="26" t="str">
        <f t="shared" si="15"/>
        <v/>
      </c>
      <c r="E189" s="26" t="str">
        <f>IF(D189="","",COUNTIF($D$1:D189,"기사임"))</f>
        <v/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4"/>
        <v/>
      </c>
    </row>
    <row r="190" spans="1:7">
      <c r="A190" s="32" t="s">
        <v>1291</v>
      </c>
      <c r="B190" s="32">
        <v>39</v>
      </c>
      <c r="C190" s="32">
        <v>35</v>
      </c>
      <c r="D190" s="26" t="str">
        <f t="shared" si="15"/>
        <v>기사임</v>
      </c>
      <c r="E190" s="26">
        <f>IF(D190="","",COUNTIF($D$1:D190,"기사임"))</f>
        <v>162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4"/>
        <v/>
      </c>
    </row>
    <row r="191" spans="1:7">
      <c r="A191" s="32" t="s">
        <v>1162</v>
      </c>
      <c r="B191" s="32">
        <v>38</v>
      </c>
      <c r="C191" s="32">
        <v>37</v>
      </c>
      <c r="D191" s="26" t="str">
        <f t="shared" si="15"/>
        <v>기사임</v>
      </c>
      <c r="E191" s="26">
        <f>IF(D191="","",COUNTIF($D$1:D191,"기사임"))</f>
        <v>163</v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4"/>
        <v/>
      </c>
    </row>
    <row r="192" spans="1:7">
      <c r="A192" s="32" t="s">
        <v>1153</v>
      </c>
      <c r="B192" s="32">
        <v>38</v>
      </c>
      <c r="C192" s="32">
        <v>33</v>
      </c>
      <c r="D192" s="26" t="str">
        <f t="shared" si="15"/>
        <v>기사임</v>
      </c>
      <c r="E192" s="26">
        <f>IF(D192="","",COUNTIF($D$1:D192,"기사임"))</f>
        <v>164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4"/>
        <v/>
      </c>
    </row>
    <row r="193" spans="1:7">
      <c r="A193" s="32" t="s">
        <v>1256</v>
      </c>
      <c r="B193" s="32">
        <v>38</v>
      </c>
      <c r="C193" s="32">
        <v>34</v>
      </c>
      <c r="D193" s="26" t="str">
        <f t="shared" si="15"/>
        <v>기사임</v>
      </c>
      <c r="E193" s="26">
        <f>IF(D193="","",COUNTIF($D$1:D193,"기사임"))</f>
        <v>165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4"/>
        <v/>
      </c>
    </row>
    <row r="194" spans="1:7">
      <c r="A194" s="32" t="s">
        <v>1178</v>
      </c>
      <c r="B194" s="32">
        <v>38</v>
      </c>
      <c r="C194" s="32">
        <v>34</v>
      </c>
      <c r="D194" s="26" t="str">
        <f t="shared" si="15"/>
        <v>기사임</v>
      </c>
      <c r="E194" s="26">
        <f>IF(D194="","",COUNTIF($D$1:D194,"기사임"))</f>
        <v>166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6">IF(F194="","",RANK(F194,F:F,1))</f>
        <v/>
      </c>
    </row>
    <row r="195" spans="1:7">
      <c r="A195" s="32" t="s">
        <v>3453</v>
      </c>
      <c r="B195" s="32">
        <v>12</v>
      </c>
      <c r="C195" s="32">
        <v>3.1666666666666599</v>
      </c>
      <c r="D195" s="26" t="str">
        <f t="shared" ref="D195:D258" si="17">IF(AND(MID(A195,2,8)="archives",ISNUMBER(VALUE(MID(A195,11,8)))=TRUE),"기사임","")</f>
        <v/>
      </c>
      <c r="E195" s="26" t="str">
        <f>IF(D195="","",COUNTIF($D$1:D195,"기사임"))</f>
        <v/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6"/>
        <v/>
      </c>
    </row>
    <row r="196" spans="1:7">
      <c r="A196" s="32" t="s">
        <v>1260</v>
      </c>
      <c r="B196" s="32">
        <v>37</v>
      </c>
      <c r="C196" s="32">
        <v>33</v>
      </c>
      <c r="D196" s="26" t="str">
        <f t="shared" si="17"/>
        <v>기사임</v>
      </c>
      <c r="E196" s="26">
        <f>IF(D196="","",COUNTIF($D$1:D196,"기사임"))</f>
        <v>167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6"/>
        <v/>
      </c>
    </row>
    <row r="197" spans="1:7">
      <c r="A197" s="32" t="s">
        <v>1163</v>
      </c>
      <c r="B197" s="32">
        <v>37</v>
      </c>
      <c r="C197" s="32">
        <v>34</v>
      </c>
      <c r="D197" s="26" t="str">
        <f t="shared" si="17"/>
        <v>기사임</v>
      </c>
      <c r="E197" s="26">
        <f>IF(D197="","",COUNTIF($D$1:D197,"기사임"))</f>
        <v>168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6"/>
        <v/>
      </c>
    </row>
    <row r="198" spans="1:7">
      <c r="A198" s="32" t="s">
        <v>1181</v>
      </c>
      <c r="B198" s="32">
        <v>37</v>
      </c>
      <c r="C198" s="32">
        <v>35</v>
      </c>
      <c r="D198" s="26" t="str">
        <f t="shared" si="17"/>
        <v>기사임</v>
      </c>
      <c r="E198" s="26">
        <f>IF(D198="","",COUNTIF($D$1:D198,"기사임"))</f>
        <v>169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6"/>
        <v/>
      </c>
    </row>
    <row r="199" spans="1:7">
      <c r="A199" s="32" t="s">
        <v>1816</v>
      </c>
      <c r="B199" s="32">
        <v>37</v>
      </c>
      <c r="C199" s="32">
        <v>29</v>
      </c>
      <c r="D199" s="26" t="str">
        <f t="shared" si="17"/>
        <v>기사임</v>
      </c>
      <c r="E199" s="26">
        <f>IF(D199="","",COUNTIF($D$1:D199,"기사임"))</f>
        <v>170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6"/>
        <v/>
      </c>
    </row>
    <row r="200" spans="1:7">
      <c r="A200" s="32" t="s">
        <v>1400</v>
      </c>
      <c r="B200" s="32">
        <v>36</v>
      </c>
      <c r="C200" s="32">
        <v>27</v>
      </c>
      <c r="D200" s="26" t="str">
        <f t="shared" si="17"/>
        <v>기사임</v>
      </c>
      <c r="E200" s="26">
        <f>IF(D200="","",COUNTIF($D$1:D200,"기사임"))</f>
        <v>171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6"/>
        <v/>
      </c>
    </row>
    <row r="201" spans="1:7">
      <c r="A201" s="32" t="s">
        <v>1161</v>
      </c>
      <c r="B201" s="32">
        <v>36</v>
      </c>
      <c r="C201" s="32">
        <v>33</v>
      </c>
      <c r="D201" s="26" t="str">
        <f t="shared" si="17"/>
        <v>기사임</v>
      </c>
      <c r="E201" s="26">
        <f>IF(D201="","",COUNTIF($D$1:D201,"기사임"))</f>
        <v>172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6"/>
        <v/>
      </c>
    </row>
    <row r="202" spans="1:7">
      <c r="A202" s="32" t="s">
        <v>1154</v>
      </c>
      <c r="B202" s="32">
        <v>36</v>
      </c>
      <c r="C202" s="32">
        <v>34</v>
      </c>
      <c r="D202" s="26" t="str">
        <f t="shared" si="17"/>
        <v>기사임</v>
      </c>
      <c r="E202" s="26">
        <f>IF(D202="","",COUNTIF($D$1:D202,"기사임"))</f>
        <v>173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6"/>
        <v/>
      </c>
    </row>
    <row r="203" spans="1:7">
      <c r="A203" s="32" t="s">
        <v>1149</v>
      </c>
      <c r="B203" s="32">
        <v>36</v>
      </c>
      <c r="C203" s="32">
        <v>33</v>
      </c>
      <c r="D203" s="26" t="str">
        <f t="shared" si="17"/>
        <v>기사임</v>
      </c>
      <c r="E203" s="26">
        <f>IF(D203="","",COUNTIF($D$1:D203,"기사임"))</f>
        <v>174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6"/>
        <v/>
      </c>
    </row>
    <row r="204" spans="1:7">
      <c r="A204" s="32" t="s">
        <v>1111</v>
      </c>
      <c r="B204" s="32">
        <v>36</v>
      </c>
      <c r="C204" s="32">
        <v>32</v>
      </c>
      <c r="D204" s="26" t="str">
        <f t="shared" si="17"/>
        <v>기사임</v>
      </c>
      <c r="E204" s="26">
        <f>IF(D204="","",COUNTIF($D$1:D204,"기사임"))</f>
        <v>175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6"/>
        <v/>
      </c>
    </row>
    <row r="205" spans="1:7">
      <c r="A205" s="32" t="s">
        <v>3007</v>
      </c>
      <c r="B205" s="32">
        <v>35</v>
      </c>
      <c r="C205" s="32">
        <v>24</v>
      </c>
      <c r="D205" s="26" t="str">
        <f t="shared" si="17"/>
        <v>기사임</v>
      </c>
      <c r="E205" s="26">
        <f>IF(D205="","",COUNTIF($D$1:D205,"기사임"))</f>
        <v>176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6"/>
        <v/>
      </c>
    </row>
    <row r="206" spans="1:7">
      <c r="A206" s="32" t="s">
        <v>2235</v>
      </c>
      <c r="B206" s="32">
        <v>35</v>
      </c>
      <c r="C206" s="32">
        <v>32</v>
      </c>
      <c r="D206" s="26" t="str">
        <f t="shared" si="17"/>
        <v>기사임</v>
      </c>
      <c r="E206" s="26">
        <f>IF(D206="","",COUNTIF($D$1:D206,"기사임"))</f>
        <v>177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6"/>
        <v/>
      </c>
    </row>
    <row r="207" spans="1:7">
      <c r="A207" s="32" t="s">
        <v>1182</v>
      </c>
      <c r="B207" s="32">
        <v>35</v>
      </c>
      <c r="C207" s="32">
        <v>34</v>
      </c>
      <c r="D207" s="26" t="str">
        <f t="shared" si="17"/>
        <v>기사임</v>
      </c>
      <c r="E207" s="26">
        <f>IF(D207="","",COUNTIF($D$1:D207,"기사임"))</f>
        <v>178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6"/>
        <v/>
      </c>
    </row>
    <row r="208" spans="1:7">
      <c r="A208" s="32" t="s">
        <v>1108</v>
      </c>
      <c r="B208" s="32">
        <v>35</v>
      </c>
      <c r="C208" s="32">
        <v>29</v>
      </c>
      <c r="D208" s="26" t="str">
        <f t="shared" si="17"/>
        <v>기사임</v>
      </c>
      <c r="E208" s="26">
        <f>IF(D208="","",COUNTIF($D$1:D208,"기사임"))</f>
        <v>179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6"/>
        <v/>
      </c>
    </row>
    <row r="209" spans="1:7">
      <c r="A209" s="32" t="s">
        <v>1238</v>
      </c>
      <c r="B209" s="32">
        <v>35</v>
      </c>
      <c r="C209" s="32">
        <v>29</v>
      </c>
      <c r="D209" s="26" t="str">
        <f t="shared" si="17"/>
        <v>기사임</v>
      </c>
      <c r="E209" s="26">
        <f>IF(D209="","",COUNTIF($D$1:D209,"기사임"))</f>
        <v>180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6"/>
        <v/>
      </c>
    </row>
    <row r="210" spans="1:7">
      <c r="A210" s="32" t="s">
        <v>1093</v>
      </c>
      <c r="B210" s="32">
        <v>35</v>
      </c>
      <c r="C210" s="32">
        <v>28</v>
      </c>
      <c r="D210" s="26" t="str">
        <f t="shared" si="17"/>
        <v/>
      </c>
      <c r="E210" s="26" t="str">
        <f>IF(D210="","",COUNTIF($D$1:D210,"기사임"))</f>
        <v/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6"/>
        <v/>
      </c>
    </row>
    <row r="211" spans="1:7">
      <c r="A211" s="32" t="s">
        <v>1133</v>
      </c>
      <c r="B211" s="32">
        <v>34</v>
      </c>
      <c r="C211" s="32">
        <v>30</v>
      </c>
      <c r="D211" s="26" t="str">
        <f t="shared" si="17"/>
        <v>기사임</v>
      </c>
      <c r="E211" s="26">
        <f>IF(D211="","",COUNTIF($D$1:D211,"기사임"))</f>
        <v>181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6"/>
        <v/>
      </c>
    </row>
    <row r="212" spans="1:7">
      <c r="A212" s="32" t="s">
        <v>1072</v>
      </c>
      <c r="B212" s="32">
        <v>34</v>
      </c>
      <c r="C212" s="32">
        <v>22</v>
      </c>
      <c r="D212" s="26" t="str">
        <f t="shared" si="17"/>
        <v>기사임</v>
      </c>
      <c r="E212" s="26">
        <f>IF(D212="","",COUNTIF($D$1:D212,"기사임"))</f>
        <v>182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6"/>
        <v/>
      </c>
    </row>
    <row r="213" spans="1:7">
      <c r="A213" s="32" t="s">
        <v>1359</v>
      </c>
      <c r="B213" s="32">
        <v>34</v>
      </c>
      <c r="C213" s="32">
        <v>31</v>
      </c>
      <c r="D213" s="26" t="str">
        <f t="shared" si="17"/>
        <v>기사임</v>
      </c>
      <c r="E213" s="26">
        <f>IF(D213="","",COUNTIF($D$1:D213,"기사임"))</f>
        <v>183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6"/>
        <v/>
      </c>
    </row>
    <row r="214" spans="1:7">
      <c r="A214" s="32" t="s">
        <v>1393</v>
      </c>
      <c r="B214" s="32">
        <v>34</v>
      </c>
      <c r="C214" s="32">
        <v>31</v>
      </c>
      <c r="D214" s="26" t="str">
        <f t="shared" si="17"/>
        <v>기사임</v>
      </c>
      <c r="E214" s="26">
        <f>IF(D214="","",COUNTIF($D$1:D214,"기사임"))</f>
        <v>184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6"/>
        <v/>
      </c>
    </row>
    <row r="215" spans="1:7">
      <c r="A215" s="32" t="s">
        <v>1186</v>
      </c>
      <c r="B215" s="32">
        <v>34</v>
      </c>
      <c r="C215" s="32">
        <v>25</v>
      </c>
      <c r="D215" s="26" t="str">
        <f t="shared" si="17"/>
        <v>기사임</v>
      </c>
      <c r="E215" s="26">
        <f>IF(D215="","",COUNTIF($D$1:D215,"기사임"))</f>
        <v>185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6"/>
        <v/>
      </c>
    </row>
    <row r="216" spans="1:7">
      <c r="A216" s="32" t="s">
        <v>1164</v>
      </c>
      <c r="B216" s="32">
        <v>34</v>
      </c>
      <c r="C216" s="32">
        <v>32</v>
      </c>
      <c r="D216" s="26" t="str">
        <f t="shared" si="17"/>
        <v>기사임</v>
      </c>
      <c r="E216" s="26">
        <f>IF(D216="","",COUNTIF($D$1:D216,"기사임"))</f>
        <v>186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6"/>
        <v/>
      </c>
    </row>
    <row r="217" spans="1:7">
      <c r="A217" s="32" t="s">
        <v>2860</v>
      </c>
      <c r="B217" s="32">
        <v>34</v>
      </c>
      <c r="C217" s="32">
        <v>21</v>
      </c>
      <c r="D217" s="26" t="str">
        <f t="shared" si="17"/>
        <v>기사임</v>
      </c>
      <c r="E217" s="26">
        <f>IF(D217="","",COUNTIF($D$1:D217,"기사임"))</f>
        <v>187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6"/>
        <v/>
      </c>
    </row>
    <row r="218" spans="1:7">
      <c r="A218" s="32" t="s">
        <v>3454</v>
      </c>
      <c r="B218" s="32">
        <v>27</v>
      </c>
      <c r="C218" s="32">
        <v>1.25925925925925</v>
      </c>
      <c r="D218" s="26" t="str">
        <f t="shared" si="17"/>
        <v/>
      </c>
      <c r="E218" s="26" t="str">
        <f>IF(D218="","",COUNTIF($D$1:D218,"기사임"))</f>
        <v/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6"/>
        <v/>
      </c>
    </row>
    <row r="219" spans="1:7">
      <c r="A219" s="32" t="s">
        <v>1023</v>
      </c>
      <c r="B219" s="32">
        <v>33</v>
      </c>
      <c r="C219" s="32">
        <v>21</v>
      </c>
      <c r="D219" s="26" t="str">
        <f t="shared" si="17"/>
        <v>기사임</v>
      </c>
      <c r="E219" s="26">
        <f>IF(D219="","",COUNTIF($D$1:D219,"기사임"))</f>
        <v>188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6"/>
        <v/>
      </c>
    </row>
    <row r="220" spans="1:7">
      <c r="A220" s="32" t="s">
        <v>1395</v>
      </c>
      <c r="B220" s="32">
        <v>33</v>
      </c>
      <c r="C220" s="32">
        <v>23</v>
      </c>
      <c r="D220" s="26" t="str">
        <f t="shared" si="17"/>
        <v>기사임</v>
      </c>
      <c r="E220" s="26">
        <f>IF(D220="","",COUNTIF($D$1:D220,"기사임"))</f>
        <v>189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6"/>
        <v/>
      </c>
    </row>
    <row r="221" spans="1:7">
      <c r="A221" s="32" t="s">
        <v>3006</v>
      </c>
      <c r="B221" s="32">
        <v>33</v>
      </c>
      <c r="C221" s="32">
        <v>27</v>
      </c>
      <c r="D221" s="26" t="str">
        <f t="shared" si="17"/>
        <v>기사임</v>
      </c>
      <c r="E221" s="26">
        <f>IF(D221="","",COUNTIF($D$1:D221,"기사임"))</f>
        <v>190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6"/>
        <v/>
      </c>
    </row>
    <row r="222" spans="1:7">
      <c r="A222" s="32" t="s">
        <v>1435</v>
      </c>
      <c r="B222" s="32">
        <v>33</v>
      </c>
      <c r="C222" s="32">
        <v>29</v>
      </c>
      <c r="D222" s="26" t="str">
        <f t="shared" si="17"/>
        <v>기사임</v>
      </c>
      <c r="E222" s="26">
        <f>IF(D222="","",COUNTIF($D$1:D222,"기사임"))</f>
        <v>191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6"/>
        <v/>
      </c>
    </row>
    <row r="223" spans="1:7">
      <c r="A223" s="32" t="s">
        <v>1273</v>
      </c>
      <c r="B223" s="32">
        <v>33</v>
      </c>
      <c r="C223" s="32">
        <v>31</v>
      </c>
      <c r="D223" s="26" t="str">
        <f t="shared" si="17"/>
        <v>기사임</v>
      </c>
      <c r="E223" s="26">
        <f>IF(D223="","",COUNTIF($D$1:D223,"기사임"))</f>
        <v>192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6"/>
        <v/>
      </c>
    </row>
    <row r="224" spans="1:7">
      <c r="A224" s="32" t="s">
        <v>1209</v>
      </c>
      <c r="B224" s="32">
        <v>33</v>
      </c>
      <c r="C224" s="32">
        <v>25</v>
      </c>
      <c r="D224" s="26" t="str">
        <f t="shared" si="17"/>
        <v>기사임</v>
      </c>
      <c r="E224" s="26">
        <f>IF(D224="","",COUNTIF($D$1:D224,"기사임"))</f>
        <v>193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6"/>
        <v/>
      </c>
    </row>
    <row r="225" spans="1:7">
      <c r="A225" s="32" t="s">
        <v>1122</v>
      </c>
      <c r="B225" s="32">
        <v>33</v>
      </c>
      <c r="C225" s="32">
        <v>29</v>
      </c>
      <c r="D225" s="26" t="str">
        <f t="shared" si="17"/>
        <v>기사임</v>
      </c>
      <c r="E225" s="26">
        <f>IF(D225="","",COUNTIF($D$1:D225,"기사임"))</f>
        <v>194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6"/>
        <v/>
      </c>
    </row>
    <row r="226" spans="1:7">
      <c r="A226" s="32" t="s">
        <v>1105</v>
      </c>
      <c r="B226" s="32">
        <v>32</v>
      </c>
      <c r="C226" s="32">
        <v>28</v>
      </c>
      <c r="D226" s="26" t="str">
        <f t="shared" si="17"/>
        <v>기사임</v>
      </c>
      <c r="E226" s="26">
        <f>IF(D226="","",COUNTIF($D$1:D226,"기사임"))</f>
        <v>195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6"/>
        <v/>
      </c>
    </row>
    <row r="227" spans="1:7">
      <c r="A227" s="32" t="s">
        <v>1137</v>
      </c>
      <c r="B227" s="32">
        <v>32</v>
      </c>
      <c r="C227" s="32">
        <v>26</v>
      </c>
      <c r="D227" s="26" t="str">
        <f t="shared" si="17"/>
        <v>기사임</v>
      </c>
      <c r="E227" s="26">
        <f>IF(D227="","",COUNTIF($D$1:D227,"기사임"))</f>
        <v>196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6"/>
        <v/>
      </c>
    </row>
    <row r="228" spans="1:7">
      <c r="A228" s="32" t="s">
        <v>1275</v>
      </c>
      <c r="B228" s="32">
        <v>32</v>
      </c>
      <c r="C228" s="32">
        <v>23</v>
      </c>
      <c r="D228" s="26" t="str">
        <f t="shared" si="17"/>
        <v>기사임</v>
      </c>
      <c r="E228" s="26">
        <f>IF(D228="","",COUNTIF($D$1:D228,"기사임"))</f>
        <v>197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6"/>
        <v/>
      </c>
    </row>
    <row r="229" spans="1:7">
      <c r="A229" s="32" t="s">
        <v>1791</v>
      </c>
      <c r="B229" s="32">
        <v>32</v>
      </c>
      <c r="C229" s="32">
        <v>31</v>
      </c>
      <c r="D229" s="26" t="str">
        <f t="shared" si="17"/>
        <v>기사임</v>
      </c>
      <c r="E229" s="26">
        <f>IF(D229="","",COUNTIF($D$1:D229,"기사임"))</f>
        <v>198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6"/>
        <v/>
      </c>
    </row>
    <row r="230" spans="1:7">
      <c r="A230" s="32" t="s">
        <v>1300</v>
      </c>
      <c r="B230" s="32">
        <v>32</v>
      </c>
      <c r="C230" s="32">
        <v>26</v>
      </c>
      <c r="D230" s="26" t="str">
        <f t="shared" si="17"/>
        <v>기사임</v>
      </c>
      <c r="E230" s="26">
        <f>IF(D230="","",COUNTIF($D$1:D230,"기사임"))</f>
        <v>199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6"/>
        <v/>
      </c>
    </row>
    <row r="231" spans="1:7">
      <c r="A231" s="32" t="s">
        <v>1478</v>
      </c>
      <c r="B231" s="32">
        <v>32</v>
      </c>
      <c r="C231" s="32">
        <v>23</v>
      </c>
      <c r="D231" s="26" t="str">
        <f t="shared" si="17"/>
        <v>기사임</v>
      </c>
      <c r="E231" s="26">
        <f>IF(D231="","",COUNTIF($D$1:D231,"기사임"))</f>
        <v>200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6"/>
        <v/>
      </c>
    </row>
    <row r="232" spans="1:7">
      <c r="A232" s="32" t="s">
        <v>1611</v>
      </c>
      <c r="B232" s="32">
        <v>32</v>
      </c>
      <c r="C232" s="32">
        <v>9</v>
      </c>
      <c r="D232" s="26" t="str">
        <f t="shared" si="17"/>
        <v/>
      </c>
      <c r="E232" s="26" t="str">
        <f>IF(D232="","",COUNTIF($D$1:D232,"기사임"))</f>
        <v/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6"/>
        <v/>
      </c>
    </row>
    <row r="233" spans="1:7">
      <c r="A233" s="32" t="s">
        <v>1669</v>
      </c>
      <c r="B233" s="32">
        <v>31</v>
      </c>
      <c r="C233" s="32">
        <v>29</v>
      </c>
      <c r="D233" s="26" t="str">
        <f t="shared" si="17"/>
        <v>기사임</v>
      </c>
      <c r="E233" s="26">
        <f>IF(D233="","",COUNTIF($D$1:D233,"기사임"))</f>
        <v>201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6"/>
        <v/>
      </c>
    </row>
    <row r="234" spans="1:7">
      <c r="A234" s="32" t="s">
        <v>1309</v>
      </c>
      <c r="B234" s="32">
        <v>31</v>
      </c>
      <c r="C234" s="32">
        <v>19</v>
      </c>
      <c r="D234" s="26" t="str">
        <f t="shared" si="17"/>
        <v>기사임</v>
      </c>
      <c r="E234" s="26">
        <f>IF(D234="","",COUNTIF($D$1:D234,"기사임"))</f>
        <v>202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6"/>
        <v/>
      </c>
    </row>
    <row r="235" spans="1:7">
      <c r="A235" s="32" t="s">
        <v>1475</v>
      </c>
      <c r="B235" s="32">
        <v>31</v>
      </c>
      <c r="C235" s="32">
        <v>25</v>
      </c>
      <c r="D235" s="26" t="str">
        <f t="shared" si="17"/>
        <v>기사임</v>
      </c>
      <c r="E235" s="26">
        <f>IF(D235="","",COUNTIF($D$1:D235,"기사임"))</f>
        <v>203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6"/>
        <v/>
      </c>
    </row>
    <row r="236" spans="1:7">
      <c r="A236" s="32" t="s">
        <v>1390</v>
      </c>
      <c r="B236" s="32">
        <v>31</v>
      </c>
      <c r="C236" s="32">
        <v>14</v>
      </c>
      <c r="D236" s="26" t="str">
        <f t="shared" si="17"/>
        <v/>
      </c>
      <c r="E236" s="26" t="str">
        <f>IF(D236="","",COUNTIF($D$1:D236,"기사임"))</f>
        <v/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6"/>
        <v/>
      </c>
    </row>
    <row r="237" spans="1:7">
      <c r="A237" s="32" t="s">
        <v>1151</v>
      </c>
      <c r="B237" s="32">
        <v>30</v>
      </c>
      <c r="C237" s="32">
        <v>20</v>
      </c>
      <c r="D237" s="26" t="str">
        <f t="shared" si="17"/>
        <v>기사임</v>
      </c>
      <c r="E237" s="26">
        <f>IF(D237="","",COUNTIF($D$1:D237,"기사임"))</f>
        <v>204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6"/>
        <v/>
      </c>
    </row>
    <row r="238" spans="1:7">
      <c r="A238" s="32" t="s">
        <v>1358</v>
      </c>
      <c r="B238" s="32">
        <v>30</v>
      </c>
      <c r="C238" s="32">
        <v>26</v>
      </c>
      <c r="D238" s="26" t="str">
        <f t="shared" si="17"/>
        <v>기사임</v>
      </c>
      <c r="E238" s="26">
        <f>IF(D238="","",COUNTIF($D$1:D238,"기사임"))</f>
        <v>205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6"/>
        <v/>
      </c>
    </row>
    <row r="239" spans="1:7">
      <c r="A239" s="32" t="s">
        <v>1170</v>
      </c>
      <c r="B239" s="32">
        <v>30</v>
      </c>
      <c r="C239" s="32">
        <v>25</v>
      </c>
      <c r="D239" s="26" t="str">
        <f t="shared" si="17"/>
        <v>기사임</v>
      </c>
      <c r="E239" s="26">
        <f>IF(D239="","",COUNTIF($D$1:D239,"기사임"))</f>
        <v>206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6"/>
        <v/>
      </c>
    </row>
    <row r="240" spans="1:7">
      <c r="A240" s="32" t="s">
        <v>1788</v>
      </c>
      <c r="B240" s="32">
        <v>30</v>
      </c>
      <c r="C240" s="32">
        <v>23</v>
      </c>
      <c r="D240" s="26" t="str">
        <f t="shared" si="17"/>
        <v>기사임</v>
      </c>
      <c r="E240" s="26">
        <f>IF(D240="","",COUNTIF($D$1:D240,"기사임"))</f>
        <v>207</v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6"/>
        <v/>
      </c>
    </row>
    <row r="241" spans="1:7">
      <c r="A241" s="32" t="s">
        <v>1342</v>
      </c>
      <c r="B241" s="32">
        <v>30</v>
      </c>
      <c r="C241" s="32">
        <v>27</v>
      </c>
      <c r="D241" s="26" t="str">
        <f t="shared" si="17"/>
        <v>기사임</v>
      </c>
      <c r="E241" s="26">
        <f>IF(D241="","",COUNTIF($D$1:D241,"기사임"))</f>
        <v>208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6"/>
        <v/>
      </c>
    </row>
    <row r="242" spans="1:7">
      <c r="A242" s="32" t="s">
        <v>1011</v>
      </c>
      <c r="B242" s="32">
        <v>30</v>
      </c>
      <c r="C242" s="32">
        <v>26</v>
      </c>
      <c r="D242" s="26" t="str">
        <f t="shared" si="17"/>
        <v>기사임</v>
      </c>
      <c r="E242" s="26">
        <f>IF(D242="","",COUNTIF($D$1:D242,"기사임"))</f>
        <v>209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6"/>
        <v/>
      </c>
    </row>
    <row r="243" spans="1:7">
      <c r="A243" s="32" t="s">
        <v>1017</v>
      </c>
      <c r="B243" s="32">
        <v>30</v>
      </c>
      <c r="C243" s="32">
        <v>22</v>
      </c>
      <c r="D243" s="26" t="str">
        <f t="shared" si="17"/>
        <v>기사임</v>
      </c>
      <c r="E243" s="26">
        <f>IF(D243="","",COUNTIF($D$1:D243,"기사임"))</f>
        <v>210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6"/>
        <v/>
      </c>
    </row>
    <row r="244" spans="1:7">
      <c r="A244" s="32" t="s">
        <v>3455</v>
      </c>
      <c r="B244" s="32">
        <v>30</v>
      </c>
      <c r="C244" s="32">
        <v>28</v>
      </c>
      <c r="D244" s="26" t="str">
        <f t="shared" si="17"/>
        <v>기사임</v>
      </c>
      <c r="E244" s="26">
        <f>IF(D244="","",COUNTIF($D$1:D244,"기사임"))</f>
        <v>211</v>
      </c>
      <c r="F244" s="26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>211</v>
      </c>
      <c r="G244" s="26">
        <f t="shared" si="16"/>
        <v>14</v>
      </c>
    </row>
    <row r="245" spans="1:7">
      <c r="A245" s="32" t="s">
        <v>3456</v>
      </c>
      <c r="B245" s="32">
        <v>30</v>
      </c>
      <c r="C245" s="32">
        <v>27</v>
      </c>
      <c r="D245" s="26" t="str">
        <f t="shared" si="17"/>
        <v>기사임</v>
      </c>
      <c r="E245" s="26">
        <f>IF(D245="","",COUNTIF($D$1:D245,"기사임"))</f>
        <v>212</v>
      </c>
      <c r="F245" s="26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>212</v>
      </c>
      <c r="G245" s="26">
        <f t="shared" si="16"/>
        <v>15</v>
      </c>
    </row>
    <row r="246" spans="1:7">
      <c r="A246" s="32" t="s">
        <v>1298</v>
      </c>
      <c r="B246" s="32">
        <v>30</v>
      </c>
      <c r="C246" s="32">
        <v>28</v>
      </c>
      <c r="D246" s="26" t="str">
        <f t="shared" si="17"/>
        <v>기사임</v>
      </c>
      <c r="E246" s="26">
        <f>IF(D246="","",COUNTIF($D$1:D246,"기사임"))</f>
        <v>213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6"/>
        <v/>
      </c>
    </row>
    <row r="247" spans="1:7">
      <c r="A247" s="32" t="s">
        <v>1123</v>
      </c>
      <c r="B247" s="32">
        <v>30</v>
      </c>
      <c r="C247" s="32">
        <v>26</v>
      </c>
      <c r="D247" s="26" t="str">
        <f t="shared" si="17"/>
        <v>기사임</v>
      </c>
      <c r="E247" s="26">
        <f>IF(D247="","",COUNTIF($D$1:D247,"기사임"))</f>
        <v>214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6"/>
        <v/>
      </c>
    </row>
    <row r="248" spans="1:7">
      <c r="A248" s="32" t="s">
        <v>2306</v>
      </c>
      <c r="B248" s="32">
        <v>30</v>
      </c>
      <c r="C248" s="32">
        <v>18</v>
      </c>
      <c r="D248" s="26" t="str">
        <f t="shared" si="17"/>
        <v>기사임</v>
      </c>
      <c r="E248" s="26">
        <f>IF(D248="","",COUNTIF($D$1:D248,"기사임"))</f>
        <v>215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6"/>
        <v/>
      </c>
    </row>
    <row r="249" spans="1:7">
      <c r="A249" s="32" t="s">
        <v>1255</v>
      </c>
      <c r="B249" s="32">
        <v>30</v>
      </c>
      <c r="C249" s="32">
        <v>25</v>
      </c>
      <c r="D249" s="26" t="str">
        <f t="shared" si="17"/>
        <v>기사임</v>
      </c>
      <c r="E249" s="26">
        <f>IF(D249="","",COUNTIF($D$1:D249,"기사임"))</f>
        <v>216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6"/>
        <v/>
      </c>
    </row>
    <row r="250" spans="1:7">
      <c r="A250" s="32" t="s">
        <v>1158</v>
      </c>
      <c r="B250" s="32">
        <v>29</v>
      </c>
      <c r="C250" s="32">
        <v>24</v>
      </c>
      <c r="D250" s="26" t="str">
        <f t="shared" si="17"/>
        <v>기사임</v>
      </c>
      <c r="E250" s="26">
        <f>IF(D250="","",COUNTIF($D$1:D250,"기사임"))</f>
        <v>217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6"/>
        <v/>
      </c>
    </row>
    <row r="251" spans="1:7">
      <c r="A251" s="32" t="s">
        <v>1245</v>
      </c>
      <c r="B251" s="32">
        <v>29</v>
      </c>
      <c r="C251" s="32">
        <v>25</v>
      </c>
      <c r="D251" s="26" t="str">
        <f t="shared" si="17"/>
        <v>기사임</v>
      </c>
      <c r="E251" s="26">
        <f>IF(D251="","",COUNTIF($D$1:D251,"기사임"))</f>
        <v>218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6"/>
        <v/>
      </c>
    </row>
    <row r="252" spans="1:7">
      <c r="A252" s="32" t="s">
        <v>1212</v>
      </c>
      <c r="B252" s="32">
        <v>29</v>
      </c>
      <c r="C252" s="32">
        <v>24</v>
      </c>
      <c r="D252" s="26" t="str">
        <f t="shared" si="17"/>
        <v>기사임</v>
      </c>
      <c r="E252" s="26">
        <f>IF(D252="","",COUNTIF($D$1:D252,"기사임"))</f>
        <v>219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6"/>
        <v/>
      </c>
    </row>
    <row r="253" spans="1:7">
      <c r="A253" s="32" t="s">
        <v>1420</v>
      </c>
      <c r="B253" s="32">
        <v>29</v>
      </c>
      <c r="C253" s="32">
        <v>23</v>
      </c>
      <c r="D253" s="26" t="str">
        <f t="shared" si="17"/>
        <v>기사임</v>
      </c>
      <c r="E253" s="26">
        <f>IF(D253="","",COUNTIF($D$1:D253,"기사임"))</f>
        <v>220</v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6"/>
        <v/>
      </c>
    </row>
    <row r="254" spans="1:7">
      <c r="A254" s="32" t="s">
        <v>1404</v>
      </c>
      <c r="B254" s="32">
        <v>29</v>
      </c>
      <c r="C254" s="32">
        <v>23</v>
      </c>
      <c r="D254" s="26" t="str">
        <f t="shared" si="17"/>
        <v>기사임</v>
      </c>
      <c r="E254" s="26">
        <f>IF(D254="","",COUNTIF($D$1:D254,"기사임"))</f>
        <v>221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6"/>
        <v/>
      </c>
    </row>
    <row r="255" spans="1:7">
      <c r="A255" s="32" t="s">
        <v>1846</v>
      </c>
      <c r="B255" s="32">
        <v>29</v>
      </c>
      <c r="C255" s="32">
        <v>17</v>
      </c>
      <c r="D255" s="26" t="str">
        <f t="shared" si="17"/>
        <v>기사임</v>
      </c>
      <c r="E255" s="26">
        <f>IF(D255="","",COUNTIF($D$1:D255,"기사임"))</f>
        <v>222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6"/>
        <v/>
      </c>
    </row>
    <row r="256" spans="1:7">
      <c r="A256" s="32" t="s">
        <v>1146</v>
      </c>
      <c r="B256" s="32">
        <v>29</v>
      </c>
      <c r="C256" s="32">
        <v>25</v>
      </c>
      <c r="D256" s="26" t="str">
        <f t="shared" si="17"/>
        <v>기사임</v>
      </c>
      <c r="E256" s="26">
        <f>IF(D256="","",COUNTIF($D$1:D256,"기사임"))</f>
        <v>223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6"/>
        <v/>
      </c>
    </row>
    <row r="257" spans="1:7">
      <c r="A257" s="32" t="s">
        <v>1147</v>
      </c>
      <c r="B257" s="32">
        <v>29</v>
      </c>
      <c r="C257" s="32">
        <v>15</v>
      </c>
      <c r="D257" s="26" t="str">
        <f t="shared" si="17"/>
        <v/>
      </c>
      <c r="E257" s="26" t="str">
        <f>IF(D257="","",COUNTIF($D$1:D257,"기사임"))</f>
        <v/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6"/>
        <v/>
      </c>
    </row>
    <row r="258" spans="1:7">
      <c r="A258" s="32" t="s">
        <v>1140</v>
      </c>
      <c r="B258" s="32">
        <v>28</v>
      </c>
      <c r="C258" s="32">
        <v>26</v>
      </c>
      <c r="D258" s="26" t="str">
        <f t="shared" si="17"/>
        <v>기사임</v>
      </c>
      <c r="E258" s="26">
        <f>IF(D258="","",COUNTIF($D$1:D258,"기사임"))</f>
        <v>224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8">IF(F258="","",RANK(F258,F:F,1))</f>
        <v/>
      </c>
    </row>
    <row r="259" spans="1:7">
      <c r="A259" s="32" t="s">
        <v>2746</v>
      </c>
      <c r="B259" s="32">
        <v>28</v>
      </c>
      <c r="C259" s="32">
        <v>24</v>
      </c>
      <c r="D259" s="26" t="str">
        <f t="shared" ref="D259:D322" si="19">IF(AND(MID(A259,2,8)="archives",ISNUMBER(VALUE(MID(A259,11,8)))=TRUE),"기사임","")</f>
        <v>기사임</v>
      </c>
      <c r="E259" s="26">
        <f>IF(D259="","",COUNTIF($D$1:D259,"기사임"))</f>
        <v>225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8"/>
        <v/>
      </c>
    </row>
    <row r="260" spans="1:7">
      <c r="A260" s="32" t="s">
        <v>1311</v>
      </c>
      <c r="B260" s="32">
        <v>28</v>
      </c>
      <c r="C260" s="32">
        <v>23</v>
      </c>
      <c r="D260" s="26" t="str">
        <f t="shared" si="19"/>
        <v>기사임</v>
      </c>
      <c r="E260" s="26">
        <f>IF(D260="","",COUNTIF($D$1:D260,"기사임"))</f>
        <v>226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8"/>
        <v/>
      </c>
    </row>
    <row r="261" spans="1:7">
      <c r="A261" s="32" t="s">
        <v>1219</v>
      </c>
      <c r="B261" s="32">
        <v>28</v>
      </c>
      <c r="C261" s="32">
        <v>21</v>
      </c>
      <c r="D261" s="26" t="str">
        <f t="shared" si="19"/>
        <v>기사임</v>
      </c>
      <c r="E261" s="26">
        <f>IF(D261="","",COUNTIF($D$1:D261,"기사임"))</f>
        <v>227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8"/>
        <v/>
      </c>
    </row>
    <row r="262" spans="1:7">
      <c r="A262" s="32" t="s">
        <v>1230</v>
      </c>
      <c r="B262" s="32">
        <v>28</v>
      </c>
      <c r="C262" s="32">
        <v>22</v>
      </c>
      <c r="D262" s="26" t="str">
        <f t="shared" si="19"/>
        <v>기사임</v>
      </c>
      <c r="E262" s="26">
        <f>IF(D262="","",COUNTIF($D$1:D262,"기사임"))</f>
        <v>228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8"/>
        <v/>
      </c>
    </row>
    <row r="263" spans="1:7">
      <c r="A263" s="32" t="s">
        <v>1231</v>
      </c>
      <c r="B263" s="32">
        <v>28</v>
      </c>
      <c r="C263" s="32">
        <v>17</v>
      </c>
      <c r="D263" s="26" t="str">
        <f t="shared" si="19"/>
        <v>기사임</v>
      </c>
      <c r="E263" s="26">
        <f>IF(D263="","",COUNTIF($D$1:D263,"기사임"))</f>
        <v>229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8"/>
        <v/>
      </c>
    </row>
    <row r="264" spans="1:7">
      <c r="A264" s="32" t="s">
        <v>1348</v>
      </c>
      <c r="B264" s="32">
        <v>28</v>
      </c>
      <c r="C264" s="32">
        <v>24</v>
      </c>
      <c r="D264" s="26" t="str">
        <f t="shared" si="19"/>
        <v>기사임</v>
      </c>
      <c r="E264" s="26">
        <f>IF(D264="","",COUNTIF($D$1:D264,"기사임"))</f>
        <v>230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8"/>
        <v/>
      </c>
    </row>
    <row r="265" spans="1:7">
      <c r="A265" s="32" t="s">
        <v>1196</v>
      </c>
      <c r="B265" s="32">
        <v>27</v>
      </c>
      <c r="C265" s="32">
        <v>22</v>
      </c>
      <c r="D265" s="26" t="str">
        <f t="shared" si="19"/>
        <v>기사임</v>
      </c>
      <c r="E265" s="26">
        <f>IF(D265="","",COUNTIF($D$1:D265,"기사임"))</f>
        <v>231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8"/>
        <v/>
      </c>
    </row>
    <row r="266" spans="1:7">
      <c r="A266" s="32" t="s">
        <v>1270</v>
      </c>
      <c r="B266" s="32">
        <v>27</v>
      </c>
      <c r="C266" s="32">
        <v>24</v>
      </c>
      <c r="D266" s="26" t="str">
        <f t="shared" si="19"/>
        <v>기사임</v>
      </c>
      <c r="E266" s="26">
        <f>IF(D266="","",COUNTIF($D$1:D266,"기사임"))</f>
        <v>232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8"/>
        <v/>
      </c>
    </row>
    <row r="267" spans="1:7">
      <c r="A267" s="32" t="s">
        <v>1180</v>
      </c>
      <c r="B267" s="32">
        <v>27</v>
      </c>
      <c r="C267" s="32">
        <v>25</v>
      </c>
      <c r="D267" s="26" t="str">
        <f t="shared" si="19"/>
        <v>기사임</v>
      </c>
      <c r="E267" s="26">
        <f>IF(D267="","",COUNTIF($D$1:D267,"기사임"))</f>
        <v>233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8"/>
        <v/>
      </c>
    </row>
    <row r="268" spans="1:7">
      <c r="A268" s="32" t="s">
        <v>3011</v>
      </c>
      <c r="B268" s="32">
        <v>27</v>
      </c>
      <c r="C268" s="32">
        <v>22</v>
      </c>
      <c r="D268" s="26" t="str">
        <f t="shared" si="19"/>
        <v>기사임</v>
      </c>
      <c r="E268" s="26">
        <f>IF(D268="","",COUNTIF($D$1:D268,"기사임"))</f>
        <v>234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8"/>
        <v/>
      </c>
    </row>
    <row r="269" spans="1:7">
      <c r="A269" s="32" t="s">
        <v>3457</v>
      </c>
      <c r="B269" s="32">
        <v>27</v>
      </c>
      <c r="C269" s="32">
        <v>25</v>
      </c>
      <c r="D269" s="26" t="str">
        <f t="shared" si="19"/>
        <v>기사임</v>
      </c>
      <c r="E269" s="26">
        <f>IF(D269="","",COUNTIF($D$1:D269,"기사임"))</f>
        <v>235</v>
      </c>
      <c r="F269" s="26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>235</v>
      </c>
      <c r="G269" s="26">
        <f t="shared" si="18"/>
        <v>16</v>
      </c>
    </row>
    <row r="270" spans="1:7">
      <c r="A270" s="32" t="s">
        <v>1419</v>
      </c>
      <c r="B270" s="32">
        <v>27</v>
      </c>
      <c r="C270" s="32">
        <v>18</v>
      </c>
      <c r="D270" s="26" t="str">
        <f t="shared" si="19"/>
        <v>기사임</v>
      </c>
      <c r="E270" s="26">
        <f>IF(D270="","",COUNTIF($D$1:D270,"기사임"))</f>
        <v>236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8"/>
        <v/>
      </c>
    </row>
    <row r="271" spans="1:7">
      <c r="A271" s="32" t="s">
        <v>1589</v>
      </c>
      <c r="B271" s="32">
        <v>27</v>
      </c>
      <c r="C271" s="32">
        <v>17</v>
      </c>
      <c r="D271" s="26" t="str">
        <f t="shared" si="19"/>
        <v>기사임</v>
      </c>
      <c r="E271" s="26">
        <f>IF(D271="","",COUNTIF($D$1:D271,"기사임"))</f>
        <v>237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8"/>
        <v/>
      </c>
    </row>
    <row r="272" spans="1:7">
      <c r="A272" s="32" t="s">
        <v>1914</v>
      </c>
      <c r="B272" s="32">
        <v>27</v>
      </c>
      <c r="C272" s="32">
        <v>17</v>
      </c>
      <c r="D272" s="26" t="str">
        <f t="shared" si="19"/>
        <v>기사임</v>
      </c>
      <c r="E272" s="26">
        <f>IF(D272="","",COUNTIF($D$1:D272,"기사임"))</f>
        <v>238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8"/>
        <v/>
      </c>
    </row>
    <row r="273" spans="1:7">
      <c r="A273" s="32" t="s">
        <v>1251</v>
      </c>
      <c r="B273" s="32">
        <v>27</v>
      </c>
      <c r="C273" s="32">
        <v>15</v>
      </c>
      <c r="D273" s="26" t="str">
        <f t="shared" si="19"/>
        <v>기사임</v>
      </c>
      <c r="E273" s="26">
        <f>IF(D273="","",COUNTIF($D$1:D273,"기사임"))</f>
        <v>239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8"/>
        <v/>
      </c>
    </row>
    <row r="274" spans="1:7">
      <c r="A274" s="32" t="s">
        <v>1384</v>
      </c>
      <c r="B274" s="32">
        <v>27</v>
      </c>
      <c r="C274" s="32">
        <v>24</v>
      </c>
      <c r="D274" s="26" t="str">
        <f t="shared" si="19"/>
        <v>기사임</v>
      </c>
      <c r="E274" s="26">
        <f>IF(D274="","",COUNTIF($D$1:D274,"기사임"))</f>
        <v>240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8"/>
        <v/>
      </c>
    </row>
    <row r="275" spans="1:7">
      <c r="A275" s="32" t="s">
        <v>1106</v>
      </c>
      <c r="B275" s="32">
        <v>27</v>
      </c>
      <c r="C275" s="32">
        <v>18</v>
      </c>
      <c r="D275" s="26" t="str">
        <f t="shared" si="19"/>
        <v>기사임</v>
      </c>
      <c r="E275" s="26">
        <f>IF(D275="","",COUNTIF($D$1:D275,"기사임"))</f>
        <v>241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8"/>
        <v/>
      </c>
    </row>
    <row r="276" spans="1:7">
      <c r="A276" s="32" t="s">
        <v>3458</v>
      </c>
      <c r="B276" s="32">
        <v>19</v>
      </c>
      <c r="C276" s="32">
        <v>1.42105263157894</v>
      </c>
      <c r="D276" s="26" t="str">
        <f t="shared" si="19"/>
        <v/>
      </c>
      <c r="E276" s="26" t="str">
        <f>IF(D276="","",COUNTIF($D$1:D276,"기사임"))</f>
        <v/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8"/>
        <v/>
      </c>
    </row>
    <row r="277" spans="1:7">
      <c r="A277" s="32" t="s">
        <v>1379</v>
      </c>
      <c r="B277" s="32">
        <v>26</v>
      </c>
      <c r="C277" s="32">
        <v>22</v>
      </c>
      <c r="D277" s="26" t="str">
        <f t="shared" si="19"/>
        <v>기사임</v>
      </c>
      <c r="E277" s="26">
        <f>IF(D277="","",COUNTIF($D$1:D277,"기사임"))</f>
        <v>242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8"/>
        <v/>
      </c>
    </row>
    <row r="278" spans="1:7">
      <c r="A278" s="32" t="s">
        <v>1142</v>
      </c>
      <c r="B278" s="32">
        <v>26</v>
      </c>
      <c r="C278" s="32">
        <v>22</v>
      </c>
      <c r="D278" s="26" t="str">
        <f t="shared" si="19"/>
        <v>기사임</v>
      </c>
      <c r="E278" s="26">
        <f>IF(D278="","",COUNTIF($D$1:D278,"기사임"))</f>
        <v>243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8"/>
        <v/>
      </c>
    </row>
    <row r="279" spans="1:7">
      <c r="A279" s="32" t="s">
        <v>1026</v>
      </c>
      <c r="B279" s="32">
        <v>26</v>
      </c>
      <c r="C279" s="32">
        <v>24</v>
      </c>
      <c r="D279" s="26" t="str">
        <f t="shared" si="19"/>
        <v>기사임</v>
      </c>
      <c r="E279" s="26">
        <f>IF(D279="","",COUNTIF($D$1:D279,"기사임"))</f>
        <v>244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8"/>
        <v/>
      </c>
    </row>
    <row r="280" spans="1:7">
      <c r="A280" s="32" t="s">
        <v>3017</v>
      </c>
      <c r="B280" s="32">
        <v>26</v>
      </c>
      <c r="C280" s="32">
        <v>24</v>
      </c>
      <c r="D280" s="26" t="str">
        <f t="shared" si="19"/>
        <v>기사임</v>
      </c>
      <c r="E280" s="26">
        <f>IF(D280="","",COUNTIF($D$1:D280,"기사임"))</f>
        <v>245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8"/>
        <v/>
      </c>
    </row>
    <row r="281" spans="1:7">
      <c r="A281" s="32" t="s">
        <v>1284</v>
      </c>
      <c r="B281" s="32">
        <v>26</v>
      </c>
      <c r="C281" s="32">
        <v>20</v>
      </c>
      <c r="D281" s="26" t="str">
        <f t="shared" si="19"/>
        <v>기사임</v>
      </c>
      <c r="E281" s="26">
        <f>IF(D281="","",COUNTIF($D$1:D281,"기사임"))</f>
        <v>246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8"/>
        <v/>
      </c>
    </row>
    <row r="282" spans="1:7">
      <c r="A282" s="32" t="s">
        <v>1199</v>
      </c>
      <c r="B282" s="32">
        <v>26</v>
      </c>
      <c r="C282" s="32">
        <v>24</v>
      </c>
      <c r="D282" s="26" t="str">
        <f t="shared" si="19"/>
        <v>기사임</v>
      </c>
      <c r="E282" s="26">
        <f>IF(D282="","",COUNTIF($D$1:D282,"기사임"))</f>
        <v>247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8"/>
        <v/>
      </c>
    </row>
    <row r="283" spans="1:7">
      <c r="A283" s="32" t="s">
        <v>1369</v>
      </c>
      <c r="B283" s="32">
        <v>26</v>
      </c>
      <c r="C283" s="32">
        <v>21</v>
      </c>
      <c r="D283" s="26" t="str">
        <f t="shared" si="19"/>
        <v>기사임</v>
      </c>
      <c r="E283" s="26">
        <f>IF(D283="","",COUNTIF($D$1:D283,"기사임"))</f>
        <v>248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8"/>
        <v/>
      </c>
    </row>
    <row r="284" spans="1:7">
      <c r="A284" s="32" t="s">
        <v>1344</v>
      </c>
      <c r="B284" s="32">
        <v>26</v>
      </c>
      <c r="C284" s="32">
        <v>20</v>
      </c>
      <c r="D284" s="26" t="str">
        <f t="shared" si="19"/>
        <v>기사임</v>
      </c>
      <c r="E284" s="26">
        <f>IF(D284="","",COUNTIF($D$1:D284,"기사임"))</f>
        <v>249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8"/>
        <v/>
      </c>
    </row>
    <row r="285" spans="1:7">
      <c r="A285" s="32" t="s">
        <v>1135</v>
      </c>
      <c r="B285" s="32">
        <v>26</v>
      </c>
      <c r="C285" s="32">
        <v>25</v>
      </c>
      <c r="D285" s="26" t="str">
        <f t="shared" si="19"/>
        <v>기사임</v>
      </c>
      <c r="E285" s="26">
        <f>IF(D285="","",COUNTIF($D$1:D285,"기사임"))</f>
        <v>250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8"/>
        <v/>
      </c>
    </row>
    <row r="286" spans="1:7">
      <c r="A286" s="32" t="s">
        <v>1316</v>
      </c>
      <c r="B286" s="32">
        <v>25</v>
      </c>
      <c r="C286" s="32">
        <v>21</v>
      </c>
      <c r="D286" s="26" t="str">
        <f t="shared" si="19"/>
        <v>기사임</v>
      </c>
      <c r="E286" s="26">
        <f>IF(D286="","",COUNTIF($D$1:D286,"기사임"))</f>
        <v>251</v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8"/>
        <v/>
      </c>
    </row>
    <row r="287" spans="1:7">
      <c r="A287" s="32" t="s">
        <v>3014</v>
      </c>
      <c r="B287" s="32">
        <v>25</v>
      </c>
      <c r="C287" s="32">
        <v>23</v>
      </c>
      <c r="D287" s="26" t="str">
        <f t="shared" si="19"/>
        <v>기사임</v>
      </c>
      <c r="E287" s="26">
        <f>IF(D287="","",COUNTIF($D$1:D287,"기사임"))</f>
        <v>252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8"/>
        <v/>
      </c>
    </row>
    <row r="288" spans="1:7">
      <c r="A288" s="32" t="s">
        <v>1325</v>
      </c>
      <c r="B288" s="32">
        <v>25</v>
      </c>
      <c r="C288" s="32">
        <v>21</v>
      </c>
      <c r="D288" s="26" t="str">
        <f t="shared" si="19"/>
        <v>기사임</v>
      </c>
      <c r="E288" s="26">
        <f>IF(D288="","",COUNTIF($D$1:D288,"기사임"))</f>
        <v>253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8"/>
        <v/>
      </c>
    </row>
    <row r="289" spans="1:7">
      <c r="A289" s="32" t="s">
        <v>1297</v>
      </c>
      <c r="B289" s="32">
        <v>25</v>
      </c>
      <c r="C289" s="32">
        <v>24</v>
      </c>
      <c r="D289" s="26" t="str">
        <f t="shared" si="19"/>
        <v>기사임</v>
      </c>
      <c r="E289" s="26">
        <f>IF(D289="","",COUNTIF($D$1:D289,"기사임"))</f>
        <v>254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8"/>
        <v/>
      </c>
    </row>
    <row r="290" spans="1:7">
      <c r="A290" s="32" t="s">
        <v>1267</v>
      </c>
      <c r="B290" s="32">
        <v>25</v>
      </c>
      <c r="C290" s="32">
        <v>25</v>
      </c>
      <c r="D290" s="26" t="str">
        <f t="shared" si="19"/>
        <v>기사임</v>
      </c>
      <c r="E290" s="26">
        <f>IF(D290="","",COUNTIF($D$1:D290,"기사임"))</f>
        <v>255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8"/>
        <v/>
      </c>
    </row>
    <row r="291" spans="1:7">
      <c r="A291" s="32" t="s">
        <v>1083</v>
      </c>
      <c r="B291" s="32">
        <v>25</v>
      </c>
      <c r="C291" s="32">
        <v>24</v>
      </c>
      <c r="D291" s="26" t="str">
        <f t="shared" si="19"/>
        <v>기사임</v>
      </c>
      <c r="E291" s="26">
        <f>IF(D291="","",COUNTIF($D$1:D291,"기사임"))</f>
        <v>256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8"/>
        <v/>
      </c>
    </row>
    <row r="292" spans="1:7">
      <c r="A292" s="32" t="s">
        <v>1601</v>
      </c>
      <c r="B292" s="32">
        <v>25</v>
      </c>
      <c r="C292" s="32">
        <v>18</v>
      </c>
      <c r="D292" s="26" t="str">
        <f t="shared" si="19"/>
        <v>기사임</v>
      </c>
      <c r="E292" s="26">
        <f>IF(D292="","",COUNTIF($D$1:D292,"기사임"))</f>
        <v>257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8"/>
        <v/>
      </c>
    </row>
    <row r="293" spans="1:7">
      <c r="A293" s="32" t="s">
        <v>1337</v>
      </c>
      <c r="B293" s="32">
        <v>25</v>
      </c>
      <c r="C293" s="32">
        <v>20</v>
      </c>
      <c r="D293" s="26" t="str">
        <f t="shared" si="19"/>
        <v>기사임</v>
      </c>
      <c r="E293" s="26">
        <f>IF(D293="","",COUNTIF($D$1:D293,"기사임"))</f>
        <v>258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8"/>
        <v/>
      </c>
    </row>
    <row r="294" spans="1:7">
      <c r="A294" s="32" t="s">
        <v>1194</v>
      </c>
      <c r="B294" s="32">
        <v>25</v>
      </c>
      <c r="C294" s="32">
        <v>23</v>
      </c>
      <c r="D294" s="26" t="str">
        <f t="shared" si="19"/>
        <v>기사임</v>
      </c>
      <c r="E294" s="26">
        <f>IF(D294="","",COUNTIF($D$1:D294,"기사임"))</f>
        <v>259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8"/>
        <v/>
      </c>
    </row>
    <row r="295" spans="1:7">
      <c r="A295" s="32" t="s">
        <v>1221</v>
      </c>
      <c r="B295" s="32">
        <v>25</v>
      </c>
      <c r="C295" s="32">
        <v>24</v>
      </c>
      <c r="D295" s="26" t="str">
        <f t="shared" si="19"/>
        <v>기사임</v>
      </c>
      <c r="E295" s="26">
        <f>IF(D295="","",COUNTIF($D$1:D295,"기사임"))</f>
        <v>260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8"/>
        <v/>
      </c>
    </row>
    <row r="296" spans="1:7">
      <c r="A296" s="32" t="s">
        <v>1531</v>
      </c>
      <c r="B296" s="32">
        <v>24</v>
      </c>
      <c r="C296" s="32">
        <v>19</v>
      </c>
      <c r="D296" s="26" t="str">
        <f t="shared" si="19"/>
        <v>기사임</v>
      </c>
      <c r="E296" s="26">
        <f>IF(D296="","",COUNTIF($D$1:D296,"기사임"))</f>
        <v>261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8"/>
        <v/>
      </c>
    </row>
    <row r="297" spans="1:7">
      <c r="A297" s="32" t="s">
        <v>1281</v>
      </c>
      <c r="B297" s="32">
        <v>24</v>
      </c>
      <c r="C297" s="32">
        <v>19</v>
      </c>
      <c r="D297" s="26" t="str">
        <f t="shared" si="19"/>
        <v>기사임</v>
      </c>
      <c r="E297" s="26">
        <f>IF(D297="","",COUNTIF($D$1:D297,"기사임"))</f>
        <v>262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8"/>
        <v/>
      </c>
    </row>
    <row r="298" spans="1:7">
      <c r="A298" s="32" t="s">
        <v>1582</v>
      </c>
      <c r="B298" s="32">
        <v>24</v>
      </c>
      <c r="C298" s="32">
        <v>20</v>
      </c>
      <c r="D298" s="26" t="str">
        <f t="shared" si="19"/>
        <v>기사임</v>
      </c>
      <c r="E298" s="26">
        <f>IF(D298="","",COUNTIF($D$1:D298,"기사임"))</f>
        <v>263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8"/>
        <v/>
      </c>
    </row>
    <row r="299" spans="1:7">
      <c r="A299" s="32" t="s">
        <v>1246</v>
      </c>
      <c r="B299" s="32">
        <v>24</v>
      </c>
      <c r="C299" s="32">
        <v>24</v>
      </c>
      <c r="D299" s="26" t="str">
        <f t="shared" si="19"/>
        <v>기사임</v>
      </c>
      <c r="E299" s="26">
        <f>IF(D299="","",COUNTIF($D$1:D299,"기사임"))</f>
        <v>264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8"/>
        <v/>
      </c>
    </row>
    <row r="300" spans="1:7">
      <c r="A300" s="32" t="s">
        <v>2190</v>
      </c>
      <c r="B300" s="32">
        <v>24</v>
      </c>
      <c r="C300" s="32">
        <v>19</v>
      </c>
      <c r="D300" s="26" t="str">
        <f t="shared" si="19"/>
        <v/>
      </c>
      <c r="E300" s="26" t="str">
        <f>IF(D300="","",COUNTIF($D$1:D300,"기사임"))</f>
        <v/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8"/>
        <v/>
      </c>
    </row>
    <row r="301" spans="1:7">
      <c r="A301" s="32" t="s">
        <v>1306</v>
      </c>
      <c r="B301" s="32">
        <v>23</v>
      </c>
      <c r="C301" s="32">
        <v>17</v>
      </c>
      <c r="D301" s="26" t="str">
        <f t="shared" si="19"/>
        <v>기사임</v>
      </c>
      <c r="E301" s="26">
        <f>IF(D301="","",COUNTIF($D$1:D301,"기사임"))</f>
        <v>265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8"/>
        <v/>
      </c>
    </row>
    <row r="302" spans="1:7">
      <c r="A302" s="32" t="s">
        <v>1308</v>
      </c>
      <c r="B302" s="32">
        <v>23</v>
      </c>
      <c r="C302" s="32">
        <v>21</v>
      </c>
      <c r="D302" s="26" t="str">
        <f t="shared" si="19"/>
        <v>기사임</v>
      </c>
      <c r="E302" s="26">
        <f>IF(D302="","",COUNTIF($D$1:D302,"기사임"))</f>
        <v>266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8"/>
        <v/>
      </c>
    </row>
    <row r="303" spans="1:7">
      <c r="A303" s="32" t="s">
        <v>1240</v>
      </c>
      <c r="B303" s="32">
        <v>23</v>
      </c>
      <c r="C303" s="32">
        <v>19</v>
      </c>
      <c r="D303" s="26" t="str">
        <f t="shared" si="19"/>
        <v>기사임</v>
      </c>
      <c r="E303" s="26">
        <f>IF(D303="","",COUNTIF($D$1:D303,"기사임"))</f>
        <v>267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8"/>
        <v/>
      </c>
    </row>
    <row r="304" spans="1:7">
      <c r="A304" s="32" t="s">
        <v>1094</v>
      </c>
      <c r="B304" s="32">
        <v>23</v>
      </c>
      <c r="C304" s="32">
        <v>22</v>
      </c>
      <c r="D304" s="26" t="str">
        <f t="shared" si="19"/>
        <v>기사임</v>
      </c>
      <c r="E304" s="26">
        <f>IF(D304="","",COUNTIF($D$1:D304,"기사임"))</f>
        <v>268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8"/>
        <v/>
      </c>
    </row>
    <row r="305" spans="1:7">
      <c r="A305" s="32" t="s">
        <v>1016</v>
      </c>
      <c r="B305" s="32">
        <v>23</v>
      </c>
      <c r="C305" s="32">
        <v>20</v>
      </c>
      <c r="D305" s="26" t="str">
        <f t="shared" si="19"/>
        <v>기사임</v>
      </c>
      <c r="E305" s="26">
        <f>IF(D305="","",COUNTIF($D$1:D305,"기사임"))</f>
        <v>269</v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8"/>
        <v/>
      </c>
    </row>
    <row r="306" spans="1:7">
      <c r="A306" s="32" t="s">
        <v>3459</v>
      </c>
      <c r="B306" s="32">
        <v>23</v>
      </c>
      <c r="C306" s="32">
        <v>18</v>
      </c>
      <c r="D306" s="26" t="str">
        <f t="shared" si="19"/>
        <v>기사임</v>
      </c>
      <c r="E306" s="26">
        <f>IF(D306="","",COUNTIF($D$1:D306,"기사임"))</f>
        <v>270</v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8"/>
        <v/>
      </c>
    </row>
    <row r="307" spans="1:7">
      <c r="A307" s="32" t="s">
        <v>1498</v>
      </c>
      <c r="B307" s="32">
        <v>23</v>
      </c>
      <c r="C307" s="32">
        <v>22</v>
      </c>
      <c r="D307" s="26" t="str">
        <f t="shared" si="19"/>
        <v>기사임</v>
      </c>
      <c r="E307" s="26">
        <f>IF(D307="","",COUNTIF($D$1:D307,"기사임"))</f>
        <v>271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8"/>
        <v/>
      </c>
    </row>
    <row r="308" spans="1:7">
      <c r="A308" s="32" t="s">
        <v>1249</v>
      </c>
      <c r="B308" s="32">
        <v>23</v>
      </c>
      <c r="C308" s="32">
        <v>22</v>
      </c>
      <c r="D308" s="26" t="str">
        <f t="shared" si="19"/>
        <v>기사임</v>
      </c>
      <c r="E308" s="26">
        <f>IF(D308="","",COUNTIF($D$1:D308,"기사임"))</f>
        <v>272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8"/>
        <v/>
      </c>
    </row>
    <row r="309" spans="1:7">
      <c r="A309" s="32" t="s">
        <v>1289</v>
      </c>
      <c r="B309" s="32">
        <v>23</v>
      </c>
      <c r="C309" s="32">
        <v>18</v>
      </c>
      <c r="D309" s="26" t="str">
        <f t="shared" si="19"/>
        <v>기사임</v>
      </c>
      <c r="E309" s="26">
        <f>IF(D309="","",COUNTIF($D$1:D309,"기사임"))</f>
        <v>273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8"/>
        <v/>
      </c>
    </row>
    <row r="310" spans="1:7">
      <c r="A310" s="32" t="s">
        <v>1352</v>
      </c>
      <c r="B310" s="32">
        <v>23</v>
      </c>
      <c r="C310" s="32">
        <v>20</v>
      </c>
      <c r="D310" s="26" t="str">
        <f t="shared" si="19"/>
        <v>기사임</v>
      </c>
      <c r="E310" s="26">
        <f>IF(D310="","",COUNTIF($D$1:D310,"기사임"))</f>
        <v>274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8"/>
        <v/>
      </c>
    </row>
    <row r="311" spans="1:7">
      <c r="A311" s="32" t="s">
        <v>1431</v>
      </c>
      <c r="B311" s="32">
        <v>22</v>
      </c>
      <c r="C311" s="32">
        <v>20</v>
      </c>
      <c r="D311" s="26" t="str">
        <f t="shared" si="19"/>
        <v>기사임</v>
      </c>
      <c r="E311" s="26">
        <f>IF(D311="","",COUNTIF($D$1:D311,"기사임"))</f>
        <v>275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8"/>
        <v/>
      </c>
    </row>
    <row r="312" spans="1:7">
      <c r="A312" s="32" t="s">
        <v>1184</v>
      </c>
      <c r="B312" s="32">
        <v>22</v>
      </c>
      <c r="C312" s="32">
        <v>18</v>
      </c>
      <c r="D312" s="26" t="str">
        <f t="shared" si="19"/>
        <v>기사임</v>
      </c>
      <c r="E312" s="26">
        <f>IF(D312="","",COUNTIF($D$1:D312,"기사임"))</f>
        <v>276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8"/>
        <v/>
      </c>
    </row>
    <row r="313" spans="1:7">
      <c r="A313" s="32" t="s">
        <v>1223</v>
      </c>
      <c r="B313" s="32">
        <v>22</v>
      </c>
      <c r="C313" s="32">
        <v>17</v>
      </c>
      <c r="D313" s="26" t="str">
        <f t="shared" si="19"/>
        <v>기사임</v>
      </c>
      <c r="E313" s="26">
        <f>IF(D313="","",COUNTIF($D$1:D313,"기사임"))</f>
        <v>277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8"/>
        <v/>
      </c>
    </row>
    <row r="314" spans="1:7">
      <c r="A314" s="32" t="s">
        <v>1262</v>
      </c>
      <c r="B314" s="32">
        <v>22</v>
      </c>
      <c r="C314" s="32">
        <v>13</v>
      </c>
      <c r="D314" s="26" t="str">
        <f t="shared" si="19"/>
        <v>기사임</v>
      </c>
      <c r="E314" s="26">
        <f>IF(D314="","",COUNTIF($D$1:D314,"기사임"))</f>
        <v>278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8"/>
        <v/>
      </c>
    </row>
    <row r="315" spans="1:7">
      <c r="A315" s="32" t="s">
        <v>1323</v>
      </c>
      <c r="B315" s="32">
        <v>22</v>
      </c>
      <c r="C315" s="32">
        <v>16</v>
      </c>
      <c r="D315" s="26" t="str">
        <f t="shared" si="19"/>
        <v>기사임</v>
      </c>
      <c r="E315" s="26">
        <f>IF(D315="","",COUNTIF($D$1:D315,"기사임"))</f>
        <v>279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8"/>
        <v/>
      </c>
    </row>
    <row r="316" spans="1:7">
      <c r="A316" s="32" t="s">
        <v>1534</v>
      </c>
      <c r="B316" s="32">
        <v>22</v>
      </c>
      <c r="C316" s="32">
        <v>15</v>
      </c>
      <c r="D316" s="26" t="str">
        <f t="shared" si="19"/>
        <v>기사임</v>
      </c>
      <c r="E316" s="26">
        <f>IF(D316="","",COUNTIF($D$1:D316,"기사임"))</f>
        <v>280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8"/>
        <v/>
      </c>
    </row>
    <row r="317" spans="1:7">
      <c r="A317" s="32" t="s">
        <v>1235</v>
      </c>
      <c r="B317" s="32">
        <v>22</v>
      </c>
      <c r="C317" s="32">
        <v>20</v>
      </c>
      <c r="D317" s="26" t="str">
        <f t="shared" si="19"/>
        <v>기사임</v>
      </c>
      <c r="E317" s="26">
        <f>IF(D317="","",COUNTIF($D$1:D317,"기사임"))</f>
        <v>281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8"/>
        <v/>
      </c>
    </row>
    <row r="318" spans="1:7">
      <c r="A318" s="32" t="s">
        <v>1203</v>
      </c>
      <c r="B318" s="32">
        <v>22</v>
      </c>
      <c r="C318" s="32">
        <v>20</v>
      </c>
      <c r="D318" s="26" t="str">
        <f t="shared" si="19"/>
        <v>기사임</v>
      </c>
      <c r="E318" s="26">
        <f>IF(D318="","",COUNTIF($D$1:D318,"기사임"))</f>
        <v>282</v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8"/>
        <v/>
      </c>
    </row>
    <row r="319" spans="1:7">
      <c r="A319" s="32" t="s">
        <v>1637</v>
      </c>
      <c r="B319" s="32">
        <v>22</v>
      </c>
      <c r="C319" s="32">
        <v>19</v>
      </c>
      <c r="D319" s="26" t="str">
        <f t="shared" si="19"/>
        <v>기사임</v>
      </c>
      <c r="E319" s="26">
        <f>IF(D319="","",COUNTIF($D$1:D319,"기사임"))</f>
        <v>283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8"/>
        <v/>
      </c>
    </row>
    <row r="320" spans="1:7">
      <c r="A320" s="32" t="s">
        <v>1145</v>
      </c>
      <c r="B320" s="32">
        <v>22</v>
      </c>
      <c r="C320" s="32">
        <v>20</v>
      </c>
      <c r="D320" s="26" t="str">
        <f t="shared" si="19"/>
        <v>기사임</v>
      </c>
      <c r="E320" s="26">
        <f>IF(D320="","",COUNTIF($D$1:D320,"기사임"))</f>
        <v>284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8"/>
        <v/>
      </c>
    </row>
    <row r="321" spans="1:7">
      <c r="A321" s="32" t="s">
        <v>1187</v>
      </c>
      <c r="B321" s="32">
        <v>22</v>
      </c>
      <c r="C321" s="32">
        <v>20</v>
      </c>
      <c r="D321" s="26" t="str">
        <f t="shared" si="19"/>
        <v>기사임</v>
      </c>
      <c r="E321" s="26">
        <f>IF(D321="","",COUNTIF($D$1:D321,"기사임"))</f>
        <v>285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8"/>
        <v/>
      </c>
    </row>
    <row r="322" spans="1:7">
      <c r="A322" s="32" t="s">
        <v>1387</v>
      </c>
      <c r="B322" s="32">
        <v>22</v>
      </c>
      <c r="C322" s="32">
        <v>17</v>
      </c>
      <c r="D322" s="26" t="str">
        <f t="shared" si="19"/>
        <v>기사임</v>
      </c>
      <c r="E322" s="26">
        <f>IF(D322="","",COUNTIF($D$1:D322,"기사임"))</f>
        <v>286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20">IF(F322="","",RANK(F322,F:F,1))</f>
        <v/>
      </c>
    </row>
    <row r="323" spans="1:7">
      <c r="A323" s="32" t="s">
        <v>1214</v>
      </c>
      <c r="B323" s="32">
        <v>21</v>
      </c>
      <c r="C323" s="32">
        <v>15</v>
      </c>
      <c r="D323" s="26" t="str">
        <f t="shared" ref="D323:D386" si="21">IF(AND(MID(A323,2,8)="archives",ISNUMBER(VALUE(MID(A323,11,8)))=TRUE),"기사임","")</f>
        <v>기사임</v>
      </c>
      <c r="E323" s="26">
        <f>IF(D323="","",COUNTIF($D$1:D323,"기사임"))</f>
        <v>287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20"/>
        <v/>
      </c>
    </row>
    <row r="324" spans="1:7">
      <c r="A324" s="32" t="s">
        <v>1340</v>
      </c>
      <c r="B324" s="32">
        <v>21</v>
      </c>
      <c r="C324" s="32">
        <v>13</v>
      </c>
      <c r="D324" s="26" t="str">
        <f t="shared" si="21"/>
        <v>기사임</v>
      </c>
      <c r="E324" s="26">
        <f>IF(D324="","",COUNTIF($D$1:D324,"기사임"))</f>
        <v>288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20"/>
        <v/>
      </c>
    </row>
    <row r="325" spans="1:7">
      <c r="A325" s="32" t="s">
        <v>1225</v>
      </c>
      <c r="B325" s="32">
        <v>21</v>
      </c>
      <c r="C325" s="32">
        <v>20</v>
      </c>
      <c r="D325" s="26" t="str">
        <f t="shared" si="21"/>
        <v>기사임</v>
      </c>
      <c r="E325" s="26">
        <f>IF(D325="","",COUNTIF($D$1:D325,"기사임"))</f>
        <v>289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20"/>
        <v/>
      </c>
    </row>
    <row r="326" spans="1:7">
      <c r="A326" s="32" t="s">
        <v>1295</v>
      </c>
      <c r="B326" s="32">
        <v>21</v>
      </c>
      <c r="C326" s="32">
        <v>15</v>
      </c>
      <c r="D326" s="26" t="str">
        <f t="shared" si="21"/>
        <v>기사임</v>
      </c>
      <c r="E326" s="26">
        <f>IF(D326="","",COUNTIF($D$1:D326,"기사임"))</f>
        <v>290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20"/>
        <v/>
      </c>
    </row>
    <row r="327" spans="1:7">
      <c r="A327" s="32" t="s">
        <v>1233</v>
      </c>
      <c r="B327" s="32">
        <v>21</v>
      </c>
      <c r="C327" s="32">
        <v>18</v>
      </c>
      <c r="D327" s="26" t="str">
        <f t="shared" si="21"/>
        <v>기사임</v>
      </c>
      <c r="E327" s="26">
        <f>IF(D327="","",COUNTIF($D$1:D327,"기사임"))</f>
        <v>291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20"/>
        <v/>
      </c>
    </row>
    <row r="328" spans="1:7">
      <c r="A328" s="32" t="s">
        <v>2751</v>
      </c>
      <c r="B328" s="32">
        <v>21</v>
      </c>
      <c r="C328" s="32">
        <v>16</v>
      </c>
      <c r="D328" s="26" t="str">
        <f t="shared" si="21"/>
        <v>기사임</v>
      </c>
      <c r="E328" s="26">
        <f>IF(D328="","",COUNTIF($D$1:D328,"기사임"))</f>
        <v>292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20"/>
        <v/>
      </c>
    </row>
    <row r="329" spans="1:7">
      <c r="A329" s="32" t="s">
        <v>3009</v>
      </c>
      <c r="B329" s="32">
        <v>21</v>
      </c>
      <c r="C329" s="32">
        <v>18</v>
      </c>
      <c r="D329" s="26" t="str">
        <f t="shared" si="21"/>
        <v>기사임</v>
      </c>
      <c r="E329" s="26">
        <f>IF(D329="","",COUNTIF($D$1:D329,"기사임"))</f>
        <v>293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20"/>
        <v/>
      </c>
    </row>
    <row r="330" spans="1:7">
      <c r="A330" s="32" t="s">
        <v>1192</v>
      </c>
      <c r="B330" s="32">
        <v>21</v>
      </c>
      <c r="C330" s="32">
        <v>20</v>
      </c>
      <c r="D330" s="26" t="str">
        <f t="shared" si="21"/>
        <v>기사임</v>
      </c>
      <c r="E330" s="26">
        <f>IF(D330="","",COUNTIF($D$1:D330,"기사임"))</f>
        <v>294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20"/>
        <v/>
      </c>
    </row>
    <row r="331" spans="1:7">
      <c r="A331" s="32" t="s">
        <v>1468</v>
      </c>
      <c r="B331" s="32">
        <v>21</v>
      </c>
      <c r="C331" s="32">
        <v>13</v>
      </c>
      <c r="D331" s="26" t="str">
        <f t="shared" si="21"/>
        <v>기사임</v>
      </c>
      <c r="E331" s="26">
        <f>IF(D331="","",COUNTIF($D$1:D331,"기사임"))</f>
        <v>295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20"/>
        <v/>
      </c>
    </row>
    <row r="332" spans="1:7">
      <c r="A332" s="32" t="s">
        <v>1607</v>
      </c>
      <c r="B332" s="32">
        <v>21</v>
      </c>
      <c r="C332" s="32">
        <v>10</v>
      </c>
      <c r="D332" s="26" t="str">
        <f t="shared" si="21"/>
        <v>기사임</v>
      </c>
      <c r="E332" s="26">
        <f>IF(D332="","",COUNTIF($D$1:D332,"기사임"))</f>
        <v>296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20"/>
        <v/>
      </c>
    </row>
    <row r="333" spans="1:7">
      <c r="A333" s="32" t="s">
        <v>2200</v>
      </c>
      <c r="B333" s="32">
        <v>21</v>
      </c>
      <c r="C333" s="32">
        <v>13</v>
      </c>
      <c r="D333" s="26" t="str">
        <f t="shared" si="21"/>
        <v/>
      </c>
      <c r="E333" s="26" t="str">
        <f>IF(D333="","",COUNTIF($D$1:D333,"기사임"))</f>
        <v/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20"/>
        <v/>
      </c>
    </row>
    <row r="334" spans="1:7">
      <c r="A334" s="32" t="s">
        <v>1781</v>
      </c>
      <c r="B334" s="32">
        <v>20</v>
      </c>
      <c r="C334" s="32">
        <v>14</v>
      </c>
      <c r="D334" s="26" t="str">
        <f t="shared" si="21"/>
        <v>기사임</v>
      </c>
      <c r="E334" s="26">
        <f>IF(D334="","",COUNTIF($D$1:D334,"기사임"))</f>
        <v>297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20"/>
        <v/>
      </c>
    </row>
    <row r="335" spans="1:7">
      <c r="A335" s="32" t="s">
        <v>1415</v>
      </c>
      <c r="B335" s="32">
        <v>20</v>
      </c>
      <c r="C335" s="32">
        <v>17</v>
      </c>
      <c r="D335" s="26" t="str">
        <f t="shared" si="21"/>
        <v>기사임</v>
      </c>
      <c r="E335" s="26">
        <f>IF(D335="","",COUNTIF($D$1:D335,"기사임"))</f>
        <v>298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20"/>
        <v/>
      </c>
    </row>
    <row r="336" spans="1:7">
      <c r="A336" s="32" t="s">
        <v>1227</v>
      </c>
      <c r="B336" s="32">
        <v>20</v>
      </c>
      <c r="C336" s="32">
        <v>19</v>
      </c>
      <c r="D336" s="26" t="str">
        <f t="shared" si="21"/>
        <v>기사임</v>
      </c>
      <c r="E336" s="26">
        <f>IF(D336="","",COUNTIF($D$1:D336,"기사임"))</f>
        <v>299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20"/>
        <v/>
      </c>
    </row>
    <row r="337" spans="1:7">
      <c r="A337" s="32" t="s">
        <v>1218</v>
      </c>
      <c r="B337" s="32">
        <v>20</v>
      </c>
      <c r="C337" s="32">
        <v>17</v>
      </c>
      <c r="D337" s="26" t="str">
        <f t="shared" si="21"/>
        <v>기사임</v>
      </c>
      <c r="E337" s="26">
        <f>IF(D337="","",COUNTIF($D$1:D337,"기사임"))</f>
        <v>300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20"/>
        <v/>
      </c>
    </row>
    <row r="338" spans="1:7">
      <c r="A338" s="32" t="s">
        <v>2272</v>
      </c>
      <c r="B338" s="32">
        <v>20</v>
      </c>
      <c r="C338" s="32">
        <v>14</v>
      </c>
      <c r="D338" s="26" t="str">
        <f t="shared" si="21"/>
        <v>기사임</v>
      </c>
      <c r="E338" s="26">
        <f>IF(D338="","",COUNTIF($D$1:D338,"기사임"))</f>
        <v>301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20"/>
        <v/>
      </c>
    </row>
    <row r="339" spans="1:7">
      <c r="A339" s="32" t="s">
        <v>1229</v>
      </c>
      <c r="B339" s="32">
        <v>20</v>
      </c>
      <c r="C339" s="32">
        <v>19</v>
      </c>
      <c r="D339" s="26" t="str">
        <f t="shared" si="21"/>
        <v>기사임</v>
      </c>
      <c r="E339" s="26">
        <f>IF(D339="","",COUNTIF($D$1:D339,"기사임"))</f>
        <v>302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20"/>
        <v/>
      </c>
    </row>
    <row r="340" spans="1:7">
      <c r="A340" s="32" t="s">
        <v>1749</v>
      </c>
      <c r="B340" s="32">
        <v>20</v>
      </c>
      <c r="C340" s="32">
        <v>14</v>
      </c>
      <c r="D340" s="26" t="str">
        <f t="shared" si="21"/>
        <v>기사임</v>
      </c>
      <c r="E340" s="26">
        <f>IF(D340="","",COUNTIF($D$1:D340,"기사임"))</f>
        <v>303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20"/>
        <v/>
      </c>
    </row>
    <row r="341" spans="1:7">
      <c r="A341" s="32" t="s">
        <v>1331</v>
      </c>
      <c r="B341" s="32">
        <v>20</v>
      </c>
      <c r="C341" s="32">
        <v>18</v>
      </c>
      <c r="D341" s="26" t="str">
        <f t="shared" si="21"/>
        <v>기사임</v>
      </c>
      <c r="E341" s="26">
        <f>IF(D341="","",COUNTIF($D$1:D341,"기사임"))</f>
        <v>304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20"/>
        <v/>
      </c>
    </row>
    <row r="342" spans="1:7">
      <c r="A342" s="32" t="s">
        <v>1313</v>
      </c>
      <c r="B342" s="32">
        <v>20</v>
      </c>
      <c r="C342" s="32">
        <v>18</v>
      </c>
      <c r="D342" s="26" t="str">
        <f t="shared" si="21"/>
        <v>기사임</v>
      </c>
      <c r="E342" s="26">
        <f>IF(D342="","",COUNTIF($D$1:D342,"기사임"))</f>
        <v>305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20"/>
        <v/>
      </c>
    </row>
    <row r="343" spans="1:7">
      <c r="A343" s="32" t="s">
        <v>1210</v>
      </c>
      <c r="B343" s="32">
        <v>20</v>
      </c>
      <c r="C343" s="32">
        <v>20</v>
      </c>
      <c r="D343" s="26" t="str">
        <f t="shared" si="21"/>
        <v>기사임</v>
      </c>
      <c r="E343" s="26">
        <f>IF(D343="","",COUNTIF($D$1:D343,"기사임"))</f>
        <v>306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20"/>
        <v/>
      </c>
    </row>
    <row r="344" spans="1:7">
      <c r="A344" s="32" t="s">
        <v>1563</v>
      </c>
      <c r="B344" s="32">
        <v>20</v>
      </c>
      <c r="C344" s="32">
        <v>20</v>
      </c>
      <c r="D344" s="26" t="str">
        <f t="shared" si="21"/>
        <v>기사임</v>
      </c>
      <c r="E344" s="26">
        <f>IF(D344="","",COUNTIF($D$1:D344,"기사임"))</f>
        <v>307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20"/>
        <v/>
      </c>
    </row>
    <row r="345" spans="1:7">
      <c r="A345" s="32" t="s">
        <v>3460</v>
      </c>
      <c r="B345" s="32">
        <v>15</v>
      </c>
      <c r="C345" s="32">
        <v>1.3333333333333299</v>
      </c>
      <c r="D345" s="26" t="str">
        <f t="shared" si="21"/>
        <v/>
      </c>
      <c r="E345" s="26" t="str">
        <f>IF(D345="","",COUNTIF($D$1:D345,"기사임"))</f>
        <v/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20"/>
        <v/>
      </c>
    </row>
    <row r="346" spans="1:7">
      <c r="A346" s="32" t="s">
        <v>1174</v>
      </c>
      <c r="B346" s="32">
        <v>20</v>
      </c>
      <c r="C346" s="32">
        <v>15</v>
      </c>
      <c r="D346" s="26" t="str">
        <f t="shared" si="21"/>
        <v/>
      </c>
      <c r="E346" s="26" t="str">
        <f>IF(D346="","",COUNTIF($D$1:D346,"기사임"))</f>
        <v/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20"/>
        <v/>
      </c>
    </row>
    <row r="347" spans="1:7">
      <c r="A347" s="32" t="s">
        <v>1524</v>
      </c>
      <c r="B347" s="32">
        <v>19</v>
      </c>
      <c r="C347" s="32">
        <v>18</v>
      </c>
      <c r="D347" s="26" t="str">
        <f t="shared" si="21"/>
        <v>기사임</v>
      </c>
      <c r="E347" s="26">
        <f>IF(D347="","",COUNTIF($D$1:D347,"기사임"))</f>
        <v>308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20"/>
        <v/>
      </c>
    </row>
    <row r="348" spans="1:7">
      <c r="A348" s="32" t="s">
        <v>1168</v>
      </c>
      <c r="B348" s="32">
        <v>19</v>
      </c>
      <c r="C348" s="32">
        <v>18</v>
      </c>
      <c r="D348" s="26" t="str">
        <f t="shared" si="21"/>
        <v>기사임</v>
      </c>
      <c r="E348" s="26">
        <f>IF(D348="","",COUNTIF($D$1:D348,"기사임"))</f>
        <v>309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20"/>
        <v/>
      </c>
    </row>
    <row r="349" spans="1:7">
      <c r="A349" s="32" t="s">
        <v>1326</v>
      </c>
      <c r="B349" s="32">
        <v>19</v>
      </c>
      <c r="C349" s="32">
        <v>15</v>
      </c>
      <c r="D349" s="26" t="str">
        <f t="shared" si="21"/>
        <v>기사임</v>
      </c>
      <c r="E349" s="26">
        <f>IF(D349="","",COUNTIF($D$1:D349,"기사임"))</f>
        <v>310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20"/>
        <v/>
      </c>
    </row>
    <row r="350" spans="1:7">
      <c r="A350" s="32" t="s">
        <v>1897</v>
      </c>
      <c r="B350" s="32">
        <v>19</v>
      </c>
      <c r="C350" s="32">
        <v>19</v>
      </c>
      <c r="D350" s="26" t="str">
        <f t="shared" si="21"/>
        <v>기사임</v>
      </c>
      <c r="E350" s="26">
        <f>IF(D350="","",COUNTIF($D$1:D350,"기사임"))</f>
        <v>311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20"/>
        <v/>
      </c>
    </row>
    <row r="351" spans="1:7">
      <c r="A351" s="32" t="s">
        <v>1370</v>
      </c>
      <c r="B351" s="32">
        <v>19</v>
      </c>
      <c r="C351" s="32">
        <v>16</v>
      </c>
      <c r="D351" s="26" t="str">
        <f t="shared" si="21"/>
        <v>기사임</v>
      </c>
      <c r="E351" s="26">
        <f>IF(D351="","",COUNTIF($D$1:D351,"기사임"))</f>
        <v>312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20"/>
        <v/>
      </c>
    </row>
    <row r="352" spans="1:7">
      <c r="A352" s="32" t="s">
        <v>1286</v>
      </c>
      <c r="B352" s="32">
        <v>19</v>
      </c>
      <c r="C352" s="32">
        <v>15</v>
      </c>
      <c r="D352" s="26" t="str">
        <f t="shared" si="21"/>
        <v>기사임</v>
      </c>
      <c r="E352" s="26">
        <f>IF(D352="","",COUNTIF($D$1:D352,"기사임"))</f>
        <v>313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20"/>
        <v/>
      </c>
    </row>
    <row r="353" spans="1:7">
      <c r="A353" s="32" t="s">
        <v>1745</v>
      </c>
      <c r="B353" s="32">
        <v>19</v>
      </c>
      <c r="C353" s="32">
        <v>18</v>
      </c>
      <c r="D353" s="26" t="str">
        <f t="shared" si="21"/>
        <v>기사임</v>
      </c>
      <c r="E353" s="26">
        <f>IF(D353="","",COUNTIF($D$1:D353,"기사임"))</f>
        <v>314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20"/>
        <v/>
      </c>
    </row>
    <row r="354" spans="1:7">
      <c r="A354" s="32" t="s">
        <v>1345</v>
      </c>
      <c r="B354" s="32">
        <v>19</v>
      </c>
      <c r="C354" s="32">
        <v>17</v>
      </c>
      <c r="D354" s="26" t="str">
        <f t="shared" si="21"/>
        <v>기사임</v>
      </c>
      <c r="E354" s="26">
        <f>IF(D354="","",COUNTIF($D$1:D354,"기사임"))</f>
        <v>315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20"/>
        <v/>
      </c>
    </row>
    <row r="355" spans="1:7">
      <c r="A355" s="32" t="s">
        <v>1373</v>
      </c>
      <c r="B355" s="32">
        <v>19</v>
      </c>
      <c r="C355" s="32">
        <v>18</v>
      </c>
      <c r="D355" s="26" t="str">
        <f t="shared" si="21"/>
        <v>기사임</v>
      </c>
      <c r="E355" s="26">
        <f>IF(D355="","",COUNTIF($D$1:D355,"기사임"))</f>
        <v>316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20"/>
        <v/>
      </c>
    </row>
    <row r="356" spans="1:7">
      <c r="A356" s="32" t="s">
        <v>1591</v>
      </c>
      <c r="B356" s="32">
        <v>19</v>
      </c>
      <c r="C356" s="32">
        <v>19</v>
      </c>
      <c r="D356" s="26" t="str">
        <f t="shared" si="21"/>
        <v>기사임</v>
      </c>
      <c r="E356" s="26">
        <f>IF(D356="","",COUNTIF($D$1:D356,"기사임"))</f>
        <v>317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20"/>
        <v/>
      </c>
    </row>
    <row r="357" spans="1:7">
      <c r="A357" s="32" t="s">
        <v>1349</v>
      </c>
      <c r="B357" s="32">
        <v>19</v>
      </c>
      <c r="C357" s="32">
        <v>19</v>
      </c>
      <c r="D357" s="26" t="str">
        <f t="shared" si="21"/>
        <v>기사임</v>
      </c>
      <c r="E357" s="26">
        <f>IF(D357="","",COUNTIF($D$1:D357,"기사임"))</f>
        <v>318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20"/>
        <v/>
      </c>
    </row>
    <row r="358" spans="1:7">
      <c r="A358" s="32" t="s">
        <v>1253</v>
      </c>
      <c r="B358" s="32">
        <v>19</v>
      </c>
      <c r="C358" s="32">
        <v>16</v>
      </c>
      <c r="D358" s="26" t="str">
        <f t="shared" si="21"/>
        <v>기사임</v>
      </c>
      <c r="E358" s="26">
        <f>IF(D358="","",COUNTIF($D$1:D358,"기사임"))</f>
        <v>319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20"/>
        <v/>
      </c>
    </row>
    <row r="359" spans="1:7">
      <c r="A359" s="32" t="s">
        <v>1290</v>
      </c>
      <c r="B359" s="32">
        <v>19</v>
      </c>
      <c r="C359" s="32">
        <v>16</v>
      </c>
      <c r="D359" s="26" t="str">
        <f t="shared" si="21"/>
        <v/>
      </c>
      <c r="E359" s="26" t="str">
        <f>IF(D359="","",COUNTIF($D$1:D359,"기사임"))</f>
        <v/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20"/>
        <v/>
      </c>
    </row>
    <row r="360" spans="1:7">
      <c r="A360" s="32" t="s">
        <v>1389</v>
      </c>
      <c r="B360" s="32">
        <v>19</v>
      </c>
      <c r="C360" s="32">
        <v>16</v>
      </c>
      <c r="D360" s="26" t="str">
        <f t="shared" si="21"/>
        <v/>
      </c>
      <c r="E360" s="26" t="str">
        <f>IF(D360="","",COUNTIF($D$1:D360,"기사임"))</f>
        <v/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20"/>
        <v/>
      </c>
    </row>
    <row r="361" spans="1:7">
      <c r="A361" s="32" t="s">
        <v>1776</v>
      </c>
      <c r="B361" s="32">
        <v>19</v>
      </c>
      <c r="C361" s="32">
        <v>17</v>
      </c>
      <c r="D361" s="26" t="str">
        <f t="shared" si="21"/>
        <v/>
      </c>
      <c r="E361" s="26" t="str">
        <f>IF(D361="","",COUNTIF($D$1:D361,"기사임"))</f>
        <v/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20"/>
        <v/>
      </c>
    </row>
    <row r="362" spans="1:7">
      <c r="A362" s="32" t="s">
        <v>1272</v>
      </c>
      <c r="B362" s="32">
        <v>18</v>
      </c>
      <c r="C362" s="32">
        <v>15</v>
      </c>
      <c r="D362" s="26" t="str">
        <f t="shared" si="21"/>
        <v>기사임</v>
      </c>
      <c r="E362" s="26">
        <f>IF(D362="","",COUNTIF($D$1:D362,"기사임"))</f>
        <v>320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20"/>
        <v/>
      </c>
    </row>
    <row r="363" spans="1:7">
      <c r="A363" s="32" t="s">
        <v>1279</v>
      </c>
      <c r="B363" s="32">
        <v>18</v>
      </c>
      <c r="C363" s="32">
        <v>16</v>
      </c>
      <c r="D363" s="26" t="str">
        <f t="shared" si="21"/>
        <v>기사임</v>
      </c>
      <c r="E363" s="26">
        <f>IF(D363="","",COUNTIF($D$1:D363,"기사임"))</f>
        <v>321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20"/>
        <v/>
      </c>
    </row>
    <row r="364" spans="1:7">
      <c r="A364" s="32" t="s">
        <v>3013</v>
      </c>
      <c r="B364" s="32">
        <v>18</v>
      </c>
      <c r="C364" s="32">
        <v>17</v>
      </c>
      <c r="D364" s="26" t="str">
        <f t="shared" si="21"/>
        <v>기사임</v>
      </c>
      <c r="E364" s="26">
        <f>IF(D364="","",COUNTIF($D$1:D364,"기사임"))</f>
        <v>322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20"/>
        <v/>
      </c>
    </row>
    <row r="365" spans="1:7">
      <c r="A365" s="32" t="s">
        <v>1631</v>
      </c>
      <c r="B365" s="32">
        <v>18</v>
      </c>
      <c r="C365" s="32">
        <v>14</v>
      </c>
      <c r="D365" s="26" t="str">
        <f t="shared" si="21"/>
        <v>기사임</v>
      </c>
      <c r="E365" s="26">
        <f>IF(D365="","",COUNTIF($D$1:D365,"기사임"))</f>
        <v>323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20"/>
        <v/>
      </c>
    </row>
    <row r="366" spans="1:7">
      <c r="A366" s="32" t="s">
        <v>1538</v>
      </c>
      <c r="B366" s="32">
        <v>18</v>
      </c>
      <c r="C366" s="32">
        <v>17</v>
      </c>
      <c r="D366" s="26" t="str">
        <f t="shared" si="21"/>
        <v>기사임</v>
      </c>
      <c r="E366" s="26">
        <f>IF(D366="","",COUNTIF($D$1:D366,"기사임"))</f>
        <v>324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20"/>
        <v/>
      </c>
    </row>
    <row r="367" spans="1:7">
      <c r="A367" s="32" t="s">
        <v>1385</v>
      </c>
      <c r="B367" s="32">
        <v>18</v>
      </c>
      <c r="C367" s="32">
        <v>14</v>
      </c>
      <c r="D367" s="26" t="str">
        <f t="shared" si="21"/>
        <v>기사임</v>
      </c>
      <c r="E367" s="26">
        <f>IF(D367="","",COUNTIF($D$1:D367,"기사임"))</f>
        <v>325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20"/>
        <v/>
      </c>
    </row>
    <row r="368" spans="1:7">
      <c r="A368" s="32" t="s">
        <v>1515</v>
      </c>
      <c r="B368" s="32">
        <v>18</v>
      </c>
      <c r="C368" s="32">
        <v>15</v>
      </c>
      <c r="D368" s="26" t="str">
        <f t="shared" si="21"/>
        <v>기사임</v>
      </c>
      <c r="E368" s="26">
        <f>IF(D368="","",COUNTIF($D$1:D368,"기사임"))</f>
        <v>326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20"/>
        <v/>
      </c>
    </row>
    <row r="369" spans="1:7">
      <c r="A369" s="32" t="s">
        <v>1376</v>
      </c>
      <c r="B369" s="32">
        <v>18</v>
      </c>
      <c r="C369" s="32">
        <v>11</v>
      </c>
      <c r="D369" s="26" t="str">
        <f t="shared" si="21"/>
        <v/>
      </c>
      <c r="E369" s="26" t="str">
        <f>IF(D369="","",COUNTIF($D$1:D369,"기사임"))</f>
        <v/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20"/>
        <v/>
      </c>
    </row>
    <row r="370" spans="1:7">
      <c r="A370" s="32" t="s">
        <v>1612</v>
      </c>
      <c r="B370" s="32">
        <v>17</v>
      </c>
      <c r="C370" s="32">
        <v>14</v>
      </c>
      <c r="D370" s="26" t="str">
        <f t="shared" si="21"/>
        <v>기사임</v>
      </c>
      <c r="E370" s="26">
        <f>IF(D370="","",COUNTIF($D$1:D370,"기사임"))</f>
        <v>327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20"/>
        <v/>
      </c>
    </row>
    <row r="371" spans="1:7">
      <c r="A371" s="32" t="s">
        <v>1707</v>
      </c>
      <c r="B371" s="32">
        <v>17</v>
      </c>
      <c r="C371" s="32">
        <v>14</v>
      </c>
      <c r="D371" s="26" t="str">
        <f t="shared" si="21"/>
        <v>기사임</v>
      </c>
      <c r="E371" s="26">
        <f>IF(D371="","",COUNTIF($D$1:D371,"기사임"))</f>
        <v>328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20"/>
        <v/>
      </c>
    </row>
    <row r="372" spans="1:7">
      <c r="A372" s="32" t="s">
        <v>1486</v>
      </c>
      <c r="B372" s="32">
        <v>17</v>
      </c>
      <c r="C372" s="32">
        <v>17</v>
      </c>
      <c r="D372" s="26" t="str">
        <f t="shared" si="21"/>
        <v>기사임</v>
      </c>
      <c r="E372" s="26">
        <f>IF(D372="","",COUNTIF($D$1:D372,"기사임"))</f>
        <v>329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20"/>
        <v/>
      </c>
    </row>
    <row r="373" spans="1:7">
      <c r="A373" s="32" t="s">
        <v>1292</v>
      </c>
      <c r="B373" s="32">
        <v>17</v>
      </c>
      <c r="C373" s="32">
        <v>17</v>
      </c>
      <c r="D373" s="26" t="str">
        <f t="shared" si="21"/>
        <v>기사임</v>
      </c>
      <c r="E373" s="26">
        <f>IF(D373="","",COUNTIF($D$1:D373,"기사임"))</f>
        <v>330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20"/>
        <v/>
      </c>
    </row>
    <row r="374" spans="1:7">
      <c r="A374" s="32" t="s">
        <v>1432</v>
      </c>
      <c r="B374" s="32">
        <v>17</v>
      </c>
      <c r="C374" s="32">
        <v>13</v>
      </c>
      <c r="D374" s="26" t="str">
        <f t="shared" si="21"/>
        <v>기사임</v>
      </c>
      <c r="E374" s="26">
        <f>IF(D374="","",COUNTIF($D$1:D374,"기사임"))</f>
        <v>331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20"/>
        <v/>
      </c>
    </row>
    <row r="375" spans="1:7">
      <c r="A375" s="32" t="s">
        <v>1224</v>
      </c>
      <c r="B375" s="32">
        <v>17</v>
      </c>
      <c r="C375" s="32">
        <v>10</v>
      </c>
      <c r="D375" s="26" t="str">
        <f t="shared" si="21"/>
        <v>기사임</v>
      </c>
      <c r="E375" s="26">
        <f>IF(D375="","",COUNTIF($D$1:D375,"기사임"))</f>
        <v>332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20"/>
        <v/>
      </c>
    </row>
    <row r="376" spans="1:7">
      <c r="A376" s="32" t="s">
        <v>1282</v>
      </c>
      <c r="B376" s="32">
        <v>17</v>
      </c>
      <c r="C376" s="32">
        <v>14</v>
      </c>
      <c r="D376" s="26" t="str">
        <f t="shared" si="21"/>
        <v>기사임</v>
      </c>
      <c r="E376" s="26">
        <f>IF(D376="","",COUNTIF($D$1:D376,"기사임"))</f>
        <v>333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20"/>
        <v/>
      </c>
    </row>
    <row r="377" spans="1:7">
      <c r="A377" s="32" t="s">
        <v>3461</v>
      </c>
      <c r="B377" s="32">
        <v>17</v>
      </c>
      <c r="C377" s="32">
        <v>12</v>
      </c>
      <c r="D377" s="26" t="str">
        <f t="shared" si="21"/>
        <v>기사임</v>
      </c>
      <c r="E377" s="26">
        <f>IF(D377="","",COUNTIF($D$1:D377,"기사임"))</f>
        <v>334</v>
      </c>
      <c r="F377" s="26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>334</v>
      </c>
      <c r="G377" s="26">
        <f t="shared" si="20"/>
        <v>17</v>
      </c>
    </row>
    <row r="378" spans="1:7">
      <c r="A378" s="32" t="s">
        <v>1630</v>
      </c>
      <c r="B378" s="32">
        <v>17</v>
      </c>
      <c r="C378" s="32">
        <v>14</v>
      </c>
      <c r="D378" s="26" t="str">
        <f t="shared" si="21"/>
        <v>기사임</v>
      </c>
      <c r="E378" s="26">
        <f>IF(D378="","",COUNTIF($D$1:D378,"기사임"))</f>
        <v>335</v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20"/>
        <v/>
      </c>
    </row>
    <row r="379" spans="1:7">
      <c r="A379" s="32" t="s">
        <v>3462</v>
      </c>
      <c r="B379" s="32">
        <v>17</v>
      </c>
      <c r="C379" s="32">
        <v>12</v>
      </c>
      <c r="D379" s="26" t="str">
        <f t="shared" si="21"/>
        <v>기사임</v>
      </c>
      <c r="E379" s="26">
        <f>IF(D379="","",COUNTIF($D$1:D379,"기사임"))</f>
        <v>336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20"/>
        <v/>
      </c>
    </row>
    <row r="380" spans="1:7">
      <c r="A380" s="32" t="s">
        <v>1367</v>
      </c>
      <c r="B380" s="32">
        <v>17</v>
      </c>
      <c r="C380" s="32">
        <v>14</v>
      </c>
      <c r="D380" s="26" t="str">
        <f t="shared" si="21"/>
        <v>기사임</v>
      </c>
      <c r="E380" s="26">
        <f>IF(D380="","",COUNTIF($D$1:D380,"기사임"))</f>
        <v>337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20"/>
        <v/>
      </c>
    </row>
    <row r="381" spans="1:7">
      <c r="A381" s="32" t="s">
        <v>2254</v>
      </c>
      <c r="B381" s="32">
        <v>17</v>
      </c>
      <c r="C381" s="32">
        <v>16</v>
      </c>
      <c r="D381" s="26" t="str">
        <f t="shared" si="21"/>
        <v>기사임</v>
      </c>
      <c r="E381" s="26">
        <f>IF(D381="","",COUNTIF($D$1:D381,"기사임"))</f>
        <v>338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20"/>
        <v/>
      </c>
    </row>
    <row r="382" spans="1:7">
      <c r="A382" s="32" t="s">
        <v>1469</v>
      </c>
      <c r="B382" s="32">
        <v>17</v>
      </c>
      <c r="C382" s="32">
        <v>16</v>
      </c>
      <c r="D382" s="26" t="str">
        <f t="shared" si="21"/>
        <v>기사임</v>
      </c>
      <c r="E382" s="26">
        <f>IF(D382="","",COUNTIF($D$1:D382,"기사임"))</f>
        <v>339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20"/>
        <v/>
      </c>
    </row>
    <row r="383" spans="1:7">
      <c r="A383" s="32" t="s">
        <v>1266</v>
      </c>
      <c r="B383" s="32">
        <v>17</v>
      </c>
      <c r="C383" s="32">
        <v>15</v>
      </c>
      <c r="D383" s="26" t="str">
        <f t="shared" si="21"/>
        <v>기사임</v>
      </c>
      <c r="E383" s="26">
        <f>IF(D383="","",COUNTIF($D$1:D383,"기사임"))</f>
        <v>340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20"/>
        <v/>
      </c>
    </row>
    <row r="384" spans="1:7">
      <c r="A384" s="32" t="s">
        <v>1440</v>
      </c>
      <c r="B384" s="32">
        <v>17</v>
      </c>
      <c r="C384" s="32">
        <v>16</v>
      </c>
      <c r="D384" s="26" t="str">
        <f t="shared" si="21"/>
        <v>기사임</v>
      </c>
      <c r="E384" s="26">
        <f>IF(D384="","",COUNTIF($D$1:D384,"기사임"))</f>
        <v>341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20"/>
        <v/>
      </c>
    </row>
    <row r="385" spans="1:7">
      <c r="A385" s="32" t="s">
        <v>1503</v>
      </c>
      <c r="B385" s="32">
        <v>17</v>
      </c>
      <c r="C385" s="32">
        <v>15</v>
      </c>
      <c r="D385" s="26" t="str">
        <f t="shared" si="21"/>
        <v>기사임</v>
      </c>
      <c r="E385" s="26">
        <f>IF(D385="","",COUNTIF($D$1:D385,"기사임"))</f>
        <v>342</v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20"/>
        <v/>
      </c>
    </row>
    <row r="386" spans="1:7">
      <c r="A386" s="32" t="s">
        <v>1193</v>
      </c>
      <c r="B386" s="32">
        <v>17</v>
      </c>
      <c r="C386" s="32">
        <v>15</v>
      </c>
      <c r="D386" s="26" t="str">
        <f t="shared" si="21"/>
        <v>기사임</v>
      </c>
      <c r="E386" s="26">
        <f>IF(D386="","",COUNTIF($D$1:D386,"기사임"))</f>
        <v>343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2">IF(F386="","",RANK(F386,F:F,1))</f>
        <v/>
      </c>
    </row>
    <row r="387" spans="1:7">
      <c r="A387" s="32" t="s">
        <v>1426</v>
      </c>
      <c r="B387" s="32">
        <v>17</v>
      </c>
      <c r="C387" s="32">
        <v>15</v>
      </c>
      <c r="D387" s="26" t="str">
        <f t="shared" ref="D387:D450" si="23">IF(AND(MID(A387,2,8)="archives",ISNUMBER(VALUE(MID(A387,11,8)))=TRUE),"기사임","")</f>
        <v>기사임</v>
      </c>
      <c r="E387" s="26">
        <f>IF(D387="","",COUNTIF($D$1:D387,"기사임"))</f>
        <v>344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2"/>
        <v/>
      </c>
    </row>
    <row r="388" spans="1:7">
      <c r="A388" s="32" t="s">
        <v>1220</v>
      </c>
      <c r="B388" s="32">
        <v>17</v>
      </c>
      <c r="C388" s="32">
        <v>17</v>
      </c>
      <c r="D388" s="26" t="str">
        <f t="shared" si="23"/>
        <v>기사임</v>
      </c>
      <c r="E388" s="26">
        <f>IF(D388="","",COUNTIF($D$1:D388,"기사임"))</f>
        <v>345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2"/>
        <v/>
      </c>
    </row>
    <row r="389" spans="1:7">
      <c r="A389" s="32" t="s">
        <v>1759</v>
      </c>
      <c r="B389" s="32">
        <v>17</v>
      </c>
      <c r="C389" s="32">
        <v>14</v>
      </c>
      <c r="D389" s="26" t="str">
        <f t="shared" si="23"/>
        <v>기사임</v>
      </c>
      <c r="E389" s="26">
        <f>IF(D389="","",COUNTIF($D$1:D389,"기사임"))</f>
        <v>346</v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22"/>
        <v/>
      </c>
    </row>
    <row r="390" spans="1:7">
      <c r="A390" s="32" t="s">
        <v>1659</v>
      </c>
      <c r="B390" s="32">
        <v>17</v>
      </c>
      <c r="C390" s="32">
        <v>17</v>
      </c>
      <c r="D390" s="26" t="str">
        <f t="shared" si="23"/>
        <v>기사임</v>
      </c>
      <c r="E390" s="26">
        <f>IF(D390="","",COUNTIF($D$1:D390,"기사임"))</f>
        <v>347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2"/>
        <v/>
      </c>
    </row>
    <row r="391" spans="1:7">
      <c r="A391" s="32" t="s">
        <v>1177</v>
      </c>
      <c r="B391" s="32">
        <v>17</v>
      </c>
      <c r="C391" s="32">
        <v>12</v>
      </c>
      <c r="D391" s="26" t="str">
        <f t="shared" si="23"/>
        <v>기사임</v>
      </c>
      <c r="E391" s="26">
        <f>IF(D391="","",COUNTIF($D$1:D391,"기사임"))</f>
        <v>348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2"/>
        <v/>
      </c>
    </row>
    <row r="392" spans="1:7">
      <c r="A392" s="32" t="s">
        <v>3463</v>
      </c>
      <c r="B392" s="32">
        <v>10</v>
      </c>
      <c r="C392" s="32">
        <v>1.7</v>
      </c>
      <c r="D392" s="26" t="str">
        <f t="shared" si="23"/>
        <v/>
      </c>
      <c r="E392" s="26" t="str">
        <f>IF(D392="","",COUNTIF($D$1:D392,"기사임"))</f>
        <v/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2"/>
        <v/>
      </c>
    </row>
    <row r="393" spans="1:7">
      <c r="A393" s="32" t="s">
        <v>1357</v>
      </c>
      <c r="B393" s="32">
        <v>16</v>
      </c>
      <c r="C393" s="32">
        <v>13</v>
      </c>
      <c r="D393" s="26" t="str">
        <f t="shared" si="23"/>
        <v>기사임</v>
      </c>
      <c r="E393" s="26">
        <f>IF(D393="","",COUNTIF($D$1:D393,"기사임"))</f>
        <v>349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2"/>
        <v/>
      </c>
    </row>
    <row r="394" spans="1:7">
      <c r="A394" s="32" t="s">
        <v>1155</v>
      </c>
      <c r="B394" s="32">
        <v>16</v>
      </c>
      <c r="C394" s="32">
        <v>13</v>
      </c>
      <c r="D394" s="26" t="str">
        <f t="shared" si="23"/>
        <v>기사임</v>
      </c>
      <c r="E394" s="26">
        <f>IF(D394="","",COUNTIF($D$1:D394,"기사임"))</f>
        <v>350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2"/>
        <v/>
      </c>
    </row>
    <row r="395" spans="1:7">
      <c r="A395" s="32" t="s">
        <v>1670</v>
      </c>
      <c r="B395" s="32">
        <v>16</v>
      </c>
      <c r="C395" s="32">
        <v>15</v>
      </c>
      <c r="D395" s="26" t="str">
        <f t="shared" si="23"/>
        <v>기사임</v>
      </c>
      <c r="E395" s="26">
        <f>IF(D395="","",COUNTIF($D$1:D395,"기사임"))</f>
        <v>351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2"/>
        <v/>
      </c>
    </row>
    <row r="396" spans="1:7">
      <c r="A396" s="32" t="s">
        <v>1185</v>
      </c>
      <c r="B396" s="32">
        <v>16</v>
      </c>
      <c r="C396" s="32">
        <v>13</v>
      </c>
      <c r="D396" s="26" t="str">
        <f t="shared" si="23"/>
        <v>기사임</v>
      </c>
      <c r="E396" s="26">
        <f>IF(D396="","",COUNTIF($D$1:D396,"기사임"))</f>
        <v>352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2"/>
        <v/>
      </c>
    </row>
    <row r="397" spans="1:7">
      <c r="A397" s="32" t="s">
        <v>1241</v>
      </c>
      <c r="B397" s="32">
        <v>16</v>
      </c>
      <c r="C397" s="32">
        <v>16</v>
      </c>
      <c r="D397" s="26" t="str">
        <f t="shared" si="23"/>
        <v>기사임</v>
      </c>
      <c r="E397" s="26">
        <f>IF(D397="","",COUNTIF($D$1:D397,"기사임"))</f>
        <v>353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2"/>
        <v/>
      </c>
    </row>
    <row r="398" spans="1:7">
      <c r="A398" s="32" t="s">
        <v>1677</v>
      </c>
      <c r="B398" s="32">
        <v>16</v>
      </c>
      <c r="C398" s="32">
        <v>9</v>
      </c>
      <c r="D398" s="26" t="str">
        <f t="shared" si="23"/>
        <v>기사임</v>
      </c>
      <c r="E398" s="26">
        <f>IF(D398="","",COUNTIF($D$1:D398,"기사임"))</f>
        <v>354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2"/>
        <v/>
      </c>
    </row>
    <row r="399" spans="1:7">
      <c r="A399" s="32" t="s">
        <v>1878</v>
      </c>
      <c r="B399" s="32">
        <v>16</v>
      </c>
      <c r="C399" s="32">
        <v>15</v>
      </c>
      <c r="D399" s="26" t="str">
        <f t="shared" si="23"/>
        <v>기사임</v>
      </c>
      <c r="E399" s="26">
        <f>IF(D399="","",COUNTIF($D$1:D399,"기사임"))</f>
        <v>355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2"/>
        <v/>
      </c>
    </row>
    <row r="400" spans="1:7">
      <c r="A400" s="32" t="s">
        <v>1202</v>
      </c>
      <c r="B400" s="32">
        <v>16</v>
      </c>
      <c r="C400" s="32">
        <v>10</v>
      </c>
      <c r="D400" s="26" t="str">
        <f t="shared" si="23"/>
        <v>기사임</v>
      </c>
      <c r="E400" s="26">
        <f>IF(D400="","",COUNTIF($D$1:D400,"기사임"))</f>
        <v>356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2"/>
        <v/>
      </c>
    </row>
    <row r="401" spans="1:7">
      <c r="A401" s="32" t="s">
        <v>1263</v>
      </c>
      <c r="B401" s="32">
        <v>16</v>
      </c>
      <c r="C401" s="32">
        <v>13</v>
      </c>
      <c r="D401" s="26" t="str">
        <f t="shared" si="23"/>
        <v>기사임</v>
      </c>
      <c r="E401" s="26">
        <f>IF(D401="","",COUNTIF($D$1:D401,"기사임"))</f>
        <v>357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2"/>
        <v/>
      </c>
    </row>
    <row r="402" spans="1:7">
      <c r="A402" s="32" t="s">
        <v>2750</v>
      </c>
      <c r="B402" s="32">
        <v>16</v>
      </c>
      <c r="C402" s="32">
        <v>13</v>
      </c>
      <c r="D402" s="26" t="str">
        <f t="shared" si="23"/>
        <v>기사임</v>
      </c>
      <c r="E402" s="26">
        <f>IF(D402="","",COUNTIF($D$1:D402,"기사임"))</f>
        <v>358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2"/>
        <v/>
      </c>
    </row>
    <row r="403" spans="1:7">
      <c r="A403" s="32" t="s">
        <v>2105</v>
      </c>
      <c r="B403" s="32">
        <v>16</v>
      </c>
      <c r="C403" s="32">
        <v>14</v>
      </c>
      <c r="D403" s="26" t="str">
        <f t="shared" si="23"/>
        <v>기사임</v>
      </c>
      <c r="E403" s="26">
        <f>IF(D403="","",COUNTIF($D$1:D403,"기사임"))</f>
        <v>359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2"/>
        <v/>
      </c>
    </row>
    <row r="404" spans="1:7">
      <c r="A404" s="32" t="s">
        <v>1198</v>
      </c>
      <c r="B404" s="32">
        <v>16</v>
      </c>
      <c r="C404" s="32">
        <v>14</v>
      </c>
      <c r="D404" s="26" t="str">
        <f t="shared" si="23"/>
        <v>기사임</v>
      </c>
      <c r="E404" s="26">
        <f>IF(D404="","",COUNTIF($D$1:D404,"기사임"))</f>
        <v>360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2"/>
        <v/>
      </c>
    </row>
    <row r="405" spans="1:7">
      <c r="A405" s="32" t="s">
        <v>1328</v>
      </c>
      <c r="B405" s="32">
        <v>16</v>
      </c>
      <c r="C405" s="32">
        <v>16</v>
      </c>
      <c r="D405" s="26" t="str">
        <f t="shared" si="23"/>
        <v>기사임</v>
      </c>
      <c r="E405" s="26">
        <f>IF(D405="","",COUNTIF($D$1:D405,"기사임"))</f>
        <v>361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2"/>
        <v/>
      </c>
    </row>
    <row r="406" spans="1:7">
      <c r="A406" s="32" t="s">
        <v>1687</v>
      </c>
      <c r="B406" s="32">
        <v>16</v>
      </c>
      <c r="C406" s="32">
        <v>16</v>
      </c>
      <c r="D406" s="26" t="str">
        <f t="shared" si="23"/>
        <v>기사임</v>
      </c>
      <c r="E406" s="26">
        <f>IF(D406="","",COUNTIF($D$1:D406,"기사임"))</f>
        <v>362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2"/>
        <v/>
      </c>
    </row>
    <row r="407" spans="1:7">
      <c r="A407" s="32" t="s">
        <v>1299</v>
      </c>
      <c r="B407" s="32">
        <v>16</v>
      </c>
      <c r="C407" s="32">
        <v>15</v>
      </c>
      <c r="D407" s="26" t="str">
        <f t="shared" si="23"/>
        <v>기사임</v>
      </c>
      <c r="E407" s="26">
        <f>IF(D407="","",COUNTIF($D$1:D407,"기사임"))</f>
        <v>363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2"/>
        <v/>
      </c>
    </row>
    <row r="408" spans="1:7">
      <c r="A408" s="32" t="s">
        <v>1335</v>
      </c>
      <c r="B408" s="32">
        <v>16</v>
      </c>
      <c r="C408" s="32">
        <v>14</v>
      </c>
      <c r="D408" s="26" t="str">
        <f t="shared" si="23"/>
        <v>기사임</v>
      </c>
      <c r="E408" s="26">
        <f>IF(D408="","",COUNTIF($D$1:D408,"기사임"))</f>
        <v>364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2"/>
        <v/>
      </c>
    </row>
    <row r="409" spans="1:7">
      <c r="A409" s="32" t="s">
        <v>1351</v>
      </c>
      <c r="B409" s="32">
        <v>16</v>
      </c>
      <c r="C409" s="32">
        <v>13</v>
      </c>
      <c r="D409" s="26" t="str">
        <f t="shared" si="23"/>
        <v>기사임</v>
      </c>
      <c r="E409" s="26">
        <f>IF(D409="","",COUNTIF($D$1:D409,"기사임"))</f>
        <v>365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2"/>
        <v/>
      </c>
    </row>
    <row r="410" spans="1:7">
      <c r="A410" s="32" t="s">
        <v>1662</v>
      </c>
      <c r="B410" s="32">
        <v>16</v>
      </c>
      <c r="C410" s="32">
        <v>10</v>
      </c>
      <c r="D410" s="26" t="str">
        <f t="shared" si="23"/>
        <v>기사임</v>
      </c>
      <c r="E410" s="26">
        <f>IF(D410="","",COUNTIF($D$1:D410,"기사임"))</f>
        <v>366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2"/>
        <v/>
      </c>
    </row>
    <row r="411" spans="1:7">
      <c r="A411" s="32" t="s">
        <v>2192</v>
      </c>
      <c r="B411" s="32">
        <v>16</v>
      </c>
      <c r="C411" s="32">
        <v>5</v>
      </c>
      <c r="D411" s="26" t="str">
        <f t="shared" si="23"/>
        <v/>
      </c>
      <c r="E411" s="26" t="str">
        <f>IF(D411="","",COUNTIF($D$1:D411,"기사임"))</f>
        <v/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2"/>
        <v/>
      </c>
    </row>
    <row r="412" spans="1:7">
      <c r="A412" s="32" t="s">
        <v>1517</v>
      </c>
      <c r="B412" s="32">
        <v>16</v>
      </c>
      <c r="C412" s="32">
        <v>12</v>
      </c>
      <c r="D412" s="26" t="str">
        <f t="shared" si="23"/>
        <v/>
      </c>
      <c r="E412" s="26" t="str">
        <f>IF(D412="","",COUNTIF($D$1:D412,"기사임"))</f>
        <v/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2"/>
        <v/>
      </c>
    </row>
    <row r="413" spans="1:7">
      <c r="A413" s="32" t="s">
        <v>1356</v>
      </c>
      <c r="B413" s="32">
        <v>15</v>
      </c>
      <c r="C413" s="32">
        <v>14</v>
      </c>
      <c r="D413" s="26" t="str">
        <f t="shared" si="23"/>
        <v>기사임</v>
      </c>
      <c r="E413" s="26">
        <f>IF(D413="","",COUNTIF($D$1:D413,"기사임"))</f>
        <v>367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2"/>
        <v/>
      </c>
    </row>
    <row r="414" spans="1:7">
      <c r="A414" s="32" t="s">
        <v>1450</v>
      </c>
      <c r="B414" s="32">
        <v>15</v>
      </c>
      <c r="C414" s="32">
        <v>12</v>
      </c>
      <c r="D414" s="26" t="str">
        <f t="shared" si="23"/>
        <v>기사임</v>
      </c>
      <c r="E414" s="26">
        <f>IF(D414="","",COUNTIF($D$1:D414,"기사임"))</f>
        <v>368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2"/>
        <v/>
      </c>
    </row>
    <row r="415" spans="1:7">
      <c r="A415" s="32" t="s">
        <v>1453</v>
      </c>
      <c r="B415" s="32">
        <v>15</v>
      </c>
      <c r="C415" s="32">
        <v>10</v>
      </c>
      <c r="D415" s="26" t="str">
        <f t="shared" si="23"/>
        <v>기사임</v>
      </c>
      <c r="E415" s="26">
        <f>IF(D415="","",COUNTIF($D$1:D415,"기사임"))</f>
        <v>369</v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2"/>
        <v/>
      </c>
    </row>
    <row r="416" spans="1:7">
      <c r="A416" s="32" t="s">
        <v>1413</v>
      </c>
      <c r="B416" s="32">
        <v>15</v>
      </c>
      <c r="C416" s="32">
        <v>12</v>
      </c>
      <c r="D416" s="26" t="str">
        <f t="shared" si="23"/>
        <v>기사임</v>
      </c>
      <c r="E416" s="26">
        <f>IF(D416="","",COUNTIF($D$1:D416,"기사임"))</f>
        <v>370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2"/>
        <v/>
      </c>
    </row>
    <row r="417" spans="1:7">
      <c r="A417" s="32" t="s">
        <v>1319</v>
      </c>
      <c r="B417" s="32">
        <v>15</v>
      </c>
      <c r="C417" s="32">
        <v>13</v>
      </c>
      <c r="D417" s="26" t="str">
        <f t="shared" si="23"/>
        <v>기사임</v>
      </c>
      <c r="E417" s="26">
        <f>IF(D417="","",COUNTIF($D$1:D417,"기사임"))</f>
        <v>371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2"/>
        <v/>
      </c>
    </row>
    <row r="418" spans="1:7">
      <c r="A418" s="32" t="s">
        <v>1205</v>
      </c>
      <c r="B418" s="32">
        <v>15</v>
      </c>
      <c r="C418" s="32">
        <v>15</v>
      </c>
      <c r="D418" s="26" t="str">
        <f t="shared" si="23"/>
        <v>기사임</v>
      </c>
      <c r="E418" s="26">
        <f>IF(D418="","",COUNTIF($D$1:D418,"기사임"))</f>
        <v>372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2"/>
        <v/>
      </c>
    </row>
    <row r="419" spans="1:7">
      <c r="A419" s="32" t="s">
        <v>1623</v>
      </c>
      <c r="B419" s="32">
        <v>15</v>
      </c>
      <c r="C419" s="32">
        <v>10</v>
      </c>
      <c r="D419" s="26" t="str">
        <f t="shared" si="23"/>
        <v>기사임</v>
      </c>
      <c r="E419" s="26">
        <f>IF(D419="","",COUNTIF($D$1:D419,"기사임"))</f>
        <v>373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2"/>
        <v/>
      </c>
    </row>
    <row r="420" spans="1:7">
      <c r="A420" s="32" t="s">
        <v>1625</v>
      </c>
      <c r="B420" s="32">
        <v>15</v>
      </c>
      <c r="C420" s="32">
        <v>13</v>
      </c>
      <c r="D420" s="26" t="str">
        <f t="shared" si="23"/>
        <v>기사임</v>
      </c>
      <c r="E420" s="26">
        <f>IF(D420="","",COUNTIF($D$1:D420,"기사임"))</f>
        <v>374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2"/>
        <v/>
      </c>
    </row>
    <row r="421" spans="1:7">
      <c r="A421" s="32" t="s">
        <v>1394</v>
      </c>
      <c r="B421" s="32">
        <v>15</v>
      </c>
      <c r="C421" s="32">
        <v>12</v>
      </c>
      <c r="D421" s="26" t="str">
        <f t="shared" si="23"/>
        <v>기사임</v>
      </c>
      <c r="E421" s="26">
        <f>IF(D421="","",COUNTIF($D$1:D421,"기사임"))</f>
        <v>375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2"/>
        <v/>
      </c>
    </row>
    <row r="422" spans="1:7">
      <c r="A422" s="32" t="s">
        <v>1879</v>
      </c>
      <c r="B422" s="32">
        <v>15</v>
      </c>
      <c r="C422" s="32">
        <v>10</v>
      </c>
      <c r="D422" s="26" t="str">
        <f t="shared" si="23"/>
        <v>기사임</v>
      </c>
      <c r="E422" s="26">
        <f>IF(D422="","",COUNTIF($D$1:D422,"기사임"))</f>
        <v>376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2"/>
        <v/>
      </c>
    </row>
    <row r="423" spans="1:7">
      <c r="A423" s="32" t="s">
        <v>1579</v>
      </c>
      <c r="B423" s="32">
        <v>15</v>
      </c>
      <c r="C423" s="32">
        <v>10</v>
      </c>
      <c r="D423" s="26" t="str">
        <f t="shared" si="23"/>
        <v>기사임</v>
      </c>
      <c r="E423" s="26">
        <f>IF(D423="","",COUNTIF($D$1:D423,"기사임"))</f>
        <v>377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2"/>
        <v/>
      </c>
    </row>
    <row r="424" spans="1:7">
      <c r="A424" s="32" t="s">
        <v>1322</v>
      </c>
      <c r="B424" s="32">
        <v>15</v>
      </c>
      <c r="C424" s="32">
        <v>13</v>
      </c>
      <c r="D424" s="26" t="str">
        <f t="shared" si="23"/>
        <v>기사임</v>
      </c>
      <c r="E424" s="26">
        <f>IF(D424="","",COUNTIF($D$1:D424,"기사임"))</f>
        <v>378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2"/>
        <v/>
      </c>
    </row>
    <row r="425" spans="1:7">
      <c r="A425" s="32" t="s">
        <v>1464</v>
      </c>
      <c r="B425" s="32">
        <v>15</v>
      </c>
      <c r="C425" s="32">
        <v>15</v>
      </c>
      <c r="D425" s="26" t="str">
        <f t="shared" si="23"/>
        <v>기사임</v>
      </c>
      <c r="E425" s="26">
        <f>IF(D425="","",COUNTIF($D$1:D425,"기사임"))</f>
        <v>379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2"/>
        <v/>
      </c>
    </row>
    <row r="426" spans="1:7">
      <c r="A426" s="32" t="s">
        <v>1417</v>
      </c>
      <c r="B426" s="32">
        <v>15</v>
      </c>
      <c r="C426" s="32">
        <v>13</v>
      </c>
      <c r="D426" s="26" t="str">
        <f t="shared" si="23"/>
        <v>기사임</v>
      </c>
      <c r="E426" s="26">
        <f>IF(D426="","",COUNTIF($D$1:D426,"기사임"))</f>
        <v>380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2"/>
        <v/>
      </c>
    </row>
    <row r="427" spans="1:7">
      <c r="A427" s="32" t="s">
        <v>1283</v>
      </c>
      <c r="B427" s="32">
        <v>15</v>
      </c>
      <c r="C427" s="32">
        <v>8</v>
      </c>
      <c r="D427" s="26" t="str">
        <f t="shared" si="23"/>
        <v>기사임</v>
      </c>
      <c r="E427" s="26">
        <f>IF(D427="","",COUNTIF($D$1:D427,"기사임"))</f>
        <v>381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2"/>
        <v/>
      </c>
    </row>
    <row r="428" spans="1:7">
      <c r="A428" s="32" t="s">
        <v>1581</v>
      </c>
      <c r="B428" s="32">
        <v>15</v>
      </c>
      <c r="C428" s="32">
        <v>14</v>
      </c>
      <c r="D428" s="26" t="str">
        <f t="shared" si="23"/>
        <v>기사임</v>
      </c>
      <c r="E428" s="26">
        <f>IF(D428="","",COUNTIF($D$1:D428,"기사임"))</f>
        <v>382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2"/>
        <v/>
      </c>
    </row>
    <row r="429" spans="1:7">
      <c r="A429" s="32" t="s">
        <v>1191</v>
      </c>
      <c r="B429" s="32">
        <v>15</v>
      </c>
      <c r="C429" s="32">
        <v>11</v>
      </c>
      <c r="D429" s="26" t="str">
        <f t="shared" si="23"/>
        <v>기사임</v>
      </c>
      <c r="E429" s="26">
        <f>IF(D429="","",COUNTIF($D$1:D429,"기사임"))</f>
        <v>383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2"/>
        <v/>
      </c>
    </row>
    <row r="430" spans="1:7">
      <c r="A430" s="32" t="s">
        <v>1727</v>
      </c>
      <c r="B430" s="32">
        <v>15</v>
      </c>
      <c r="C430" s="32">
        <v>14</v>
      </c>
      <c r="D430" s="26" t="str">
        <f t="shared" si="23"/>
        <v>기사임</v>
      </c>
      <c r="E430" s="26">
        <f>IF(D430="","",COUNTIF($D$1:D430,"기사임"))</f>
        <v>384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2"/>
        <v/>
      </c>
    </row>
    <row r="431" spans="1:7">
      <c r="A431" s="32" t="s">
        <v>1536</v>
      </c>
      <c r="B431" s="32">
        <v>15</v>
      </c>
      <c r="C431" s="32">
        <v>13</v>
      </c>
      <c r="D431" s="26" t="str">
        <f t="shared" si="23"/>
        <v>기사임</v>
      </c>
      <c r="E431" s="26">
        <f>IF(D431="","",COUNTIF($D$1:D431,"기사임"))</f>
        <v>385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2"/>
        <v/>
      </c>
    </row>
    <row r="432" spans="1:7">
      <c r="A432" s="32" t="s">
        <v>1403</v>
      </c>
      <c r="B432" s="32">
        <v>15</v>
      </c>
      <c r="C432" s="32">
        <v>11</v>
      </c>
      <c r="D432" s="26" t="str">
        <f t="shared" si="23"/>
        <v>기사임</v>
      </c>
      <c r="E432" s="26">
        <f>IF(D432="","",COUNTIF($D$1:D432,"기사임"))</f>
        <v>386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2"/>
        <v/>
      </c>
    </row>
    <row r="433" spans="1:7">
      <c r="A433" s="32" t="s">
        <v>1467</v>
      </c>
      <c r="B433" s="32">
        <v>15</v>
      </c>
      <c r="C433" s="32">
        <v>14</v>
      </c>
      <c r="D433" s="26" t="str">
        <f t="shared" si="23"/>
        <v>기사임</v>
      </c>
      <c r="E433" s="26">
        <f>IF(D433="","",COUNTIF($D$1:D433,"기사임"))</f>
        <v>387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2"/>
        <v/>
      </c>
    </row>
    <row r="434" spans="1:7">
      <c r="A434" s="32" t="s">
        <v>3464</v>
      </c>
      <c r="B434" s="32">
        <v>15</v>
      </c>
      <c r="C434" s="32">
        <v>11</v>
      </c>
      <c r="D434" s="26" t="str">
        <f t="shared" si="23"/>
        <v>기사임</v>
      </c>
      <c r="E434" s="26">
        <f>IF(D434="","",COUNTIF($D$1:D434,"기사임"))</f>
        <v>388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2"/>
        <v/>
      </c>
    </row>
    <row r="435" spans="1:7">
      <c r="A435" s="32" t="s">
        <v>1806</v>
      </c>
      <c r="B435" s="32">
        <v>15</v>
      </c>
      <c r="C435" s="32">
        <v>10</v>
      </c>
      <c r="D435" s="26" t="str">
        <f t="shared" si="23"/>
        <v>기사임</v>
      </c>
      <c r="E435" s="26">
        <f>IF(D435="","",COUNTIF($D$1:D435,"기사임"))</f>
        <v>389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2"/>
        <v/>
      </c>
    </row>
    <row r="436" spans="1:7">
      <c r="A436" s="32" t="s">
        <v>1343</v>
      </c>
      <c r="B436" s="32">
        <v>15</v>
      </c>
      <c r="C436" s="32">
        <v>14</v>
      </c>
      <c r="D436" s="26" t="str">
        <f t="shared" si="23"/>
        <v>기사임</v>
      </c>
      <c r="E436" s="26">
        <f>IF(D436="","",COUNTIF($D$1:D436,"기사임"))</f>
        <v>390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2"/>
        <v/>
      </c>
    </row>
    <row r="437" spans="1:7">
      <c r="A437" s="32" t="s">
        <v>1500</v>
      </c>
      <c r="B437" s="32">
        <v>15</v>
      </c>
      <c r="C437" s="32">
        <v>13</v>
      </c>
      <c r="D437" s="26" t="str">
        <f t="shared" si="23"/>
        <v>기사임</v>
      </c>
      <c r="E437" s="26">
        <f>IF(D437="","",COUNTIF($D$1:D437,"기사임"))</f>
        <v>391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2"/>
        <v/>
      </c>
    </row>
    <row r="438" spans="1:7">
      <c r="A438" s="32" t="s">
        <v>1471</v>
      </c>
      <c r="B438" s="32">
        <v>15</v>
      </c>
      <c r="C438" s="32">
        <v>11</v>
      </c>
      <c r="D438" s="26" t="str">
        <f t="shared" si="23"/>
        <v>기사임</v>
      </c>
      <c r="E438" s="26">
        <f>IF(D438="","",COUNTIF($D$1:D438,"기사임"))</f>
        <v>392</v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2"/>
        <v/>
      </c>
    </row>
    <row r="439" spans="1:7">
      <c r="A439" s="32" t="s">
        <v>1595</v>
      </c>
      <c r="B439" s="32">
        <v>15</v>
      </c>
      <c r="C439" s="32">
        <v>14</v>
      </c>
      <c r="D439" s="26" t="str">
        <f t="shared" si="23"/>
        <v>기사임</v>
      </c>
      <c r="E439" s="26">
        <f>IF(D439="","",COUNTIF($D$1:D439,"기사임"))</f>
        <v>393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2"/>
        <v/>
      </c>
    </row>
    <row r="440" spans="1:7">
      <c r="A440" s="32" t="s">
        <v>1602</v>
      </c>
      <c r="B440" s="32">
        <v>15</v>
      </c>
      <c r="C440" s="32">
        <v>11</v>
      </c>
      <c r="D440" s="26" t="str">
        <f t="shared" si="23"/>
        <v>기사임</v>
      </c>
      <c r="E440" s="26">
        <f>IF(D440="","",COUNTIF($D$1:D440,"기사임"))</f>
        <v>394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2"/>
        <v/>
      </c>
    </row>
    <row r="441" spans="1:7">
      <c r="A441" s="32" t="s">
        <v>1837</v>
      </c>
      <c r="B441" s="32">
        <v>15</v>
      </c>
      <c r="C441" s="32">
        <v>6</v>
      </c>
      <c r="D441" s="26" t="str">
        <f t="shared" si="23"/>
        <v>기사임</v>
      </c>
      <c r="E441" s="26">
        <f>IF(D441="","",COUNTIF($D$1:D441,"기사임"))</f>
        <v>395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2"/>
        <v/>
      </c>
    </row>
    <row r="442" spans="1:7">
      <c r="A442" s="32" t="s">
        <v>1512</v>
      </c>
      <c r="B442" s="32">
        <v>15</v>
      </c>
      <c r="C442" s="32">
        <v>15</v>
      </c>
      <c r="D442" s="26" t="str">
        <f t="shared" si="23"/>
        <v>기사임</v>
      </c>
      <c r="E442" s="26">
        <f>IF(D442="","",COUNTIF($D$1:D442,"기사임"))</f>
        <v>396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2"/>
        <v/>
      </c>
    </row>
    <row r="443" spans="1:7">
      <c r="A443" s="32" t="s">
        <v>1485</v>
      </c>
      <c r="B443" s="32">
        <v>15</v>
      </c>
      <c r="C443" s="32">
        <v>14</v>
      </c>
      <c r="D443" s="26" t="str">
        <f t="shared" si="23"/>
        <v/>
      </c>
      <c r="E443" s="26" t="str">
        <f>IF(D443="","",COUNTIF($D$1:D443,"기사임"))</f>
        <v/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2"/>
        <v/>
      </c>
    </row>
    <row r="444" spans="1:7">
      <c r="A444" s="32" t="s">
        <v>2546</v>
      </c>
      <c r="B444" s="32">
        <v>15</v>
      </c>
      <c r="C444" s="32">
        <v>12</v>
      </c>
      <c r="D444" s="26" t="str">
        <f t="shared" si="23"/>
        <v/>
      </c>
      <c r="E444" s="26" t="str">
        <f>IF(D444="","",COUNTIF($D$1:D444,"기사임"))</f>
        <v/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2"/>
        <v/>
      </c>
    </row>
    <row r="445" spans="1:7">
      <c r="A445" s="32" t="s">
        <v>1355</v>
      </c>
      <c r="B445" s="32">
        <v>14</v>
      </c>
      <c r="C445" s="32">
        <v>13</v>
      </c>
      <c r="D445" s="26" t="str">
        <f t="shared" si="23"/>
        <v>기사임</v>
      </c>
      <c r="E445" s="26">
        <f>IF(D445="","",COUNTIF($D$1:D445,"기사임"))</f>
        <v>397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2"/>
        <v/>
      </c>
    </row>
    <row r="446" spans="1:7">
      <c r="A446" s="32" t="s">
        <v>1274</v>
      </c>
      <c r="B446" s="32">
        <v>14</v>
      </c>
      <c r="C446" s="32">
        <v>12</v>
      </c>
      <c r="D446" s="26" t="str">
        <f t="shared" si="23"/>
        <v>기사임</v>
      </c>
      <c r="E446" s="26">
        <f>IF(D446="","",COUNTIF($D$1:D446,"기사임"))</f>
        <v>398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2"/>
        <v/>
      </c>
    </row>
    <row r="447" spans="1:7">
      <c r="A447" s="32" t="s">
        <v>1869</v>
      </c>
      <c r="B447" s="32">
        <v>14</v>
      </c>
      <c r="C447" s="32">
        <v>11</v>
      </c>
      <c r="D447" s="26" t="str">
        <f t="shared" si="23"/>
        <v>기사임</v>
      </c>
      <c r="E447" s="26">
        <f>IF(D447="","",COUNTIF($D$1:D447,"기사임"))</f>
        <v>399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2"/>
        <v/>
      </c>
    </row>
    <row r="448" spans="1:7">
      <c r="A448" s="32" t="s">
        <v>1226</v>
      </c>
      <c r="B448" s="32">
        <v>14</v>
      </c>
      <c r="C448" s="32">
        <v>12</v>
      </c>
      <c r="D448" s="26" t="str">
        <f t="shared" si="23"/>
        <v>기사임</v>
      </c>
      <c r="E448" s="26">
        <f>IF(D448="","",COUNTIF($D$1:D448,"기사임"))</f>
        <v>400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2"/>
        <v/>
      </c>
    </row>
    <row r="449" spans="1:7">
      <c r="A449" s="32" t="s">
        <v>1363</v>
      </c>
      <c r="B449" s="32">
        <v>14</v>
      </c>
      <c r="C449" s="32">
        <v>11</v>
      </c>
      <c r="D449" s="26" t="str">
        <f t="shared" si="23"/>
        <v>기사임</v>
      </c>
      <c r="E449" s="26">
        <f>IF(D449="","",COUNTIF($D$1:D449,"기사임"))</f>
        <v>401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2"/>
        <v/>
      </c>
    </row>
    <row r="450" spans="1:7">
      <c r="A450" s="32" t="s">
        <v>1207</v>
      </c>
      <c r="B450" s="32">
        <v>14</v>
      </c>
      <c r="C450" s="32">
        <v>12</v>
      </c>
      <c r="D450" s="26" t="str">
        <f t="shared" si="23"/>
        <v>기사임</v>
      </c>
      <c r="E450" s="26">
        <f>IF(D450="","",COUNTIF($D$1:D450,"기사임"))</f>
        <v>402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4">IF(F450="","",RANK(F450,F:F,1))</f>
        <v/>
      </c>
    </row>
    <row r="451" spans="1:7">
      <c r="A451" s="32" t="s">
        <v>1883</v>
      </c>
      <c r="B451" s="32">
        <v>14</v>
      </c>
      <c r="C451" s="32">
        <v>14</v>
      </c>
      <c r="D451" s="26" t="str">
        <f t="shared" ref="D451:D514" si="25">IF(AND(MID(A451,2,8)="archives",ISNUMBER(VALUE(MID(A451,11,8)))=TRUE),"기사임","")</f>
        <v>기사임</v>
      </c>
      <c r="E451" s="26">
        <f>IF(D451="","",COUNTIF($D$1:D451,"기사임"))</f>
        <v>403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4"/>
        <v/>
      </c>
    </row>
    <row r="452" spans="1:7">
      <c r="A452" s="32" t="s">
        <v>1312</v>
      </c>
      <c r="B452" s="32">
        <v>14</v>
      </c>
      <c r="C452" s="32">
        <v>11</v>
      </c>
      <c r="D452" s="26" t="str">
        <f t="shared" si="25"/>
        <v>기사임</v>
      </c>
      <c r="E452" s="26">
        <f>IF(D452="","",COUNTIF($D$1:D452,"기사임"))</f>
        <v>404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4"/>
        <v/>
      </c>
    </row>
    <row r="453" spans="1:7">
      <c r="A453" s="32" t="s">
        <v>1634</v>
      </c>
      <c r="B453" s="32">
        <v>14</v>
      </c>
      <c r="C453" s="32">
        <v>8</v>
      </c>
      <c r="D453" s="26" t="str">
        <f t="shared" si="25"/>
        <v>기사임</v>
      </c>
      <c r="E453" s="26">
        <f>IF(D453="","",COUNTIF($D$1:D453,"기사임"))</f>
        <v>405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4"/>
        <v/>
      </c>
    </row>
    <row r="454" spans="1:7">
      <c r="A454" s="32" t="s">
        <v>1372</v>
      </c>
      <c r="B454" s="32">
        <v>14</v>
      </c>
      <c r="C454" s="32">
        <v>13</v>
      </c>
      <c r="D454" s="26" t="str">
        <f t="shared" si="25"/>
        <v>기사임</v>
      </c>
      <c r="E454" s="26">
        <f>IF(D454="","",COUNTIF($D$1:D454,"기사임"))</f>
        <v>406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4"/>
        <v/>
      </c>
    </row>
    <row r="455" spans="1:7">
      <c r="A455" s="32" t="s">
        <v>1686</v>
      </c>
      <c r="B455" s="32">
        <v>14</v>
      </c>
      <c r="C455" s="32">
        <v>14</v>
      </c>
      <c r="D455" s="26" t="str">
        <f t="shared" si="25"/>
        <v>기사임</v>
      </c>
      <c r="E455" s="26">
        <f>IF(D455="","",COUNTIF($D$1:D455,"기사임"))</f>
        <v>407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4"/>
        <v/>
      </c>
    </row>
    <row r="456" spans="1:7">
      <c r="A456" s="32" t="s">
        <v>1807</v>
      </c>
      <c r="B456" s="32">
        <v>14</v>
      </c>
      <c r="C456" s="32">
        <v>8</v>
      </c>
      <c r="D456" s="26" t="str">
        <f t="shared" si="25"/>
        <v>기사임</v>
      </c>
      <c r="E456" s="26">
        <f>IF(D456="","",COUNTIF($D$1:D456,"기사임"))</f>
        <v>408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4"/>
        <v/>
      </c>
    </row>
    <row r="457" spans="1:7">
      <c r="A457" s="32" t="s">
        <v>2137</v>
      </c>
      <c r="B457" s="32">
        <v>14</v>
      </c>
      <c r="C457" s="32">
        <v>10</v>
      </c>
      <c r="D457" s="26" t="str">
        <f t="shared" si="25"/>
        <v>기사임</v>
      </c>
      <c r="E457" s="26">
        <f>IF(D457="","",COUNTIF($D$1:D457,"기사임"))</f>
        <v>409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4"/>
        <v/>
      </c>
    </row>
    <row r="458" spans="1:7">
      <c r="A458" s="32" t="s">
        <v>1208</v>
      </c>
      <c r="B458" s="32">
        <v>14</v>
      </c>
      <c r="C458" s="32">
        <v>14</v>
      </c>
      <c r="D458" s="26" t="str">
        <f t="shared" si="25"/>
        <v>기사임</v>
      </c>
      <c r="E458" s="26">
        <f>IF(D458="","",COUNTIF($D$1:D458,"기사임"))</f>
        <v>410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4"/>
        <v/>
      </c>
    </row>
    <row r="459" spans="1:7">
      <c r="A459" s="32" t="s">
        <v>1332</v>
      </c>
      <c r="B459" s="32">
        <v>14</v>
      </c>
      <c r="C459" s="32">
        <v>13</v>
      </c>
      <c r="D459" s="26" t="str">
        <f t="shared" si="25"/>
        <v>기사임</v>
      </c>
      <c r="E459" s="26">
        <f>IF(D459="","",COUNTIF($D$1:D459,"기사임"))</f>
        <v>411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4"/>
        <v/>
      </c>
    </row>
    <row r="460" spans="1:7">
      <c r="A460" s="32" t="s">
        <v>2145</v>
      </c>
      <c r="B460" s="32">
        <v>14</v>
      </c>
      <c r="C460" s="32">
        <v>12</v>
      </c>
      <c r="D460" s="26" t="str">
        <f t="shared" si="25"/>
        <v>기사임</v>
      </c>
      <c r="E460" s="26">
        <f>IF(D460="","",COUNTIF($D$1:D460,"기사임"))</f>
        <v>412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4"/>
        <v/>
      </c>
    </row>
    <row r="461" spans="1:7">
      <c r="A461" s="32" t="s">
        <v>1546</v>
      </c>
      <c r="B461" s="32">
        <v>14</v>
      </c>
      <c r="C461" s="32">
        <v>13</v>
      </c>
      <c r="D461" s="26" t="str">
        <f t="shared" si="25"/>
        <v>기사임</v>
      </c>
      <c r="E461" s="26">
        <f>IF(D461="","",COUNTIF($D$1:D461,"기사임"))</f>
        <v>413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4"/>
        <v/>
      </c>
    </row>
    <row r="462" spans="1:7">
      <c r="A462" s="32" t="s">
        <v>1480</v>
      </c>
      <c r="B462" s="32">
        <v>14</v>
      </c>
      <c r="C462" s="32">
        <v>13</v>
      </c>
      <c r="D462" s="26" t="str">
        <f t="shared" si="25"/>
        <v>기사임</v>
      </c>
      <c r="E462" s="26">
        <f>IF(D462="","",COUNTIF($D$1:D462,"기사임"))</f>
        <v>414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4"/>
        <v/>
      </c>
    </row>
    <row r="463" spans="1:7">
      <c r="A463" s="32" t="s">
        <v>2162</v>
      </c>
      <c r="B463" s="32">
        <v>14</v>
      </c>
      <c r="C463" s="32">
        <v>12</v>
      </c>
      <c r="D463" s="26" t="str">
        <f t="shared" si="25"/>
        <v>기사임</v>
      </c>
      <c r="E463" s="26">
        <f>IF(D463="","",COUNTIF($D$1:D463,"기사임"))</f>
        <v>415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4"/>
        <v/>
      </c>
    </row>
    <row r="464" spans="1:7">
      <c r="A464" s="32" t="s">
        <v>1304</v>
      </c>
      <c r="B464" s="32">
        <v>14</v>
      </c>
      <c r="C464" s="32">
        <v>13</v>
      </c>
      <c r="D464" s="26" t="str">
        <f t="shared" si="25"/>
        <v>기사임</v>
      </c>
      <c r="E464" s="26">
        <f>IF(D464="","",COUNTIF($D$1:D464,"기사임"))</f>
        <v>416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4"/>
        <v/>
      </c>
    </row>
    <row r="465" spans="1:7">
      <c r="A465" s="32" t="s">
        <v>1338</v>
      </c>
      <c r="B465" s="32">
        <v>14</v>
      </c>
      <c r="C465" s="32">
        <v>13</v>
      </c>
      <c r="D465" s="26" t="str">
        <f t="shared" si="25"/>
        <v>기사임</v>
      </c>
      <c r="E465" s="26">
        <f>IF(D465="","",COUNTIF($D$1:D465,"기사임"))</f>
        <v>417</v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4"/>
        <v/>
      </c>
    </row>
    <row r="466" spans="1:7">
      <c r="A466" s="32" t="s">
        <v>2759</v>
      </c>
      <c r="B466" s="32">
        <v>14</v>
      </c>
      <c r="C466" s="32">
        <v>11</v>
      </c>
      <c r="D466" s="26" t="str">
        <f t="shared" si="25"/>
        <v/>
      </c>
      <c r="E466" s="26" t="str">
        <f>IF(D466="","",COUNTIF($D$1:D466,"기사임"))</f>
        <v/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4"/>
        <v/>
      </c>
    </row>
    <row r="467" spans="1:7">
      <c r="A467" s="32" t="s">
        <v>3465</v>
      </c>
      <c r="B467" s="32">
        <v>9</v>
      </c>
      <c r="C467" s="32">
        <v>1.55555555555555</v>
      </c>
      <c r="D467" s="26" t="str">
        <f t="shared" si="25"/>
        <v/>
      </c>
      <c r="E467" s="26" t="str">
        <f>IF(D467="","",COUNTIF($D$1:D467,"기사임"))</f>
        <v/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4"/>
        <v/>
      </c>
    </row>
    <row r="468" spans="1:7">
      <c r="A468" s="32" t="s">
        <v>3466</v>
      </c>
      <c r="B468" s="32">
        <v>10</v>
      </c>
      <c r="C468" s="32">
        <v>1.4</v>
      </c>
      <c r="D468" s="26" t="str">
        <f t="shared" si="25"/>
        <v/>
      </c>
      <c r="E468" s="26" t="str">
        <f>IF(D468="","",COUNTIF($D$1:D468,"기사임"))</f>
        <v/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4"/>
        <v/>
      </c>
    </row>
    <row r="469" spans="1:7">
      <c r="A469" s="32" t="s">
        <v>1710</v>
      </c>
      <c r="B469" s="32">
        <v>13</v>
      </c>
      <c r="C469" s="32">
        <v>13</v>
      </c>
      <c r="D469" s="26" t="str">
        <f t="shared" si="25"/>
        <v>기사임</v>
      </c>
      <c r="E469" s="26">
        <f>IF(D469="","",COUNTIF($D$1:D469,"기사임"))</f>
        <v>418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4"/>
        <v/>
      </c>
    </row>
    <row r="470" spans="1:7">
      <c r="A470" s="32" t="s">
        <v>1715</v>
      </c>
      <c r="B470" s="32">
        <v>13</v>
      </c>
      <c r="C470" s="32">
        <v>9</v>
      </c>
      <c r="D470" s="26" t="str">
        <f t="shared" si="25"/>
        <v>기사임</v>
      </c>
      <c r="E470" s="26">
        <f>IF(D470="","",COUNTIF($D$1:D470,"기사임"))</f>
        <v>419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4"/>
        <v/>
      </c>
    </row>
    <row r="471" spans="1:7">
      <c r="A471" s="32" t="s">
        <v>1360</v>
      </c>
      <c r="B471" s="32">
        <v>13</v>
      </c>
      <c r="C471" s="32">
        <v>12</v>
      </c>
      <c r="D471" s="26" t="str">
        <f t="shared" si="25"/>
        <v>기사임</v>
      </c>
      <c r="E471" s="26">
        <f>IF(D471="","",COUNTIF($D$1:D471,"기사임"))</f>
        <v>420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4"/>
        <v/>
      </c>
    </row>
    <row r="472" spans="1:7">
      <c r="A472" s="32" t="s">
        <v>1391</v>
      </c>
      <c r="B472" s="32">
        <v>13</v>
      </c>
      <c r="C472" s="32">
        <v>10</v>
      </c>
      <c r="D472" s="26" t="str">
        <f t="shared" si="25"/>
        <v>기사임</v>
      </c>
      <c r="E472" s="26">
        <f>IF(D472="","",COUNTIF($D$1:D472,"기사임"))</f>
        <v>421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4"/>
        <v/>
      </c>
    </row>
    <row r="473" spans="1:7">
      <c r="A473" s="32" t="s">
        <v>1491</v>
      </c>
      <c r="B473" s="32">
        <v>13</v>
      </c>
      <c r="C473" s="32">
        <v>11</v>
      </c>
      <c r="D473" s="26" t="str">
        <f t="shared" si="25"/>
        <v>기사임</v>
      </c>
      <c r="E473" s="26">
        <f>IF(D473="","",COUNTIF($D$1:D473,"기사임"))</f>
        <v>422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4"/>
        <v/>
      </c>
    </row>
    <row r="474" spans="1:7">
      <c r="A474" s="32" t="s">
        <v>1621</v>
      </c>
      <c r="B474" s="32">
        <v>13</v>
      </c>
      <c r="C474" s="32">
        <v>10</v>
      </c>
      <c r="D474" s="26" t="str">
        <f t="shared" si="25"/>
        <v>기사임</v>
      </c>
      <c r="E474" s="26">
        <f>IF(D474="","",COUNTIF($D$1:D474,"기사임"))</f>
        <v>423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4"/>
        <v/>
      </c>
    </row>
    <row r="475" spans="1:7">
      <c r="A475" s="32" t="s">
        <v>1460</v>
      </c>
      <c r="B475" s="32">
        <v>13</v>
      </c>
      <c r="C475" s="32">
        <v>11</v>
      </c>
      <c r="D475" s="26" t="str">
        <f t="shared" si="25"/>
        <v>기사임</v>
      </c>
      <c r="E475" s="26">
        <f>IF(D475="","",COUNTIF($D$1:D475,"기사임"))</f>
        <v>424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4"/>
        <v/>
      </c>
    </row>
    <row r="476" spans="1:7">
      <c r="A476" s="32" t="s">
        <v>1277</v>
      </c>
      <c r="B476" s="32">
        <v>13</v>
      </c>
      <c r="C476" s="32">
        <v>11</v>
      </c>
      <c r="D476" s="26" t="str">
        <f t="shared" si="25"/>
        <v>기사임</v>
      </c>
      <c r="E476" s="26">
        <f>IF(D476="","",COUNTIF($D$1:D476,"기사임"))</f>
        <v>425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4"/>
        <v/>
      </c>
    </row>
    <row r="477" spans="1:7">
      <c r="A477" s="32" t="s">
        <v>1576</v>
      </c>
      <c r="B477" s="32">
        <v>13</v>
      </c>
      <c r="C477" s="32">
        <v>10</v>
      </c>
      <c r="D477" s="26" t="str">
        <f t="shared" si="25"/>
        <v>기사임</v>
      </c>
      <c r="E477" s="26">
        <f>IF(D477="","",COUNTIF($D$1:D477,"기사임"))</f>
        <v>426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4"/>
        <v/>
      </c>
    </row>
    <row r="478" spans="1:7">
      <c r="A478" s="32" t="s">
        <v>1175</v>
      </c>
      <c r="B478" s="32">
        <v>13</v>
      </c>
      <c r="C478" s="32">
        <v>10</v>
      </c>
      <c r="D478" s="26" t="str">
        <f t="shared" si="25"/>
        <v>기사임</v>
      </c>
      <c r="E478" s="26">
        <f>IF(D478="","",COUNTIF($D$1:D478,"기사임"))</f>
        <v>427</v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4"/>
        <v/>
      </c>
    </row>
    <row r="479" spans="1:7">
      <c r="A479" s="32" t="s">
        <v>1341</v>
      </c>
      <c r="B479" s="32">
        <v>13</v>
      </c>
      <c r="C479" s="32">
        <v>11</v>
      </c>
      <c r="D479" s="26" t="str">
        <f t="shared" si="25"/>
        <v>기사임</v>
      </c>
      <c r="E479" s="26">
        <f>IF(D479="","",COUNTIF($D$1:D479,"기사임"))</f>
        <v>428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4"/>
        <v/>
      </c>
    </row>
    <row r="480" spans="1:7">
      <c r="A480" s="32" t="s">
        <v>1628</v>
      </c>
      <c r="B480" s="32">
        <v>13</v>
      </c>
      <c r="C480" s="32">
        <v>11</v>
      </c>
      <c r="D480" s="26" t="str">
        <f t="shared" si="25"/>
        <v>기사임</v>
      </c>
      <c r="E480" s="26">
        <f>IF(D480="","",COUNTIF($D$1:D480,"기사임"))</f>
        <v>429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4"/>
        <v/>
      </c>
    </row>
    <row r="481" spans="1:7">
      <c r="A481" s="32" t="s">
        <v>1416</v>
      </c>
      <c r="B481" s="32">
        <v>13</v>
      </c>
      <c r="C481" s="32">
        <v>10</v>
      </c>
      <c r="D481" s="26" t="str">
        <f t="shared" si="25"/>
        <v>기사임</v>
      </c>
      <c r="E481" s="26">
        <f>IF(D481="","",COUNTIF($D$1:D481,"기사임"))</f>
        <v>430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4"/>
        <v/>
      </c>
    </row>
    <row r="482" spans="1:7">
      <c r="A482" s="32" t="s">
        <v>1114</v>
      </c>
      <c r="B482" s="32">
        <v>13</v>
      </c>
      <c r="C482" s="32">
        <v>11</v>
      </c>
      <c r="D482" s="26" t="str">
        <f t="shared" si="25"/>
        <v>기사임</v>
      </c>
      <c r="E482" s="26">
        <f>IF(D482="","",COUNTIF($D$1:D482,"기사임"))</f>
        <v>431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4"/>
        <v/>
      </c>
    </row>
    <row r="483" spans="1:7">
      <c r="A483" s="32" t="s">
        <v>2744</v>
      </c>
      <c r="B483" s="32">
        <v>13</v>
      </c>
      <c r="C483" s="32">
        <v>11</v>
      </c>
      <c r="D483" s="26" t="str">
        <f t="shared" si="25"/>
        <v>기사임</v>
      </c>
      <c r="E483" s="26">
        <f>IF(D483="","",COUNTIF($D$1:D483,"기사임"))</f>
        <v>432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4"/>
        <v/>
      </c>
    </row>
    <row r="484" spans="1:7">
      <c r="A484" s="32" t="s">
        <v>1799</v>
      </c>
      <c r="B484" s="32">
        <v>13</v>
      </c>
      <c r="C484" s="32">
        <v>9</v>
      </c>
      <c r="D484" s="26" t="str">
        <f t="shared" si="25"/>
        <v>기사임</v>
      </c>
      <c r="E484" s="26">
        <f>IF(D484="","",COUNTIF($D$1:D484,"기사임"))</f>
        <v>433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4"/>
        <v/>
      </c>
    </row>
    <row r="485" spans="1:7">
      <c r="A485" s="32" t="s">
        <v>1800</v>
      </c>
      <c r="B485" s="32">
        <v>13</v>
      </c>
      <c r="C485" s="32">
        <v>10</v>
      </c>
      <c r="D485" s="26" t="str">
        <f t="shared" si="25"/>
        <v>기사임</v>
      </c>
      <c r="E485" s="26">
        <f>IF(D485="","",COUNTIF($D$1:D485,"기사임"))</f>
        <v>434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4"/>
        <v/>
      </c>
    </row>
    <row r="486" spans="1:7">
      <c r="A486" s="32" t="s">
        <v>1381</v>
      </c>
      <c r="B486" s="32">
        <v>13</v>
      </c>
      <c r="C486" s="32">
        <v>10</v>
      </c>
      <c r="D486" s="26" t="str">
        <f t="shared" si="25"/>
        <v>기사임</v>
      </c>
      <c r="E486" s="26">
        <f>IF(D486="","",COUNTIF($D$1:D486,"기사임"))</f>
        <v>435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4"/>
        <v/>
      </c>
    </row>
    <row r="487" spans="1:7">
      <c r="A487" s="32" t="s">
        <v>1327</v>
      </c>
      <c r="B487" s="32">
        <v>13</v>
      </c>
      <c r="C487" s="32">
        <v>10</v>
      </c>
      <c r="D487" s="26" t="str">
        <f t="shared" si="25"/>
        <v>기사임</v>
      </c>
      <c r="E487" s="26">
        <f>IF(D487="","",COUNTIF($D$1:D487,"기사임"))</f>
        <v>436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4"/>
        <v/>
      </c>
    </row>
    <row r="488" spans="1:7">
      <c r="A488" s="32" t="s">
        <v>3028</v>
      </c>
      <c r="B488" s="32">
        <v>13</v>
      </c>
      <c r="C488" s="32">
        <v>5</v>
      </c>
      <c r="D488" s="26" t="str">
        <f t="shared" si="25"/>
        <v>기사임</v>
      </c>
      <c r="E488" s="26">
        <f>IF(D488="","",COUNTIF($D$1:D488,"기사임"))</f>
        <v>437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4"/>
        <v/>
      </c>
    </row>
    <row r="489" spans="1:7">
      <c r="A489" s="32" t="s">
        <v>1804</v>
      </c>
      <c r="B489" s="32">
        <v>13</v>
      </c>
      <c r="C489" s="32">
        <v>11</v>
      </c>
      <c r="D489" s="26" t="str">
        <f t="shared" si="25"/>
        <v>기사임</v>
      </c>
      <c r="E489" s="26">
        <f>IF(D489="","",COUNTIF($D$1:D489,"기사임"))</f>
        <v>438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4"/>
        <v/>
      </c>
    </row>
    <row r="490" spans="1:7">
      <c r="A490" s="32" t="s">
        <v>1739</v>
      </c>
      <c r="B490" s="32">
        <v>13</v>
      </c>
      <c r="C490" s="32">
        <v>13</v>
      </c>
      <c r="D490" s="26" t="str">
        <f t="shared" si="25"/>
        <v>기사임</v>
      </c>
      <c r="E490" s="26">
        <f>IF(D490="","",COUNTIF($D$1:D490,"기사임"))</f>
        <v>439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4"/>
        <v/>
      </c>
    </row>
    <row r="491" spans="1:7">
      <c r="A491" s="32" t="s">
        <v>1903</v>
      </c>
      <c r="B491" s="32">
        <v>13</v>
      </c>
      <c r="C491" s="32">
        <v>10</v>
      </c>
      <c r="D491" s="26" t="str">
        <f t="shared" si="25"/>
        <v>기사임</v>
      </c>
      <c r="E491" s="26">
        <f>IF(D491="","",COUNTIF($D$1:D491,"기사임"))</f>
        <v>440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4"/>
        <v/>
      </c>
    </row>
    <row r="492" spans="1:7">
      <c r="A492" s="32" t="s">
        <v>1543</v>
      </c>
      <c r="B492" s="32">
        <v>13</v>
      </c>
      <c r="C492" s="32">
        <v>12</v>
      </c>
      <c r="D492" s="26" t="str">
        <f t="shared" si="25"/>
        <v>기사임</v>
      </c>
      <c r="E492" s="26">
        <f>IF(D492="","",COUNTIF($D$1:D492,"기사임"))</f>
        <v>441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4"/>
        <v/>
      </c>
    </row>
    <row r="493" spans="1:7">
      <c r="A493" s="32" t="s">
        <v>1438</v>
      </c>
      <c r="B493" s="32">
        <v>13</v>
      </c>
      <c r="C493" s="32">
        <v>10</v>
      </c>
      <c r="D493" s="26" t="str">
        <f t="shared" si="25"/>
        <v>기사임</v>
      </c>
      <c r="E493" s="26">
        <f>IF(D493="","",COUNTIF($D$1:D493,"기사임"))</f>
        <v>442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4"/>
        <v/>
      </c>
    </row>
    <row r="494" spans="1:7">
      <c r="A494" s="32" t="s">
        <v>1405</v>
      </c>
      <c r="B494" s="32">
        <v>13</v>
      </c>
      <c r="C494" s="32">
        <v>12</v>
      </c>
      <c r="D494" s="26" t="str">
        <f t="shared" si="25"/>
        <v>기사임</v>
      </c>
      <c r="E494" s="26">
        <f>IF(D494="","",COUNTIF($D$1:D494,"기사임"))</f>
        <v>443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4"/>
        <v/>
      </c>
    </row>
    <row r="495" spans="1:7">
      <c r="A495" s="32" t="s">
        <v>2129</v>
      </c>
      <c r="B495" s="32">
        <v>13</v>
      </c>
      <c r="C495" s="32">
        <v>6</v>
      </c>
      <c r="D495" s="26" t="str">
        <f t="shared" si="25"/>
        <v>기사임</v>
      </c>
      <c r="E495" s="26">
        <f>IF(D495="","",COUNTIF($D$1:D495,"기사임"))</f>
        <v>444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4"/>
        <v/>
      </c>
    </row>
    <row r="496" spans="1:7">
      <c r="A496" s="32" t="s">
        <v>2131</v>
      </c>
      <c r="B496" s="32">
        <v>13</v>
      </c>
      <c r="C496" s="32">
        <v>11</v>
      </c>
      <c r="D496" s="26" t="str">
        <f t="shared" si="25"/>
        <v>기사임</v>
      </c>
      <c r="E496" s="26">
        <f>IF(D496="","",COUNTIF($D$1:D496,"기사임"))</f>
        <v>445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4"/>
        <v/>
      </c>
    </row>
    <row r="497" spans="1:7">
      <c r="A497" s="32" t="s">
        <v>1918</v>
      </c>
      <c r="B497" s="32">
        <v>13</v>
      </c>
      <c r="C497" s="32">
        <v>9</v>
      </c>
      <c r="D497" s="26" t="str">
        <f t="shared" si="25"/>
        <v>기사임</v>
      </c>
      <c r="E497" s="26">
        <f>IF(D497="","",COUNTIF($D$1:D497,"기사임"))</f>
        <v>446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4"/>
        <v/>
      </c>
    </row>
    <row r="498" spans="1:7">
      <c r="A498" s="32" t="s">
        <v>1287</v>
      </c>
      <c r="B498" s="32">
        <v>13</v>
      </c>
      <c r="C498" s="32">
        <v>12</v>
      </c>
      <c r="D498" s="26" t="str">
        <f t="shared" si="25"/>
        <v>기사임</v>
      </c>
      <c r="E498" s="26">
        <f>IF(D498="","",COUNTIF($D$1:D498,"기사임"))</f>
        <v>447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4"/>
        <v/>
      </c>
    </row>
    <row r="499" spans="1:7">
      <c r="A499" s="32" t="s">
        <v>1596</v>
      </c>
      <c r="B499" s="32">
        <v>13</v>
      </c>
      <c r="C499" s="32">
        <v>8</v>
      </c>
      <c r="D499" s="26" t="str">
        <f t="shared" si="25"/>
        <v>기사임</v>
      </c>
      <c r="E499" s="26">
        <f>IF(D499="","",COUNTIF($D$1:D499,"기사임"))</f>
        <v>448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4"/>
        <v/>
      </c>
    </row>
    <row r="500" spans="1:7">
      <c r="A500" s="32" t="s">
        <v>1301</v>
      </c>
      <c r="B500" s="32">
        <v>13</v>
      </c>
      <c r="C500" s="32">
        <v>11</v>
      </c>
      <c r="D500" s="26" t="str">
        <f t="shared" si="25"/>
        <v>기사임</v>
      </c>
      <c r="E500" s="26">
        <f>IF(D500="","",COUNTIF($D$1:D500,"기사임"))</f>
        <v>449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4"/>
        <v/>
      </c>
    </row>
    <row r="501" spans="1:7">
      <c r="A501" s="32" t="s">
        <v>1657</v>
      </c>
      <c r="B501" s="32">
        <v>13</v>
      </c>
      <c r="C501" s="32">
        <v>13</v>
      </c>
      <c r="D501" s="26" t="str">
        <f t="shared" si="25"/>
        <v>기사임</v>
      </c>
      <c r="E501" s="26">
        <f>IF(D501="","",COUNTIF($D$1:D501,"기사임"))</f>
        <v>450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4"/>
        <v/>
      </c>
    </row>
    <row r="502" spans="1:7">
      <c r="A502" s="32" t="s">
        <v>2050</v>
      </c>
      <c r="B502" s="32">
        <v>13</v>
      </c>
      <c r="C502" s="32">
        <v>10</v>
      </c>
      <c r="D502" s="26" t="str">
        <f t="shared" si="25"/>
        <v>기사임</v>
      </c>
      <c r="E502" s="26">
        <f>IF(D502="","",COUNTIF($D$1:D502,"기사임"))</f>
        <v>451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4"/>
        <v/>
      </c>
    </row>
    <row r="503" spans="1:7">
      <c r="A503" s="32" t="s">
        <v>1768</v>
      </c>
      <c r="B503" s="32">
        <v>13</v>
      </c>
      <c r="C503" s="32">
        <v>10</v>
      </c>
      <c r="D503" s="26" t="str">
        <f t="shared" si="25"/>
        <v>기사임</v>
      </c>
      <c r="E503" s="26">
        <f>IF(D503="","",COUNTIF($D$1:D503,"기사임"))</f>
        <v>452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4"/>
        <v/>
      </c>
    </row>
    <row r="504" spans="1:7">
      <c r="A504" s="32" t="s">
        <v>1444</v>
      </c>
      <c r="B504" s="32">
        <v>13</v>
      </c>
      <c r="C504" s="32">
        <v>11</v>
      </c>
      <c r="D504" s="26" t="str">
        <f t="shared" si="25"/>
        <v>기사임</v>
      </c>
      <c r="E504" s="26">
        <f>IF(D504="","",COUNTIF($D$1:D504,"기사임"))</f>
        <v>453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4"/>
        <v/>
      </c>
    </row>
    <row r="505" spans="1:7">
      <c r="A505" s="32" t="s">
        <v>1664</v>
      </c>
      <c r="B505" s="32">
        <v>13</v>
      </c>
      <c r="C505" s="32">
        <v>12</v>
      </c>
      <c r="D505" s="26" t="str">
        <f t="shared" si="25"/>
        <v>기사임</v>
      </c>
      <c r="E505" s="26">
        <f>IF(D505="","",COUNTIF($D$1:D505,"기사임"))</f>
        <v>454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4"/>
        <v/>
      </c>
    </row>
    <row r="506" spans="1:7">
      <c r="A506" s="32" t="s">
        <v>1701</v>
      </c>
      <c r="B506" s="32">
        <v>13</v>
      </c>
      <c r="C506" s="32">
        <v>11</v>
      </c>
      <c r="D506" s="26" t="str">
        <f t="shared" si="25"/>
        <v>기사임</v>
      </c>
      <c r="E506" s="26">
        <f>IF(D506="","",COUNTIF($D$1:D506,"기사임"))</f>
        <v>455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4"/>
        <v/>
      </c>
    </row>
    <row r="507" spans="1:7">
      <c r="A507" s="32" t="s">
        <v>1428</v>
      </c>
      <c r="B507" s="32">
        <v>13</v>
      </c>
      <c r="C507" s="32">
        <v>12</v>
      </c>
      <c r="D507" s="26" t="str">
        <f t="shared" si="25"/>
        <v>기사임</v>
      </c>
      <c r="E507" s="26">
        <f>IF(D507="","",COUNTIF($D$1:D507,"기사임"))</f>
        <v>456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4"/>
        <v/>
      </c>
    </row>
    <row r="508" spans="1:7">
      <c r="A508" s="32" t="s">
        <v>2194</v>
      </c>
      <c r="B508" s="32">
        <v>13</v>
      </c>
      <c r="C508" s="32">
        <v>5</v>
      </c>
      <c r="D508" s="26" t="str">
        <f t="shared" si="25"/>
        <v/>
      </c>
      <c r="E508" s="26" t="str">
        <f>IF(D508="","",COUNTIF($D$1:D508,"기사임"))</f>
        <v/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4"/>
        <v/>
      </c>
    </row>
    <row r="509" spans="1:7">
      <c r="A509" s="32" t="s">
        <v>1446</v>
      </c>
      <c r="B509" s="32">
        <v>13</v>
      </c>
      <c r="C509" s="32">
        <v>12</v>
      </c>
      <c r="D509" s="26" t="str">
        <f t="shared" si="25"/>
        <v/>
      </c>
      <c r="E509" s="26" t="str">
        <f>IF(D509="","",COUNTIF($D$1:D509,"기사임"))</f>
        <v/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4"/>
        <v/>
      </c>
    </row>
    <row r="510" spans="1:7">
      <c r="A510" s="32" t="s">
        <v>1610</v>
      </c>
      <c r="B510" s="32">
        <v>13</v>
      </c>
      <c r="C510" s="32">
        <v>6</v>
      </c>
      <c r="D510" s="26" t="str">
        <f t="shared" si="25"/>
        <v/>
      </c>
      <c r="E510" s="26" t="str">
        <f>IF(D510="","",COUNTIF($D$1:D510,"기사임"))</f>
        <v/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4"/>
        <v/>
      </c>
    </row>
    <row r="511" spans="1:7">
      <c r="A511" s="32" t="s">
        <v>1271</v>
      </c>
      <c r="B511" s="32">
        <v>12</v>
      </c>
      <c r="C511" s="32">
        <v>10</v>
      </c>
      <c r="D511" s="26" t="str">
        <f t="shared" si="25"/>
        <v>기사임</v>
      </c>
      <c r="E511" s="26">
        <f>IF(D511="","",COUNTIF($D$1:D511,"기사임"))</f>
        <v>457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4"/>
        <v/>
      </c>
    </row>
    <row r="512" spans="1:7">
      <c r="A512" s="32" t="s">
        <v>1779</v>
      </c>
      <c r="B512" s="32">
        <v>12</v>
      </c>
      <c r="C512" s="32">
        <v>6</v>
      </c>
      <c r="D512" s="26" t="str">
        <f t="shared" si="25"/>
        <v>기사임</v>
      </c>
      <c r="E512" s="26">
        <f>IF(D512="","",COUNTIF($D$1:D512,"기사임"))</f>
        <v>458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4"/>
        <v/>
      </c>
    </row>
    <row r="513" spans="1:7">
      <c r="A513" s="32" t="s">
        <v>1307</v>
      </c>
      <c r="B513" s="32">
        <v>12</v>
      </c>
      <c r="C513" s="32">
        <v>12</v>
      </c>
      <c r="D513" s="26" t="str">
        <f t="shared" si="25"/>
        <v>기사임</v>
      </c>
      <c r="E513" s="26">
        <f>IF(D513="","",COUNTIF($D$1:D513,"기사임"))</f>
        <v>459</v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4"/>
        <v/>
      </c>
    </row>
    <row r="514" spans="1:7">
      <c r="A514" s="32" t="s">
        <v>1411</v>
      </c>
      <c r="B514" s="32">
        <v>12</v>
      </c>
      <c r="C514" s="32">
        <v>10</v>
      </c>
      <c r="D514" s="26" t="str">
        <f t="shared" si="25"/>
        <v>기사임</v>
      </c>
      <c r="E514" s="26">
        <f>IF(D514="","",COUNTIF($D$1:D514,"기사임"))</f>
        <v>460</v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6">IF(F514="","",RANK(F514,F:F,1))</f>
        <v/>
      </c>
    </row>
    <row r="515" spans="1:7">
      <c r="A515" s="32" t="s">
        <v>1239</v>
      </c>
      <c r="B515" s="32">
        <v>12</v>
      </c>
      <c r="C515" s="32">
        <v>11</v>
      </c>
      <c r="D515" s="26" t="str">
        <f t="shared" ref="D515:D578" si="27">IF(AND(MID(A515,2,8)="archives",ISNUMBER(VALUE(MID(A515,11,8)))=TRUE),"기사임","")</f>
        <v>기사임</v>
      </c>
      <c r="E515" s="26">
        <f>IF(D515="","",COUNTIF($D$1:D515,"기사임"))</f>
        <v>461</v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6"/>
        <v/>
      </c>
    </row>
    <row r="516" spans="1:7">
      <c r="A516" s="32" t="s">
        <v>1521</v>
      </c>
      <c r="B516" s="32">
        <v>12</v>
      </c>
      <c r="C516" s="32">
        <v>11</v>
      </c>
      <c r="D516" s="26" t="str">
        <f t="shared" si="27"/>
        <v>기사임</v>
      </c>
      <c r="E516" s="26">
        <f>IF(D516="","",COUNTIF($D$1:D516,"기사임"))</f>
        <v>462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6"/>
        <v/>
      </c>
    </row>
    <row r="517" spans="1:7">
      <c r="A517" s="32" t="s">
        <v>1672</v>
      </c>
      <c r="B517" s="32">
        <v>12</v>
      </c>
      <c r="C517" s="32">
        <v>13</v>
      </c>
      <c r="D517" s="26" t="str">
        <f t="shared" si="27"/>
        <v>기사임</v>
      </c>
      <c r="E517" s="26">
        <f>IF(D517="","",COUNTIF($D$1:D517,"기사임"))</f>
        <v>463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6"/>
        <v/>
      </c>
    </row>
    <row r="518" spans="1:7">
      <c r="A518" s="32" t="s">
        <v>1457</v>
      </c>
      <c r="B518" s="32">
        <v>12</v>
      </c>
      <c r="C518" s="32">
        <v>8</v>
      </c>
      <c r="D518" s="26" t="str">
        <f t="shared" si="27"/>
        <v>기사임</v>
      </c>
      <c r="E518" s="26">
        <f>IF(D518="","",COUNTIF($D$1:D518,"기사임"))</f>
        <v>464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6"/>
        <v/>
      </c>
    </row>
    <row r="519" spans="1:7">
      <c r="A519" s="32" t="s">
        <v>1459</v>
      </c>
      <c r="B519" s="32">
        <v>12</v>
      </c>
      <c r="C519" s="32">
        <v>12</v>
      </c>
      <c r="D519" s="26" t="str">
        <f t="shared" si="27"/>
        <v>기사임</v>
      </c>
      <c r="E519" s="26">
        <f>IF(D519="","",COUNTIF($D$1:D519,"기사임"))</f>
        <v>465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6"/>
        <v/>
      </c>
    </row>
    <row r="520" spans="1:7">
      <c r="A520" s="32" t="s">
        <v>1232</v>
      </c>
      <c r="B520" s="32">
        <v>12</v>
      </c>
      <c r="C520" s="32">
        <v>10</v>
      </c>
      <c r="D520" s="26" t="str">
        <f t="shared" si="27"/>
        <v>기사임</v>
      </c>
      <c r="E520" s="26">
        <f>IF(D520="","",COUNTIF($D$1:D520,"기사임"))</f>
        <v>466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6"/>
        <v/>
      </c>
    </row>
    <row r="521" spans="1:7">
      <c r="A521" s="32" t="s">
        <v>1278</v>
      </c>
      <c r="B521" s="32">
        <v>12</v>
      </c>
      <c r="C521" s="32">
        <v>12</v>
      </c>
      <c r="D521" s="26" t="str">
        <f t="shared" si="27"/>
        <v>기사임</v>
      </c>
      <c r="E521" s="26">
        <f>IF(D521="","",COUNTIF($D$1:D521,"기사임"))</f>
        <v>467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6"/>
        <v/>
      </c>
    </row>
    <row r="522" spans="1:7">
      <c r="A522" s="32" t="s">
        <v>1493</v>
      </c>
      <c r="B522" s="32">
        <v>12</v>
      </c>
      <c r="C522" s="32">
        <v>8</v>
      </c>
      <c r="D522" s="26" t="str">
        <f t="shared" si="27"/>
        <v>기사임</v>
      </c>
      <c r="E522" s="26">
        <f>IF(D522="","",COUNTIF($D$1:D522,"기사임"))</f>
        <v>468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6"/>
        <v/>
      </c>
    </row>
    <row r="523" spans="1:7">
      <c r="A523" s="32" t="s">
        <v>1724</v>
      </c>
      <c r="B523" s="32">
        <v>12</v>
      </c>
      <c r="C523" s="32">
        <v>12</v>
      </c>
      <c r="D523" s="26" t="str">
        <f t="shared" si="27"/>
        <v>기사임</v>
      </c>
      <c r="E523" s="26">
        <f>IF(D523="","",COUNTIF($D$1:D523,"기사임"))</f>
        <v>469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6"/>
        <v/>
      </c>
    </row>
    <row r="524" spans="1:7">
      <c r="A524" s="32" t="s">
        <v>2742</v>
      </c>
      <c r="B524" s="32">
        <v>12</v>
      </c>
      <c r="C524" s="32">
        <v>11</v>
      </c>
      <c r="D524" s="26" t="str">
        <f t="shared" si="27"/>
        <v>기사임</v>
      </c>
      <c r="E524" s="26">
        <f>IF(D524="","",COUNTIF($D$1:D524,"기사임"))</f>
        <v>470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6"/>
        <v/>
      </c>
    </row>
    <row r="525" spans="1:7">
      <c r="A525" s="32" t="s">
        <v>1436</v>
      </c>
      <c r="B525" s="32">
        <v>12</v>
      </c>
      <c r="C525" s="32">
        <v>12</v>
      </c>
      <c r="D525" s="26" t="str">
        <f t="shared" si="27"/>
        <v>기사임</v>
      </c>
      <c r="E525" s="26">
        <f>IF(D525="","",COUNTIF($D$1:D525,"기사임"))</f>
        <v>471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6"/>
        <v/>
      </c>
    </row>
    <row r="526" spans="1:7">
      <c r="A526" s="32" t="s">
        <v>1740</v>
      </c>
      <c r="B526" s="32">
        <v>12</v>
      </c>
      <c r="C526" s="32">
        <v>11</v>
      </c>
      <c r="D526" s="26" t="str">
        <f t="shared" si="27"/>
        <v>기사임</v>
      </c>
      <c r="E526" s="26">
        <f>IF(D526="","",COUNTIF($D$1:D526,"기사임"))</f>
        <v>472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6"/>
        <v/>
      </c>
    </row>
    <row r="527" spans="1:7">
      <c r="A527" s="32" t="s">
        <v>1814</v>
      </c>
      <c r="B527" s="32">
        <v>12</v>
      </c>
      <c r="C527" s="32">
        <v>7</v>
      </c>
      <c r="D527" s="26" t="str">
        <f t="shared" si="27"/>
        <v>기사임</v>
      </c>
      <c r="E527" s="26">
        <f>IF(D527="","",COUNTIF($D$1:D527,"기사임"))</f>
        <v>473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6"/>
        <v/>
      </c>
    </row>
    <row r="528" spans="1:7">
      <c r="A528" s="32" t="s">
        <v>3467</v>
      </c>
      <c r="B528" s="32">
        <v>12</v>
      </c>
      <c r="C528" s="32">
        <v>8</v>
      </c>
      <c r="D528" s="26" t="str">
        <f t="shared" si="27"/>
        <v>기사임</v>
      </c>
      <c r="E528" s="26">
        <f>IF(D528="","",COUNTIF($D$1:D528,"기사임"))</f>
        <v>474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6"/>
        <v/>
      </c>
    </row>
    <row r="529" spans="1:7">
      <c r="A529" s="32" t="s">
        <v>1690</v>
      </c>
      <c r="B529" s="32">
        <v>12</v>
      </c>
      <c r="C529" s="32">
        <v>10</v>
      </c>
      <c r="D529" s="26" t="str">
        <f t="shared" si="27"/>
        <v>기사임</v>
      </c>
      <c r="E529" s="26">
        <f>IF(D529="","",COUNTIF($D$1:D529,"기사임"))</f>
        <v>475</v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6"/>
        <v/>
      </c>
    </row>
    <row r="530" spans="1:7">
      <c r="A530" s="32" t="s">
        <v>1597</v>
      </c>
      <c r="B530" s="32">
        <v>12</v>
      </c>
      <c r="C530" s="32">
        <v>10</v>
      </c>
      <c r="D530" s="26" t="str">
        <f t="shared" si="27"/>
        <v>기사임</v>
      </c>
      <c r="E530" s="26">
        <f>IF(D530="","",COUNTIF($D$1:D530,"기사임"))</f>
        <v>476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6"/>
        <v/>
      </c>
    </row>
    <row r="531" spans="1:7">
      <c r="A531" s="32" t="s">
        <v>1252</v>
      </c>
      <c r="B531" s="32">
        <v>12</v>
      </c>
      <c r="C531" s="32">
        <v>12</v>
      </c>
      <c r="D531" s="26" t="str">
        <f t="shared" si="27"/>
        <v>기사임</v>
      </c>
      <c r="E531" s="26">
        <f>IF(D531="","",COUNTIF($D$1:D531,"기사임"))</f>
        <v>477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6"/>
        <v/>
      </c>
    </row>
    <row r="532" spans="1:7">
      <c r="A532" s="32" t="s">
        <v>1288</v>
      </c>
      <c r="B532" s="32">
        <v>12</v>
      </c>
      <c r="C532" s="32">
        <v>11</v>
      </c>
      <c r="D532" s="26" t="str">
        <f t="shared" si="27"/>
        <v>기사임</v>
      </c>
      <c r="E532" s="26">
        <f>IF(D532="","",COUNTIF($D$1:D532,"기사임"))</f>
        <v>478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6"/>
        <v/>
      </c>
    </row>
    <row r="533" spans="1:7">
      <c r="A533" s="32" t="s">
        <v>1760</v>
      </c>
      <c r="B533" s="32">
        <v>12</v>
      </c>
      <c r="C533" s="32">
        <v>12</v>
      </c>
      <c r="D533" s="26" t="str">
        <f t="shared" si="27"/>
        <v>기사임</v>
      </c>
      <c r="E533" s="26">
        <f>IF(D533="","",COUNTIF($D$1:D533,"기사임"))</f>
        <v>479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6"/>
        <v/>
      </c>
    </row>
    <row r="534" spans="1:7">
      <c r="A534" s="32" t="s">
        <v>1254</v>
      </c>
      <c r="B534" s="32">
        <v>12</v>
      </c>
      <c r="C534" s="32">
        <v>12</v>
      </c>
      <c r="D534" s="26" t="str">
        <f t="shared" si="27"/>
        <v>기사임</v>
      </c>
      <c r="E534" s="26">
        <f>IF(D534="","",COUNTIF($D$1:D534,"기사임"))</f>
        <v>480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6"/>
        <v/>
      </c>
    </row>
    <row r="535" spans="1:7">
      <c r="A535" s="32" t="s">
        <v>1409</v>
      </c>
      <c r="B535" s="32">
        <v>12</v>
      </c>
      <c r="C535" s="32">
        <v>9</v>
      </c>
      <c r="D535" s="26" t="str">
        <f t="shared" si="27"/>
        <v>기사임</v>
      </c>
      <c r="E535" s="26">
        <f>IF(D535="","",COUNTIF($D$1:D535,"기사임"))</f>
        <v>481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6"/>
        <v/>
      </c>
    </row>
    <row r="536" spans="1:7">
      <c r="A536" s="32" t="s">
        <v>1482</v>
      </c>
      <c r="B536" s="32">
        <v>12</v>
      </c>
      <c r="C536" s="32">
        <v>12</v>
      </c>
      <c r="D536" s="26" t="str">
        <f t="shared" si="27"/>
        <v>기사임</v>
      </c>
      <c r="E536" s="26">
        <f>IF(D536="","",COUNTIF($D$1:D536,"기사임"))</f>
        <v>482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6"/>
        <v/>
      </c>
    </row>
    <row r="537" spans="1:7">
      <c r="A537" s="32" t="s">
        <v>1848</v>
      </c>
      <c r="B537" s="32">
        <v>12</v>
      </c>
      <c r="C537" s="32">
        <v>11</v>
      </c>
      <c r="D537" s="26" t="str">
        <f t="shared" si="27"/>
        <v>기사임</v>
      </c>
      <c r="E537" s="26">
        <f>IF(D537="","",COUNTIF($D$1:D537,"기사임"))</f>
        <v>483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6"/>
        <v/>
      </c>
    </row>
    <row r="538" spans="1:7">
      <c r="A538" s="32" t="s">
        <v>1514</v>
      </c>
      <c r="B538" s="32">
        <v>12</v>
      </c>
      <c r="C538" s="32">
        <v>12</v>
      </c>
      <c r="D538" s="26" t="str">
        <f t="shared" si="27"/>
        <v>기사임</v>
      </c>
      <c r="E538" s="26">
        <f>IF(D538="","",COUNTIF($D$1:D538,"기사임"))</f>
        <v>484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6"/>
        <v/>
      </c>
    </row>
    <row r="539" spans="1:7">
      <c r="A539" s="32" t="s">
        <v>1484</v>
      </c>
      <c r="B539" s="32">
        <v>12</v>
      </c>
      <c r="C539" s="32">
        <v>9</v>
      </c>
      <c r="D539" s="26" t="str">
        <f t="shared" si="27"/>
        <v>기사임</v>
      </c>
      <c r="E539" s="26">
        <f>IF(D539="","",COUNTIF($D$1:D539,"기사임"))</f>
        <v>485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6"/>
        <v/>
      </c>
    </row>
    <row r="540" spans="1:7">
      <c r="A540" s="32" t="s">
        <v>1702</v>
      </c>
      <c r="B540" s="32">
        <v>12</v>
      </c>
      <c r="C540" s="32">
        <v>12</v>
      </c>
      <c r="D540" s="26" t="str">
        <f t="shared" si="27"/>
        <v>기사임</v>
      </c>
      <c r="E540" s="26">
        <f>IF(D540="","",COUNTIF($D$1:D540,"기사임"))</f>
        <v>486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6"/>
        <v/>
      </c>
    </row>
    <row r="541" spans="1:7">
      <c r="A541" s="32" t="s">
        <v>1947</v>
      </c>
      <c r="B541" s="32">
        <v>12</v>
      </c>
      <c r="C541" s="32">
        <v>10</v>
      </c>
      <c r="D541" s="26" t="str">
        <f t="shared" si="27"/>
        <v/>
      </c>
      <c r="E541" s="26" t="str">
        <f>IF(D541="","",COUNTIF($D$1:D541,"기사임"))</f>
        <v/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6"/>
        <v/>
      </c>
    </row>
    <row r="542" spans="1:7">
      <c r="A542" s="32" t="s">
        <v>2371</v>
      </c>
      <c r="B542" s="32">
        <v>12</v>
      </c>
      <c r="C542" s="32">
        <v>7</v>
      </c>
      <c r="D542" s="26" t="str">
        <f t="shared" si="27"/>
        <v/>
      </c>
      <c r="E542" s="26" t="str">
        <f>IF(D542="","",COUNTIF($D$1:D542,"기사임"))</f>
        <v/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6"/>
        <v/>
      </c>
    </row>
    <row r="543" spans="1:7">
      <c r="A543" s="32" t="s">
        <v>1775</v>
      </c>
      <c r="B543" s="32">
        <v>12</v>
      </c>
      <c r="C543" s="32">
        <v>8</v>
      </c>
      <c r="D543" s="26" t="str">
        <f t="shared" si="27"/>
        <v/>
      </c>
      <c r="E543" s="26" t="str">
        <f>IF(D543="","",COUNTIF($D$1:D543,"기사임"))</f>
        <v/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6"/>
        <v/>
      </c>
    </row>
    <row r="544" spans="1:7">
      <c r="A544" s="32" t="s">
        <v>2068</v>
      </c>
      <c r="B544" s="32">
        <v>11</v>
      </c>
      <c r="C544" s="32">
        <v>9</v>
      </c>
      <c r="D544" s="26" t="str">
        <f t="shared" si="27"/>
        <v>기사임</v>
      </c>
      <c r="E544" s="26">
        <f>IF(D544="","",COUNTIF($D$1:D544,"기사임"))</f>
        <v>487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6"/>
        <v/>
      </c>
    </row>
    <row r="545" spans="1:7">
      <c r="A545" s="32" t="s">
        <v>1570</v>
      </c>
      <c r="B545" s="32">
        <v>11</v>
      </c>
      <c r="C545" s="32">
        <v>10</v>
      </c>
      <c r="D545" s="26" t="str">
        <f t="shared" si="27"/>
        <v>기사임</v>
      </c>
      <c r="E545" s="26">
        <f>IF(D545="","",COUNTIF($D$1:D545,"기사임"))</f>
        <v>488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6"/>
        <v/>
      </c>
    </row>
    <row r="546" spans="1:7">
      <c r="A546" s="32" t="s">
        <v>1783</v>
      </c>
      <c r="B546" s="32">
        <v>11</v>
      </c>
      <c r="C546" s="32">
        <v>9</v>
      </c>
      <c r="D546" s="26" t="str">
        <f t="shared" si="27"/>
        <v>기사임</v>
      </c>
      <c r="E546" s="26">
        <f>IF(D546="","",COUNTIF($D$1:D546,"기사임"))</f>
        <v>489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6"/>
        <v/>
      </c>
    </row>
    <row r="547" spans="1:7">
      <c r="A547" s="32" t="s">
        <v>1167</v>
      </c>
      <c r="B547" s="32">
        <v>11</v>
      </c>
      <c r="C547" s="32">
        <v>11</v>
      </c>
      <c r="D547" s="26" t="str">
        <f t="shared" si="27"/>
        <v>기사임</v>
      </c>
      <c r="E547" s="26">
        <f>IF(D547="","",COUNTIF($D$1:D547,"기사임"))</f>
        <v>490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6"/>
        <v/>
      </c>
    </row>
    <row r="548" spans="1:7">
      <c r="A548" s="32" t="s">
        <v>1454</v>
      </c>
      <c r="B548" s="32">
        <v>11</v>
      </c>
      <c r="C548" s="32">
        <v>9</v>
      </c>
      <c r="D548" s="26" t="str">
        <f t="shared" si="27"/>
        <v>기사임</v>
      </c>
      <c r="E548" s="26">
        <f>IF(D548="","",COUNTIF($D$1:D548,"기사임"))</f>
        <v>491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6"/>
        <v/>
      </c>
    </row>
    <row r="549" spans="1:7">
      <c r="A549" s="32" t="s">
        <v>1711</v>
      </c>
      <c r="B549" s="32">
        <v>11</v>
      </c>
      <c r="C549" s="32">
        <v>11</v>
      </c>
      <c r="D549" s="26" t="str">
        <f t="shared" si="27"/>
        <v>기사임</v>
      </c>
      <c r="E549" s="26">
        <f>IF(D549="","",COUNTIF($D$1:D549,"기사임"))</f>
        <v>492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6"/>
        <v/>
      </c>
    </row>
    <row r="550" spans="1:7">
      <c r="A550" s="32" t="s">
        <v>1201</v>
      </c>
      <c r="B550" s="32">
        <v>11</v>
      </c>
      <c r="C550" s="32">
        <v>8</v>
      </c>
      <c r="D550" s="26" t="str">
        <f t="shared" si="27"/>
        <v>기사임</v>
      </c>
      <c r="E550" s="26">
        <f>IF(D550="","",COUNTIF($D$1:D550,"기사임"))</f>
        <v>493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6"/>
        <v/>
      </c>
    </row>
    <row r="551" spans="1:7">
      <c r="A551" s="32" t="s">
        <v>1276</v>
      </c>
      <c r="B551" s="32">
        <v>11</v>
      </c>
      <c r="C551" s="32">
        <v>11</v>
      </c>
      <c r="D551" s="26" t="str">
        <f t="shared" si="27"/>
        <v>기사임</v>
      </c>
      <c r="E551" s="26">
        <f>IF(D551="","",COUNTIF($D$1:D551,"기사임"))</f>
        <v>494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6"/>
        <v/>
      </c>
    </row>
    <row r="552" spans="1:7">
      <c r="A552" s="32" t="s">
        <v>1526</v>
      </c>
      <c r="B552" s="32">
        <v>11</v>
      </c>
      <c r="C552" s="32">
        <v>10</v>
      </c>
      <c r="D552" s="26" t="str">
        <f t="shared" si="27"/>
        <v>기사임</v>
      </c>
      <c r="E552" s="26">
        <f>IF(D552="","",COUNTIF($D$1:D552,"기사임"))</f>
        <v>495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6"/>
        <v/>
      </c>
    </row>
    <row r="553" spans="1:7">
      <c r="A553" s="32" t="s">
        <v>1786</v>
      </c>
      <c r="B553" s="32">
        <v>11</v>
      </c>
      <c r="C553" s="32">
        <v>10</v>
      </c>
      <c r="D553" s="26" t="str">
        <f t="shared" si="27"/>
        <v>기사임</v>
      </c>
      <c r="E553" s="26">
        <f>IF(D553="","",COUNTIF($D$1:D553,"기사임"))</f>
        <v>496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6"/>
        <v/>
      </c>
    </row>
    <row r="554" spans="1:7">
      <c r="A554" s="32" t="s">
        <v>1320</v>
      </c>
      <c r="B554" s="32">
        <v>11</v>
      </c>
      <c r="C554" s="32">
        <v>8</v>
      </c>
      <c r="D554" s="26" t="str">
        <f t="shared" si="27"/>
        <v>기사임</v>
      </c>
      <c r="E554" s="26">
        <f>IF(D554="","",COUNTIF($D$1:D554,"기사임"))</f>
        <v>497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6"/>
        <v/>
      </c>
    </row>
    <row r="555" spans="1:7">
      <c r="A555" s="32" t="s">
        <v>1339</v>
      </c>
      <c r="B555" s="32">
        <v>11</v>
      </c>
      <c r="C555" s="32">
        <v>9</v>
      </c>
      <c r="D555" s="26" t="str">
        <f t="shared" si="27"/>
        <v>기사임</v>
      </c>
      <c r="E555" s="26">
        <f>IF(D555="","",COUNTIF($D$1:D555,"기사임"))</f>
        <v>498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6"/>
        <v/>
      </c>
    </row>
    <row r="556" spans="1:7">
      <c r="A556" s="32" t="s">
        <v>1529</v>
      </c>
      <c r="B556" s="32">
        <v>11</v>
      </c>
      <c r="C556" s="32">
        <v>9</v>
      </c>
      <c r="D556" s="26" t="str">
        <f t="shared" si="27"/>
        <v>기사임</v>
      </c>
      <c r="E556" s="26">
        <f>IF(D556="","",COUNTIF($D$1:D556,"기사임"))</f>
        <v>499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6"/>
        <v/>
      </c>
    </row>
    <row r="557" spans="1:7">
      <c r="A557" s="32" t="s">
        <v>1794</v>
      </c>
      <c r="B557" s="32">
        <v>11</v>
      </c>
      <c r="C557" s="32">
        <v>11</v>
      </c>
      <c r="D557" s="26" t="str">
        <f t="shared" si="27"/>
        <v>기사임</v>
      </c>
      <c r="E557" s="26">
        <f>IF(D557="","",COUNTIF($D$1:D557,"기사임"))</f>
        <v>500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6"/>
        <v/>
      </c>
    </row>
    <row r="558" spans="1:7">
      <c r="A558" s="32" t="s">
        <v>1530</v>
      </c>
      <c r="B558" s="32">
        <v>11</v>
      </c>
      <c r="C558" s="32">
        <v>8</v>
      </c>
      <c r="D558" s="26" t="str">
        <f t="shared" si="27"/>
        <v>기사임</v>
      </c>
      <c r="E558" s="26">
        <f>IF(D558="","",COUNTIF($D$1:D558,"기사임"))</f>
        <v>501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6"/>
        <v/>
      </c>
    </row>
    <row r="559" spans="1:7">
      <c r="A559" s="32" t="s">
        <v>1983</v>
      </c>
      <c r="B559" s="32">
        <v>11</v>
      </c>
      <c r="C559" s="32">
        <v>7</v>
      </c>
      <c r="D559" s="26" t="str">
        <f t="shared" si="27"/>
        <v>기사임</v>
      </c>
      <c r="E559" s="26">
        <f>IF(D559="","",COUNTIF($D$1:D559,"기사임"))</f>
        <v>502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6"/>
        <v/>
      </c>
    </row>
    <row r="560" spans="1:7">
      <c r="A560" s="32" t="s">
        <v>1033</v>
      </c>
      <c r="B560" s="32">
        <v>11</v>
      </c>
      <c r="C560" s="32">
        <v>10</v>
      </c>
      <c r="D560" s="26" t="str">
        <f t="shared" si="27"/>
        <v>기사임</v>
      </c>
      <c r="E560" s="26">
        <f>IF(D560="","",COUNTIF($D$1:D560,"기사임"))</f>
        <v>503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6"/>
        <v/>
      </c>
    </row>
    <row r="561" spans="1:7">
      <c r="A561" s="32" t="s">
        <v>2237</v>
      </c>
      <c r="B561" s="32">
        <v>11</v>
      </c>
      <c r="C561" s="32">
        <v>10</v>
      </c>
      <c r="D561" s="26" t="str">
        <f t="shared" si="27"/>
        <v>기사임</v>
      </c>
      <c r="E561" s="26">
        <f>IF(D561="","",COUNTIF($D$1:D561,"기사임"))</f>
        <v>504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6"/>
        <v/>
      </c>
    </row>
    <row r="562" spans="1:7">
      <c r="A562" s="32" t="s">
        <v>1496</v>
      </c>
      <c r="B562" s="32">
        <v>11</v>
      </c>
      <c r="C562" s="32">
        <v>9</v>
      </c>
      <c r="D562" s="26" t="str">
        <f t="shared" si="27"/>
        <v>기사임</v>
      </c>
      <c r="E562" s="26">
        <f>IF(D562="","",COUNTIF($D$1:D562,"기사임"))</f>
        <v>505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6"/>
        <v/>
      </c>
    </row>
    <row r="563" spans="1:7">
      <c r="A563" s="32" t="s">
        <v>2000</v>
      </c>
      <c r="B563" s="32">
        <v>11</v>
      </c>
      <c r="C563" s="32">
        <v>11</v>
      </c>
      <c r="D563" s="26" t="str">
        <f t="shared" si="27"/>
        <v>기사임</v>
      </c>
      <c r="E563" s="26">
        <f>IF(D563="","",COUNTIF($D$1:D563,"기사임"))</f>
        <v>506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6"/>
        <v/>
      </c>
    </row>
    <row r="564" spans="1:7">
      <c r="A564" s="32" t="s">
        <v>2252</v>
      </c>
      <c r="B564" s="32">
        <v>11</v>
      </c>
      <c r="C564" s="32">
        <v>4</v>
      </c>
      <c r="D564" s="26" t="str">
        <f t="shared" si="27"/>
        <v>기사임</v>
      </c>
      <c r="E564" s="26">
        <f>IF(D564="","",COUNTIF($D$1:D564,"기사임"))</f>
        <v>507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6"/>
        <v/>
      </c>
    </row>
    <row r="565" spans="1:7">
      <c r="A565" s="32" t="s">
        <v>1204</v>
      </c>
      <c r="B565" s="32">
        <v>11</v>
      </c>
      <c r="C565" s="32">
        <v>11</v>
      </c>
      <c r="D565" s="26" t="str">
        <f t="shared" si="27"/>
        <v>기사임</v>
      </c>
      <c r="E565" s="26">
        <f>IF(D565="","",COUNTIF($D$1:D565,"기사임"))</f>
        <v>508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6"/>
        <v/>
      </c>
    </row>
    <row r="566" spans="1:7">
      <c r="A566" s="32" t="s">
        <v>1541</v>
      </c>
      <c r="B566" s="32">
        <v>11</v>
      </c>
      <c r="C566" s="32">
        <v>10</v>
      </c>
      <c r="D566" s="26" t="str">
        <f t="shared" si="27"/>
        <v>기사임</v>
      </c>
      <c r="E566" s="26">
        <f>IF(D566="","",COUNTIF($D$1:D566,"기사임"))</f>
        <v>509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6"/>
        <v/>
      </c>
    </row>
    <row r="567" spans="1:7">
      <c r="A567" s="32" t="s">
        <v>1329</v>
      </c>
      <c r="B567" s="32">
        <v>11</v>
      </c>
      <c r="C567" s="32">
        <v>10</v>
      </c>
      <c r="D567" s="26" t="str">
        <f t="shared" si="27"/>
        <v>기사임</v>
      </c>
      <c r="E567" s="26">
        <f>IF(D567="","",COUNTIF($D$1:D567,"기사임"))</f>
        <v>510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6"/>
        <v/>
      </c>
    </row>
    <row r="568" spans="1:7">
      <c r="A568" s="32" t="s">
        <v>1421</v>
      </c>
      <c r="B568" s="32">
        <v>11</v>
      </c>
      <c r="C568" s="32">
        <v>9</v>
      </c>
      <c r="D568" s="26" t="str">
        <f t="shared" si="27"/>
        <v>기사임</v>
      </c>
      <c r="E568" s="26">
        <f>IF(D568="","",COUNTIF($D$1:D568,"기사임"))</f>
        <v>511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6"/>
        <v/>
      </c>
    </row>
    <row r="569" spans="1:7">
      <c r="A569" s="32" t="s">
        <v>1594</v>
      </c>
      <c r="B569" s="32">
        <v>11</v>
      </c>
      <c r="C569" s="32">
        <v>10</v>
      </c>
      <c r="D569" s="26" t="str">
        <f t="shared" si="27"/>
        <v>기사임</v>
      </c>
      <c r="E569" s="26">
        <f>IF(D569="","",COUNTIF($D$1:D569,"기사임"))</f>
        <v>512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6"/>
        <v/>
      </c>
    </row>
    <row r="570" spans="1:7">
      <c r="A570" s="32" t="s">
        <v>2906</v>
      </c>
      <c r="B570" s="32">
        <v>11</v>
      </c>
      <c r="C570" s="32">
        <v>6</v>
      </c>
      <c r="D570" s="26" t="str">
        <f t="shared" si="27"/>
        <v>기사임</v>
      </c>
      <c r="E570" s="26">
        <f>IF(D570="","",COUNTIF($D$1:D570,"기사임"))</f>
        <v>513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6"/>
        <v/>
      </c>
    </row>
    <row r="571" spans="1:7">
      <c r="A571" s="32" t="s">
        <v>2303</v>
      </c>
      <c r="B571" s="32">
        <v>11</v>
      </c>
      <c r="C571" s="32">
        <v>11</v>
      </c>
      <c r="D571" s="26" t="str">
        <f t="shared" si="27"/>
        <v>기사임</v>
      </c>
      <c r="E571" s="26">
        <f>IF(D571="","",COUNTIF($D$1:D571,"기사임"))</f>
        <v>514</v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6"/>
        <v/>
      </c>
    </row>
    <row r="572" spans="1:7">
      <c r="A572" s="32" t="s">
        <v>1555</v>
      </c>
      <c r="B572" s="32">
        <v>11</v>
      </c>
      <c r="C572" s="32">
        <v>9</v>
      </c>
      <c r="D572" s="26" t="str">
        <f t="shared" si="27"/>
        <v>기사임</v>
      </c>
      <c r="E572" s="26">
        <f>IF(D572="","",COUNTIF($D$1:D572,"기사임"))</f>
        <v>515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6"/>
        <v/>
      </c>
    </row>
    <row r="573" spans="1:7">
      <c r="A573" s="32" t="s">
        <v>1336</v>
      </c>
      <c r="B573" s="32">
        <v>11</v>
      </c>
      <c r="C573" s="32">
        <v>8</v>
      </c>
      <c r="D573" s="26" t="str">
        <f t="shared" si="27"/>
        <v>기사임</v>
      </c>
      <c r="E573" s="26">
        <f>IF(D573="","",COUNTIF($D$1:D573,"기사임"))</f>
        <v>516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6"/>
        <v/>
      </c>
    </row>
    <row r="574" spans="1:7">
      <c r="A574" s="32" t="s">
        <v>1511</v>
      </c>
      <c r="B574" s="32">
        <v>11</v>
      </c>
      <c r="C574" s="32">
        <v>10</v>
      </c>
      <c r="D574" s="26" t="str">
        <f t="shared" si="27"/>
        <v>기사임</v>
      </c>
      <c r="E574" s="26">
        <f>IF(D574="","",COUNTIF($D$1:D574,"기사임"))</f>
        <v>517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6"/>
        <v/>
      </c>
    </row>
    <row r="575" spans="1:7">
      <c r="A575" s="32" t="s">
        <v>1558</v>
      </c>
      <c r="B575" s="32">
        <v>11</v>
      </c>
      <c r="C575" s="32">
        <v>9</v>
      </c>
      <c r="D575" s="26" t="str">
        <f t="shared" si="27"/>
        <v>기사임</v>
      </c>
      <c r="E575" s="26">
        <f>IF(D575="","",COUNTIF($D$1:D575,"기사임"))</f>
        <v>518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6"/>
        <v/>
      </c>
    </row>
    <row r="576" spans="1:7">
      <c r="A576" s="32" t="s">
        <v>1513</v>
      </c>
      <c r="B576" s="32">
        <v>11</v>
      </c>
      <c r="C576" s="32">
        <v>6</v>
      </c>
      <c r="D576" s="26" t="str">
        <f t="shared" si="27"/>
        <v>기사임</v>
      </c>
      <c r="E576" s="26">
        <f>IF(D576="","",COUNTIF($D$1:D576,"기사임"))</f>
        <v>519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6"/>
        <v/>
      </c>
    </row>
    <row r="577" spans="1:7">
      <c r="A577" s="32" t="s">
        <v>1303</v>
      </c>
      <c r="B577" s="32">
        <v>11</v>
      </c>
      <c r="C577" s="32">
        <v>11</v>
      </c>
      <c r="D577" s="26" t="str">
        <f t="shared" si="27"/>
        <v>기사임</v>
      </c>
      <c r="E577" s="26">
        <f>IF(D577="","",COUNTIF($D$1:D577,"기사임"))</f>
        <v>520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6"/>
        <v/>
      </c>
    </row>
    <row r="578" spans="1:7">
      <c r="A578" s="32" t="s">
        <v>1700</v>
      </c>
      <c r="B578" s="32">
        <v>11</v>
      </c>
      <c r="C578" s="32">
        <v>10</v>
      </c>
      <c r="D578" s="26" t="str">
        <f t="shared" si="27"/>
        <v>기사임</v>
      </c>
      <c r="E578" s="26">
        <f>IF(D578="","",COUNTIF($D$1:D578,"기사임"))</f>
        <v>521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8">IF(F578="","",RANK(F578,F:F,1))</f>
        <v/>
      </c>
    </row>
    <row r="579" spans="1:7">
      <c r="A579" s="32" t="s">
        <v>2517</v>
      </c>
      <c r="B579" s="32">
        <v>11</v>
      </c>
      <c r="C579" s="32">
        <v>8</v>
      </c>
      <c r="D579" s="26" t="str">
        <f t="shared" ref="D579:D642" si="29">IF(AND(MID(A579,2,8)="archives",ISNUMBER(VALUE(MID(A579,11,8)))=TRUE),"기사임","")</f>
        <v>기사임</v>
      </c>
      <c r="E579" s="26">
        <f>IF(D579="","",COUNTIF($D$1:D579,"기사임"))</f>
        <v>522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8"/>
        <v/>
      </c>
    </row>
    <row r="580" spans="1:7">
      <c r="A580" s="32" t="s">
        <v>2358</v>
      </c>
      <c r="B580" s="32">
        <v>11</v>
      </c>
      <c r="C580" s="32">
        <v>3</v>
      </c>
      <c r="D580" s="26" t="str">
        <f t="shared" si="29"/>
        <v/>
      </c>
      <c r="E580" s="26" t="str">
        <f>IF(D580="","",COUNTIF($D$1:D580,"기사임"))</f>
        <v/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8"/>
        <v/>
      </c>
    </row>
    <row r="581" spans="1:7">
      <c r="A581" s="32" t="s">
        <v>3468</v>
      </c>
      <c r="B581" s="32">
        <v>10</v>
      </c>
      <c r="C581" s="32">
        <v>1.1000000000000001</v>
      </c>
      <c r="D581" s="26" t="str">
        <f t="shared" si="29"/>
        <v/>
      </c>
      <c r="E581" s="26" t="str">
        <f>IF(D581="","",COUNTIF($D$1:D581,"기사임"))</f>
        <v/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8"/>
        <v/>
      </c>
    </row>
    <row r="582" spans="1:7">
      <c r="A582" s="32" t="s">
        <v>1609</v>
      </c>
      <c r="B582" s="32">
        <v>11</v>
      </c>
      <c r="C582" s="32">
        <v>8</v>
      </c>
      <c r="D582" s="26" t="str">
        <f t="shared" si="29"/>
        <v/>
      </c>
      <c r="E582" s="26" t="str">
        <f>IF(D582="","",COUNTIF($D$1:D582,"기사임"))</f>
        <v/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8"/>
        <v/>
      </c>
    </row>
    <row r="583" spans="1:7">
      <c r="A583" s="32" t="s">
        <v>2197</v>
      </c>
      <c r="B583" s="32">
        <v>11</v>
      </c>
      <c r="C583" s="32">
        <v>8</v>
      </c>
      <c r="D583" s="26" t="str">
        <f t="shared" si="29"/>
        <v/>
      </c>
      <c r="E583" s="26" t="str">
        <f>IF(D583="","",COUNTIF($D$1:D583,"기사임"))</f>
        <v/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8"/>
        <v/>
      </c>
    </row>
    <row r="584" spans="1:7">
      <c r="A584" s="32" t="s">
        <v>3469</v>
      </c>
      <c r="B584" s="32">
        <v>11</v>
      </c>
      <c r="C584" s="32">
        <v>1</v>
      </c>
      <c r="D584" s="26" t="str">
        <f t="shared" si="29"/>
        <v/>
      </c>
      <c r="E584" s="26" t="str">
        <f>IF(D584="","",COUNTIF($D$1:D584,"기사임"))</f>
        <v/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8"/>
        <v/>
      </c>
    </row>
    <row r="585" spans="1:7">
      <c r="A585" s="32" t="s">
        <v>3470</v>
      </c>
      <c r="B585" s="32">
        <v>2</v>
      </c>
      <c r="C585" s="32">
        <v>5.5</v>
      </c>
      <c r="D585" s="26" t="str">
        <f t="shared" si="29"/>
        <v/>
      </c>
      <c r="E585" s="26" t="str">
        <f>IF(D585="","",COUNTIF($D$1:D585,"기사임"))</f>
        <v/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8"/>
        <v/>
      </c>
    </row>
    <row r="586" spans="1:7">
      <c r="A586" s="32" t="s">
        <v>1956</v>
      </c>
      <c r="B586" s="32">
        <v>10</v>
      </c>
      <c r="C586" s="32">
        <v>9</v>
      </c>
      <c r="D586" s="26" t="str">
        <f t="shared" si="29"/>
        <v>기사임</v>
      </c>
      <c r="E586" s="26">
        <f>IF(D586="","",COUNTIF($D$1:D586,"기사임"))</f>
        <v>523</v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8"/>
        <v/>
      </c>
    </row>
    <row r="587" spans="1:7">
      <c r="A587" s="32" t="s">
        <v>1518</v>
      </c>
      <c r="B587" s="32">
        <v>10</v>
      </c>
      <c r="C587" s="32">
        <v>8</v>
      </c>
      <c r="D587" s="26" t="str">
        <f t="shared" si="29"/>
        <v>기사임</v>
      </c>
      <c r="E587" s="26">
        <f>IF(D587="","",COUNTIF($D$1:D587,"기사임"))</f>
        <v>524</v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8"/>
        <v/>
      </c>
    </row>
    <row r="588" spans="1:7">
      <c r="A588" s="32" t="s">
        <v>1429</v>
      </c>
      <c r="B588" s="32">
        <v>10</v>
      </c>
      <c r="C588" s="32">
        <v>9</v>
      </c>
      <c r="D588" s="26" t="str">
        <f t="shared" si="29"/>
        <v>기사임</v>
      </c>
      <c r="E588" s="26">
        <f>IF(D588="","",COUNTIF($D$1:D588,"기사임"))</f>
        <v>525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8"/>
        <v/>
      </c>
    </row>
    <row r="589" spans="1:7">
      <c r="A589" s="32" t="s">
        <v>1865</v>
      </c>
      <c r="B589" s="32">
        <v>10</v>
      </c>
      <c r="C589" s="32">
        <v>9</v>
      </c>
      <c r="D589" s="26" t="str">
        <f t="shared" si="29"/>
        <v>기사임</v>
      </c>
      <c r="E589" s="26">
        <f>IF(D589="","",COUNTIF($D$1:D589,"기사임"))</f>
        <v>526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8"/>
        <v/>
      </c>
    </row>
    <row r="590" spans="1:7">
      <c r="A590" s="32" t="s">
        <v>1261</v>
      </c>
      <c r="B590" s="32">
        <v>10</v>
      </c>
      <c r="C590" s="32">
        <v>10</v>
      </c>
      <c r="D590" s="26" t="str">
        <f t="shared" si="29"/>
        <v>기사임</v>
      </c>
      <c r="E590" s="26">
        <f>IF(D590="","",COUNTIF($D$1:D590,"기사임"))</f>
        <v>527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8"/>
        <v/>
      </c>
    </row>
    <row r="591" spans="1:7">
      <c r="A591" s="32" t="s">
        <v>1392</v>
      </c>
      <c r="B591" s="32">
        <v>10</v>
      </c>
      <c r="C591" s="32">
        <v>8</v>
      </c>
      <c r="D591" s="26" t="str">
        <f t="shared" si="29"/>
        <v>기사임</v>
      </c>
      <c r="E591" s="26">
        <f>IF(D591="","",COUNTIF($D$1:D591,"기사임"))</f>
        <v>528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8"/>
        <v/>
      </c>
    </row>
    <row r="592" spans="1:7">
      <c r="A592" s="32" t="s">
        <v>1572</v>
      </c>
      <c r="B592" s="32">
        <v>10</v>
      </c>
      <c r="C592" s="32">
        <v>8</v>
      </c>
      <c r="D592" s="26" t="str">
        <f t="shared" si="29"/>
        <v>기사임</v>
      </c>
      <c r="E592" s="26">
        <f>IF(D592="","",COUNTIF($D$1:D592,"기사임"))</f>
        <v>529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8"/>
        <v/>
      </c>
    </row>
    <row r="593" spans="1:7">
      <c r="A593" s="32" t="s">
        <v>1574</v>
      </c>
      <c r="B593" s="32">
        <v>10</v>
      </c>
      <c r="C593" s="32">
        <v>9</v>
      </c>
      <c r="D593" s="26" t="str">
        <f t="shared" si="29"/>
        <v>기사임</v>
      </c>
      <c r="E593" s="26">
        <f>IF(D593="","",COUNTIF($D$1:D593,"기사임"))</f>
        <v>530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8"/>
        <v/>
      </c>
    </row>
    <row r="594" spans="1:7">
      <c r="A594" s="32" t="s">
        <v>1676</v>
      </c>
      <c r="B594" s="32">
        <v>10</v>
      </c>
      <c r="C594" s="32">
        <v>9</v>
      </c>
      <c r="D594" s="26" t="str">
        <f t="shared" si="29"/>
        <v>기사임</v>
      </c>
      <c r="E594" s="26">
        <f>IF(D594="","",COUNTIF($D$1:D594,"기사임"))</f>
        <v>531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8"/>
        <v/>
      </c>
    </row>
    <row r="595" spans="1:7">
      <c r="A595" s="32" t="s">
        <v>1578</v>
      </c>
      <c r="B595" s="32">
        <v>10</v>
      </c>
      <c r="C595" s="32">
        <v>8</v>
      </c>
      <c r="D595" s="26" t="str">
        <f t="shared" si="29"/>
        <v>기사임</v>
      </c>
      <c r="E595" s="26">
        <f>IF(D595="","",COUNTIF($D$1:D595,"기사임"))</f>
        <v>532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8"/>
        <v/>
      </c>
    </row>
    <row r="596" spans="1:7">
      <c r="A596" s="32" t="s">
        <v>1294</v>
      </c>
      <c r="B596" s="32">
        <v>10</v>
      </c>
      <c r="C596" s="32">
        <v>10</v>
      </c>
      <c r="D596" s="26" t="str">
        <f t="shared" si="29"/>
        <v>기사임</v>
      </c>
      <c r="E596" s="26">
        <f>IF(D596="","",COUNTIF($D$1:D596,"기사임"))</f>
        <v>533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8"/>
        <v/>
      </c>
    </row>
    <row r="597" spans="1:7">
      <c r="A597" s="32" t="s">
        <v>1365</v>
      </c>
      <c r="B597" s="32">
        <v>10</v>
      </c>
      <c r="C597" s="32">
        <v>9</v>
      </c>
      <c r="D597" s="26" t="str">
        <f t="shared" si="29"/>
        <v>기사임</v>
      </c>
      <c r="E597" s="26">
        <f>IF(D597="","",COUNTIF($D$1:D597,"기사임"))</f>
        <v>534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8"/>
        <v/>
      </c>
    </row>
    <row r="598" spans="1:7">
      <c r="A598" s="32" t="s">
        <v>2766</v>
      </c>
      <c r="B598" s="32">
        <v>10</v>
      </c>
      <c r="C598" s="32">
        <v>8</v>
      </c>
      <c r="D598" s="26" t="str">
        <f t="shared" si="29"/>
        <v>기사임</v>
      </c>
      <c r="E598" s="26">
        <f>IF(D598="","",COUNTIF($D$1:D598,"기사임"))</f>
        <v>535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8"/>
        <v/>
      </c>
    </row>
    <row r="599" spans="1:7">
      <c r="A599" s="32" t="s">
        <v>2097</v>
      </c>
      <c r="B599" s="32">
        <v>10</v>
      </c>
      <c r="C599" s="32">
        <v>8</v>
      </c>
      <c r="D599" s="26" t="str">
        <f t="shared" si="29"/>
        <v>기사임</v>
      </c>
      <c r="E599" s="26">
        <f>IF(D599="","",COUNTIF($D$1:D599,"기사임"))</f>
        <v>536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8"/>
        <v/>
      </c>
    </row>
    <row r="600" spans="1:7">
      <c r="A600" s="32" t="s">
        <v>1986</v>
      </c>
      <c r="B600" s="32">
        <v>10</v>
      </c>
      <c r="C600" s="32">
        <v>10</v>
      </c>
      <c r="D600" s="26" t="str">
        <f t="shared" si="29"/>
        <v>기사임</v>
      </c>
      <c r="E600" s="26">
        <f>IF(D600="","",COUNTIF($D$1:D600,"기사임"))</f>
        <v>537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8"/>
        <v/>
      </c>
    </row>
    <row r="601" spans="1:7">
      <c r="A601" s="32" t="s">
        <v>3471</v>
      </c>
      <c r="B601" s="32">
        <v>10</v>
      </c>
      <c r="C601" s="32">
        <v>7</v>
      </c>
      <c r="D601" s="26" t="str">
        <f t="shared" si="29"/>
        <v>기사임</v>
      </c>
      <c r="E601" s="26">
        <f>IF(D601="","",COUNTIF($D$1:D601,"기사임"))</f>
        <v>538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8"/>
        <v/>
      </c>
    </row>
    <row r="602" spans="1:7">
      <c r="A602" s="32" t="s">
        <v>1368</v>
      </c>
      <c r="B602" s="32">
        <v>10</v>
      </c>
      <c r="C602" s="32">
        <v>10</v>
      </c>
      <c r="D602" s="26" t="str">
        <f t="shared" si="29"/>
        <v>기사임</v>
      </c>
      <c r="E602" s="26">
        <f>IF(D602="","",COUNTIF($D$1:D602,"기사임"))</f>
        <v>539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8"/>
        <v/>
      </c>
    </row>
    <row r="603" spans="1:7">
      <c r="A603" s="32" t="s">
        <v>1632</v>
      </c>
      <c r="B603" s="32">
        <v>10</v>
      </c>
      <c r="C603" s="32">
        <v>9</v>
      </c>
      <c r="D603" s="26" t="str">
        <f t="shared" si="29"/>
        <v>기사임</v>
      </c>
      <c r="E603" s="26">
        <f>IF(D603="","",COUNTIF($D$1:D603,"기사임"))</f>
        <v>540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8"/>
        <v/>
      </c>
    </row>
    <row r="604" spans="1:7">
      <c r="A604" s="32" t="s">
        <v>1466</v>
      </c>
      <c r="B604" s="32">
        <v>10</v>
      </c>
      <c r="C604" s="32">
        <v>8</v>
      </c>
      <c r="D604" s="26" t="str">
        <f t="shared" si="29"/>
        <v>기사임</v>
      </c>
      <c r="E604" s="26">
        <f>IF(D604="","",COUNTIF($D$1:D604,"기사임"))</f>
        <v>541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8"/>
        <v/>
      </c>
    </row>
    <row r="605" spans="1:7">
      <c r="A605" s="32" t="s">
        <v>2437</v>
      </c>
      <c r="B605" s="32">
        <v>10</v>
      </c>
      <c r="C605" s="32">
        <v>8</v>
      </c>
      <c r="D605" s="26" t="str">
        <f t="shared" si="29"/>
        <v>기사임</v>
      </c>
      <c r="E605" s="26">
        <f>IF(D605="","",COUNTIF($D$1:D605,"기사임"))</f>
        <v>542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8"/>
        <v/>
      </c>
    </row>
    <row r="606" spans="1:7">
      <c r="A606" s="32" t="s">
        <v>2256</v>
      </c>
      <c r="B606" s="32">
        <v>10</v>
      </c>
      <c r="C606" s="32">
        <v>8</v>
      </c>
      <c r="D606" s="26" t="str">
        <f t="shared" si="29"/>
        <v>기사임</v>
      </c>
      <c r="E606" s="26">
        <f>IF(D606="","",COUNTIF($D$1:D606,"기사임"))</f>
        <v>543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8"/>
        <v/>
      </c>
    </row>
    <row r="607" spans="1:7">
      <c r="A607" s="32" t="s">
        <v>1738</v>
      </c>
      <c r="B607" s="32">
        <v>10</v>
      </c>
      <c r="C607" s="32">
        <v>8</v>
      </c>
      <c r="D607" s="26" t="str">
        <f t="shared" si="29"/>
        <v>기사임</v>
      </c>
      <c r="E607" s="26">
        <f>IF(D607="","",COUNTIF($D$1:D607,"기사임"))</f>
        <v>544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8"/>
        <v/>
      </c>
    </row>
    <row r="608" spans="1:7">
      <c r="A608" s="32" t="s">
        <v>1499</v>
      </c>
      <c r="B608" s="32">
        <v>10</v>
      </c>
      <c r="C608" s="32">
        <v>9</v>
      </c>
      <c r="D608" s="26" t="str">
        <f t="shared" si="29"/>
        <v>기사임</v>
      </c>
      <c r="E608" s="26">
        <f>IF(D608="","",COUNTIF($D$1:D608,"기사임"))</f>
        <v>545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8"/>
        <v/>
      </c>
    </row>
    <row r="609" spans="1:7">
      <c r="A609" s="32" t="s">
        <v>1346</v>
      </c>
      <c r="B609" s="32">
        <v>10</v>
      </c>
      <c r="C609" s="32">
        <v>7</v>
      </c>
      <c r="D609" s="26" t="str">
        <f t="shared" si="29"/>
        <v>기사임</v>
      </c>
      <c r="E609" s="26">
        <f>IF(D609="","",COUNTIF($D$1:D609,"기사임"))</f>
        <v>546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8"/>
        <v/>
      </c>
    </row>
    <row r="610" spans="1:7">
      <c r="A610" s="32" t="s">
        <v>1330</v>
      </c>
      <c r="B610" s="32">
        <v>10</v>
      </c>
      <c r="C610" s="32">
        <v>10</v>
      </c>
      <c r="D610" s="26" t="str">
        <f t="shared" si="29"/>
        <v>기사임</v>
      </c>
      <c r="E610" s="26">
        <f>IF(D610="","",COUNTIF($D$1:D610,"기사임"))</f>
        <v>547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8"/>
        <v/>
      </c>
    </row>
    <row r="611" spans="1:7">
      <c r="A611" s="32" t="s">
        <v>2136</v>
      </c>
      <c r="B611" s="32">
        <v>10</v>
      </c>
      <c r="C611" s="32">
        <v>6</v>
      </c>
      <c r="D611" s="26" t="str">
        <f t="shared" si="29"/>
        <v>기사임</v>
      </c>
      <c r="E611" s="26">
        <f>IF(D611="","",COUNTIF($D$1:D611,"기사임"))</f>
        <v>548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8"/>
        <v/>
      </c>
    </row>
    <row r="612" spans="1:7">
      <c r="A612" s="32" t="s">
        <v>2469</v>
      </c>
      <c r="B612" s="32">
        <v>10</v>
      </c>
      <c r="C612" s="32">
        <v>6</v>
      </c>
      <c r="D612" s="26" t="str">
        <f t="shared" si="29"/>
        <v>기사임</v>
      </c>
      <c r="E612" s="26">
        <f>IF(D612="","",COUNTIF($D$1:D612,"기사임"))</f>
        <v>549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8"/>
        <v/>
      </c>
    </row>
    <row r="613" spans="1:7">
      <c r="A613" s="32" t="s">
        <v>2141</v>
      </c>
      <c r="B613" s="32">
        <v>10</v>
      </c>
      <c r="C613" s="32">
        <v>9</v>
      </c>
      <c r="D613" s="26" t="str">
        <f t="shared" si="29"/>
        <v>기사임</v>
      </c>
      <c r="E613" s="26">
        <f>IF(D613="","",COUNTIF($D$1:D613,"기사임"))</f>
        <v>550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8"/>
        <v/>
      </c>
    </row>
    <row r="614" spans="1:7">
      <c r="A614" s="32" t="s">
        <v>2146</v>
      </c>
      <c r="B614" s="32">
        <v>10</v>
      </c>
      <c r="C614" s="32">
        <v>7</v>
      </c>
      <c r="D614" s="26" t="str">
        <f t="shared" si="29"/>
        <v>기사임</v>
      </c>
      <c r="E614" s="26">
        <f>IF(D614="","",COUNTIF($D$1:D614,"기사임"))</f>
        <v>551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8"/>
        <v/>
      </c>
    </row>
    <row r="615" spans="1:7">
      <c r="A615" s="32" t="s">
        <v>1694</v>
      </c>
      <c r="B615" s="32">
        <v>10</v>
      </c>
      <c r="C615" s="32">
        <v>7</v>
      </c>
      <c r="D615" s="26" t="str">
        <f t="shared" si="29"/>
        <v>기사임</v>
      </c>
      <c r="E615" s="26">
        <f>IF(D615="","",COUNTIF($D$1:D615,"기사임"))</f>
        <v>552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8"/>
        <v/>
      </c>
    </row>
    <row r="616" spans="1:7">
      <c r="A616" s="32" t="s">
        <v>2493</v>
      </c>
      <c r="B616" s="32">
        <v>10</v>
      </c>
      <c r="C616" s="32">
        <v>7</v>
      </c>
      <c r="D616" s="26" t="str">
        <f t="shared" si="29"/>
        <v>기사임</v>
      </c>
      <c r="E616" s="26">
        <f>IF(D616="","",COUNTIF($D$1:D616,"기사임"))</f>
        <v>553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8"/>
        <v/>
      </c>
    </row>
    <row r="617" spans="1:7">
      <c r="A617" s="32" t="s">
        <v>1834</v>
      </c>
      <c r="B617" s="32">
        <v>10</v>
      </c>
      <c r="C617" s="32">
        <v>10</v>
      </c>
      <c r="D617" s="26" t="str">
        <f t="shared" si="29"/>
        <v>기사임</v>
      </c>
      <c r="E617" s="26">
        <f>IF(D617="","",COUNTIF($D$1:D617,"기사임"))</f>
        <v>554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8"/>
        <v/>
      </c>
    </row>
    <row r="618" spans="1:7">
      <c r="A618" s="32" t="s">
        <v>1758</v>
      </c>
      <c r="B618" s="32">
        <v>10</v>
      </c>
      <c r="C618" s="32">
        <v>10</v>
      </c>
      <c r="D618" s="26" t="str">
        <f t="shared" si="29"/>
        <v>기사임</v>
      </c>
      <c r="E618" s="26">
        <f>IF(D618="","",COUNTIF($D$1:D618,"기사임"))</f>
        <v>555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8"/>
        <v/>
      </c>
    </row>
    <row r="619" spans="1:7">
      <c r="A619" s="32" t="s">
        <v>1556</v>
      </c>
      <c r="B619" s="32">
        <v>10</v>
      </c>
      <c r="C619" s="32">
        <v>10</v>
      </c>
      <c r="D619" s="26" t="str">
        <f t="shared" si="29"/>
        <v>기사임</v>
      </c>
      <c r="E619" s="26">
        <f>IF(D619="","",COUNTIF($D$1:D619,"기사임"))</f>
        <v>556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8"/>
        <v/>
      </c>
    </row>
    <row r="620" spans="1:7">
      <c r="A620" s="32" t="s">
        <v>1557</v>
      </c>
      <c r="B620" s="32">
        <v>10</v>
      </c>
      <c r="C620" s="32">
        <v>9</v>
      </c>
      <c r="D620" s="26" t="str">
        <f t="shared" si="29"/>
        <v>기사임</v>
      </c>
      <c r="E620" s="26">
        <f>IF(D620="","",COUNTIF($D$1:D620,"기사임"))</f>
        <v>557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8"/>
        <v/>
      </c>
    </row>
    <row r="621" spans="1:7">
      <c r="A621" s="32" t="s">
        <v>1940</v>
      </c>
      <c r="B621" s="32">
        <v>10</v>
      </c>
      <c r="C621" s="32">
        <v>9</v>
      </c>
      <c r="D621" s="26" t="str">
        <f t="shared" si="29"/>
        <v>기사임</v>
      </c>
      <c r="E621" s="26">
        <f>IF(D621="","",COUNTIF($D$1:D621,"기사임"))</f>
        <v>558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8"/>
        <v/>
      </c>
    </row>
    <row r="622" spans="1:7">
      <c r="A622" s="32" t="s">
        <v>2055</v>
      </c>
      <c r="B622" s="32">
        <v>10</v>
      </c>
      <c r="C622" s="32">
        <v>8</v>
      </c>
      <c r="D622" s="26" t="str">
        <f t="shared" si="29"/>
        <v>기사임</v>
      </c>
      <c r="E622" s="26">
        <f>IF(D622="","",COUNTIF($D$1:D622,"기사임"))</f>
        <v>559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8"/>
        <v/>
      </c>
    </row>
    <row r="623" spans="1:7">
      <c r="A623" s="32" t="s">
        <v>1665</v>
      </c>
      <c r="B623" s="32">
        <v>10</v>
      </c>
      <c r="C623" s="32">
        <v>10</v>
      </c>
      <c r="D623" s="26" t="str">
        <f t="shared" si="29"/>
        <v>기사임</v>
      </c>
      <c r="E623" s="26">
        <f>IF(D623="","",COUNTIF($D$1:D623,"기사임"))</f>
        <v>560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8"/>
        <v/>
      </c>
    </row>
    <row r="624" spans="1:7">
      <c r="A624" s="32" t="s">
        <v>1773</v>
      </c>
      <c r="B624" s="32">
        <v>10</v>
      </c>
      <c r="C624" s="32">
        <v>9</v>
      </c>
      <c r="D624" s="26" t="str">
        <f t="shared" si="29"/>
        <v>기사임</v>
      </c>
      <c r="E624" s="26">
        <f>IF(D624="","",COUNTIF($D$1:D624,"기사임"))</f>
        <v>561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8"/>
        <v/>
      </c>
    </row>
    <row r="625" spans="1:7">
      <c r="A625" s="32" t="s">
        <v>2775</v>
      </c>
      <c r="B625" s="32">
        <v>10</v>
      </c>
      <c r="C625" s="32">
        <v>7</v>
      </c>
      <c r="D625" s="26" t="str">
        <f t="shared" si="29"/>
        <v/>
      </c>
      <c r="E625" s="26" t="str">
        <f>IF(D625="","",COUNTIF($D$1:D625,"기사임"))</f>
        <v/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8"/>
        <v/>
      </c>
    </row>
    <row r="626" spans="1:7">
      <c r="A626" s="32" t="s">
        <v>1857</v>
      </c>
      <c r="B626" s="32">
        <v>10</v>
      </c>
      <c r="C626" s="32">
        <v>7</v>
      </c>
      <c r="D626" s="26" t="str">
        <f t="shared" si="29"/>
        <v/>
      </c>
      <c r="E626" s="26" t="str">
        <f>IF(D626="","",COUNTIF($D$1:D626,"기사임"))</f>
        <v/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8"/>
        <v/>
      </c>
    </row>
    <row r="627" spans="1:7">
      <c r="A627" s="32" t="s">
        <v>3472</v>
      </c>
      <c r="B627" s="32">
        <v>4</v>
      </c>
      <c r="C627" s="32">
        <v>2.5</v>
      </c>
      <c r="D627" s="26" t="str">
        <f t="shared" si="29"/>
        <v/>
      </c>
      <c r="E627" s="26" t="str">
        <f>IF(D627="","",COUNTIF($D$1:D627,"기사임"))</f>
        <v/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8"/>
        <v/>
      </c>
    </row>
    <row r="628" spans="1:7">
      <c r="A628" s="32" t="s">
        <v>2064</v>
      </c>
      <c r="B628" s="32">
        <v>10</v>
      </c>
      <c r="C628" s="32">
        <v>9</v>
      </c>
      <c r="D628" s="26" t="str">
        <f t="shared" si="29"/>
        <v/>
      </c>
      <c r="E628" s="26" t="str">
        <f>IF(D628="","",COUNTIF($D$1:D628,"기사임"))</f>
        <v/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8"/>
        <v/>
      </c>
    </row>
    <row r="629" spans="1:7">
      <c r="A629" s="32" t="s">
        <v>3473</v>
      </c>
      <c r="B629" s="32">
        <v>10</v>
      </c>
      <c r="C629" s="32">
        <v>3</v>
      </c>
      <c r="D629" s="26" t="str">
        <f t="shared" si="29"/>
        <v/>
      </c>
      <c r="E629" s="26" t="str">
        <f>IF(D629="","",COUNTIF($D$1:D629,"기사임"))</f>
        <v/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8"/>
        <v/>
      </c>
    </row>
    <row r="630" spans="1:7">
      <c r="A630" s="32" t="s">
        <v>1377</v>
      </c>
      <c r="B630" s="32">
        <v>9</v>
      </c>
      <c r="C630" s="32">
        <v>9</v>
      </c>
      <c r="D630" s="26" t="str">
        <f t="shared" si="29"/>
        <v>기사임</v>
      </c>
      <c r="E630" s="26">
        <f>IF(D630="","",COUNTIF($D$1:D630,"기사임"))</f>
        <v>562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8"/>
        <v/>
      </c>
    </row>
    <row r="631" spans="1:7">
      <c r="A631" s="32" t="s">
        <v>1317</v>
      </c>
      <c r="B631" s="32">
        <v>9</v>
      </c>
      <c r="C631" s="32">
        <v>9</v>
      </c>
      <c r="D631" s="26" t="str">
        <f t="shared" si="29"/>
        <v>기사임</v>
      </c>
      <c r="E631" s="26">
        <f>IF(D631="","",COUNTIF($D$1:D631,"기사임"))</f>
        <v>563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8"/>
        <v/>
      </c>
    </row>
    <row r="632" spans="1:7">
      <c r="A632" s="32" t="s">
        <v>1215</v>
      </c>
      <c r="B632" s="32">
        <v>9</v>
      </c>
      <c r="C632" s="32">
        <v>7</v>
      </c>
      <c r="D632" s="26" t="str">
        <f t="shared" si="29"/>
        <v>기사임</v>
      </c>
      <c r="E632" s="26">
        <f>IF(D632="","",COUNTIF($D$1:D632,"기사임"))</f>
        <v>564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8"/>
        <v/>
      </c>
    </row>
    <row r="633" spans="1:7">
      <c r="A633" s="32" t="s">
        <v>2224</v>
      </c>
      <c r="B633" s="32">
        <v>9</v>
      </c>
      <c r="C633" s="32">
        <v>6</v>
      </c>
      <c r="D633" s="26" t="str">
        <f t="shared" si="29"/>
        <v>기사임</v>
      </c>
      <c r="E633" s="26">
        <f>IF(D633="","",COUNTIF($D$1:D633,"기사임"))</f>
        <v>565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8"/>
        <v/>
      </c>
    </row>
    <row r="634" spans="1:7">
      <c r="A634" s="32" t="s">
        <v>1872</v>
      </c>
      <c r="B634" s="32">
        <v>9</v>
      </c>
      <c r="C634" s="32">
        <v>9</v>
      </c>
      <c r="D634" s="26" t="str">
        <f t="shared" si="29"/>
        <v>기사임</v>
      </c>
      <c r="E634" s="26">
        <f>IF(D634="","",COUNTIF($D$1:D634,"기사임"))</f>
        <v>566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8"/>
        <v/>
      </c>
    </row>
    <row r="635" spans="1:7">
      <c r="A635" s="32" t="s">
        <v>1978</v>
      </c>
      <c r="B635" s="32">
        <v>9</v>
      </c>
      <c r="C635" s="32">
        <v>8</v>
      </c>
      <c r="D635" s="26" t="str">
        <f t="shared" si="29"/>
        <v>기사임</v>
      </c>
      <c r="E635" s="26">
        <f>IF(D635="","",COUNTIF($D$1:D635,"기사임"))</f>
        <v>567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8"/>
        <v/>
      </c>
    </row>
    <row r="636" spans="1:7">
      <c r="A636" s="32" t="s">
        <v>1675</v>
      </c>
      <c r="B636" s="32">
        <v>9</v>
      </c>
      <c r="C636" s="32">
        <v>7</v>
      </c>
      <c r="D636" s="26" t="str">
        <f t="shared" si="29"/>
        <v>기사임</v>
      </c>
      <c r="E636" s="26">
        <f>IF(D636="","",COUNTIF($D$1:D636,"기사임"))</f>
        <v>568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8"/>
        <v/>
      </c>
    </row>
    <row r="637" spans="1:7">
      <c r="A637" s="32" t="s">
        <v>1982</v>
      </c>
      <c r="B637" s="32">
        <v>9</v>
      </c>
      <c r="C637" s="32">
        <v>6</v>
      </c>
      <c r="D637" s="26" t="str">
        <f t="shared" si="29"/>
        <v>기사임</v>
      </c>
      <c r="E637" s="26">
        <f>IF(D637="","",COUNTIF($D$1:D637,"기사임"))</f>
        <v>569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8"/>
        <v/>
      </c>
    </row>
    <row r="638" spans="1:7">
      <c r="A638" s="32" t="s">
        <v>1296</v>
      </c>
      <c r="B638" s="32">
        <v>9</v>
      </c>
      <c r="C638" s="32">
        <v>8</v>
      </c>
      <c r="D638" s="26" t="str">
        <f t="shared" si="29"/>
        <v>기사임</v>
      </c>
      <c r="E638" s="26">
        <f>IF(D638="","",COUNTIF($D$1:D638,"기사임"))</f>
        <v>570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8"/>
        <v/>
      </c>
    </row>
    <row r="639" spans="1:7">
      <c r="A639" s="32" t="s">
        <v>1280</v>
      </c>
      <c r="B639" s="32">
        <v>9</v>
      </c>
      <c r="C639" s="32">
        <v>8</v>
      </c>
      <c r="D639" s="26" t="str">
        <f t="shared" si="29"/>
        <v>기사임</v>
      </c>
      <c r="E639" s="26">
        <f>IF(D639="","",COUNTIF($D$1:D639,"기사임"))</f>
        <v>571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8"/>
        <v/>
      </c>
    </row>
    <row r="640" spans="1:7">
      <c r="A640" s="32" t="s">
        <v>1216</v>
      </c>
      <c r="B640" s="32">
        <v>9</v>
      </c>
      <c r="C640" s="32">
        <v>6</v>
      </c>
      <c r="D640" s="26" t="str">
        <f t="shared" si="29"/>
        <v>기사임</v>
      </c>
      <c r="E640" s="26">
        <f>IF(D640="","",COUNTIF($D$1:D640,"기사임"))</f>
        <v>572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8"/>
        <v/>
      </c>
    </row>
    <row r="641" spans="1:7">
      <c r="A641" s="32" t="s">
        <v>1310</v>
      </c>
      <c r="B641" s="32">
        <v>9</v>
      </c>
      <c r="C641" s="32">
        <v>8</v>
      </c>
      <c r="D641" s="26" t="str">
        <f t="shared" si="29"/>
        <v>기사임</v>
      </c>
      <c r="E641" s="26">
        <f>IF(D641="","",COUNTIF($D$1:D641,"기사임"))</f>
        <v>573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8"/>
        <v/>
      </c>
    </row>
    <row r="642" spans="1:7">
      <c r="A642" s="32" t="s">
        <v>1398</v>
      </c>
      <c r="B642" s="32">
        <v>9</v>
      </c>
      <c r="C642" s="32">
        <v>7</v>
      </c>
      <c r="D642" s="26" t="str">
        <f t="shared" si="29"/>
        <v>기사임</v>
      </c>
      <c r="E642" s="26">
        <f>IF(D642="","",COUNTIF($D$1:D642,"기사임"))</f>
        <v>574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30">IF(F642="","",RANK(F642,F:F,1))</f>
        <v/>
      </c>
    </row>
    <row r="643" spans="1:7">
      <c r="A643" s="32" t="s">
        <v>1148</v>
      </c>
      <c r="B643" s="32">
        <v>9</v>
      </c>
      <c r="C643" s="32">
        <v>7</v>
      </c>
      <c r="D643" s="26" t="str">
        <f t="shared" ref="D643:D706" si="31">IF(AND(MID(A643,2,8)="archives",ISNUMBER(VALUE(MID(A643,11,8)))=TRUE),"기사임","")</f>
        <v>기사임</v>
      </c>
      <c r="E643" s="26">
        <f>IF(D643="","",COUNTIF($D$1:D643,"기사임"))</f>
        <v>575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30"/>
        <v/>
      </c>
    </row>
    <row r="644" spans="1:7">
      <c r="A644" s="32" t="s">
        <v>3474</v>
      </c>
      <c r="B644" s="32">
        <v>9</v>
      </c>
      <c r="C644" s="32">
        <v>8</v>
      </c>
      <c r="D644" s="26" t="str">
        <f t="shared" si="31"/>
        <v>기사임</v>
      </c>
      <c r="E644" s="26">
        <f>IF(D644="","",COUNTIF($D$1:D644,"기사임"))</f>
        <v>576</v>
      </c>
      <c r="F644" s="26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>576</v>
      </c>
      <c r="G644" s="26">
        <f t="shared" si="30"/>
        <v>18</v>
      </c>
    </row>
    <row r="645" spans="1:7">
      <c r="A645" s="32" t="s">
        <v>1987</v>
      </c>
      <c r="B645" s="32">
        <v>9</v>
      </c>
      <c r="C645" s="32">
        <v>9</v>
      </c>
      <c r="D645" s="26" t="str">
        <f t="shared" si="31"/>
        <v>기사임</v>
      </c>
      <c r="E645" s="26">
        <f>IF(D645="","",COUNTIF($D$1:D645,"기사임"))</f>
        <v>577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30"/>
        <v/>
      </c>
    </row>
    <row r="646" spans="1:7">
      <c r="A646" s="32" t="s">
        <v>1884</v>
      </c>
      <c r="B646" s="32">
        <v>9</v>
      </c>
      <c r="C646" s="32">
        <v>1</v>
      </c>
      <c r="D646" s="26" t="str">
        <f t="shared" si="31"/>
        <v>기사임</v>
      </c>
      <c r="E646" s="26">
        <f>IF(D646="","",COUNTIF($D$1:D646,"기사임"))</f>
        <v>578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30"/>
        <v/>
      </c>
    </row>
    <row r="647" spans="1:7">
      <c r="A647" s="32" t="s">
        <v>2103</v>
      </c>
      <c r="B647" s="32">
        <v>9</v>
      </c>
      <c r="C647" s="32">
        <v>7</v>
      </c>
      <c r="D647" s="26" t="str">
        <f t="shared" si="31"/>
        <v>기사임</v>
      </c>
      <c r="E647" s="26">
        <f>IF(D647="","",COUNTIF($D$1:D647,"기사임"))</f>
        <v>579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30"/>
        <v/>
      </c>
    </row>
    <row r="648" spans="1:7">
      <c r="A648" s="32" t="s">
        <v>1399</v>
      </c>
      <c r="B648" s="32">
        <v>9</v>
      </c>
      <c r="C648" s="32">
        <v>9</v>
      </c>
      <c r="D648" s="26" t="str">
        <f t="shared" si="31"/>
        <v>기사임</v>
      </c>
      <c r="E648" s="26">
        <f>IF(D648="","",COUNTIF($D$1:D648,"기사임"))</f>
        <v>580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30"/>
        <v/>
      </c>
    </row>
    <row r="649" spans="1:7">
      <c r="A649" s="32" t="s">
        <v>2785</v>
      </c>
      <c r="B649" s="32">
        <v>9</v>
      </c>
      <c r="C649" s="32">
        <v>9</v>
      </c>
      <c r="D649" s="26" t="str">
        <f t="shared" si="31"/>
        <v>기사임</v>
      </c>
      <c r="E649" s="26">
        <f>IF(D649="","",COUNTIF($D$1:D649,"기사임"))</f>
        <v>581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30"/>
        <v/>
      </c>
    </row>
    <row r="650" spans="1:7">
      <c r="A650" s="32" t="s">
        <v>2419</v>
      </c>
      <c r="B650" s="32">
        <v>9</v>
      </c>
      <c r="C650" s="32">
        <v>5</v>
      </c>
      <c r="D650" s="26" t="str">
        <f t="shared" si="31"/>
        <v>기사임</v>
      </c>
      <c r="E650" s="26">
        <f>IF(D650="","",COUNTIF($D$1:D650,"기사임"))</f>
        <v>582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30"/>
        <v/>
      </c>
    </row>
    <row r="651" spans="1:7">
      <c r="A651" s="32" t="s">
        <v>1401</v>
      </c>
      <c r="B651" s="32">
        <v>9</v>
      </c>
      <c r="C651" s="32">
        <v>9</v>
      </c>
      <c r="D651" s="26" t="str">
        <f t="shared" si="31"/>
        <v>기사임</v>
      </c>
      <c r="E651" s="26">
        <f>IF(D651="","",COUNTIF($D$1:D651,"기사임"))</f>
        <v>583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30"/>
        <v/>
      </c>
    </row>
    <row r="652" spans="1:7">
      <c r="A652" s="32" t="s">
        <v>2110</v>
      </c>
      <c r="B652" s="32">
        <v>9</v>
      </c>
      <c r="C652" s="32">
        <v>5</v>
      </c>
      <c r="D652" s="26" t="str">
        <f t="shared" si="31"/>
        <v>기사임</v>
      </c>
      <c r="E652" s="26">
        <f>IF(D652="","",COUNTIF($D$1:D652,"기사임"))</f>
        <v>584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30"/>
        <v/>
      </c>
    </row>
    <row r="653" spans="1:7">
      <c r="A653" s="32" t="s">
        <v>1893</v>
      </c>
      <c r="B653" s="32">
        <v>9</v>
      </c>
      <c r="C653" s="32">
        <v>9</v>
      </c>
      <c r="D653" s="26" t="str">
        <f t="shared" si="31"/>
        <v>기사임</v>
      </c>
      <c r="E653" s="26">
        <f>IF(D653="","",COUNTIF($D$1:D653,"기사임"))</f>
        <v>585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30"/>
        <v/>
      </c>
    </row>
    <row r="654" spans="1:7">
      <c r="A654" s="32" t="s">
        <v>1803</v>
      </c>
      <c r="B654" s="32">
        <v>9</v>
      </c>
      <c r="C654" s="32">
        <v>9</v>
      </c>
      <c r="D654" s="26" t="str">
        <f t="shared" si="31"/>
        <v>기사임</v>
      </c>
      <c r="E654" s="26">
        <f>IF(D654="","",COUNTIF($D$1:D654,"기사임"))</f>
        <v>586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30"/>
        <v/>
      </c>
    </row>
    <row r="655" spans="1:7">
      <c r="A655" s="32" t="s">
        <v>1734</v>
      </c>
      <c r="B655" s="32">
        <v>9</v>
      </c>
      <c r="C655" s="32">
        <v>3</v>
      </c>
      <c r="D655" s="26" t="str">
        <f t="shared" si="31"/>
        <v>기사임</v>
      </c>
      <c r="E655" s="26">
        <f>IF(D655="","",COUNTIF($D$1:D655,"기사임"))</f>
        <v>587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30"/>
        <v/>
      </c>
    </row>
    <row r="656" spans="1:7">
      <c r="A656" s="32" t="s">
        <v>1638</v>
      </c>
      <c r="B656" s="32">
        <v>9</v>
      </c>
      <c r="C656" s="32">
        <v>8</v>
      </c>
      <c r="D656" s="26" t="str">
        <f t="shared" si="31"/>
        <v>기사임</v>
      </c>
      <c r="E656" s="26">
        <f>IF(D656="","",COUNTIF($D$1:D656,"기사임"))</f>
        <v>588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30"/>
        <v/>
      </c>
    </row>
    <row r="657" spans="1:7">
      <c r="A657" s="32" t="s">
        <v>2005</v>
      </c>
      <c r="B657" s="32">
        <v>9</v>
      </c>
      <c r="C657" s="32">
        <v>7</v>
      </c>
      <c r="D657" s="26" t="str">
        <f t="shared" si="31"/>
        <v>기사임</v>
      </c>
      <c r="E657" s="26">
        <f>IF(D657="","",COUNTIF($D$1:D657,"기사임"))</f>
        <v>589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30"/>
        <v/>
      </c>
    </row>
    <row r="658" spans="1:7">
      <c r="A658" s="32" t="s">
        <v>1909</v>
      </c>
      <c r="B658" s="32">
        <v>9</v>
      </c>
      <c r="C658" s="32">
        <v>8</v>
      </c>
      <c r="D658" s="26" t="str">
        <f t="shared" si="31"/>
        <v>기사임</v>
      </c>
      <c r="E658" s="26">
        <f>IF(D658="","",COUNTIF($D$1:D658,"기사임"))</f>
        <v>590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30"/>
        <v/>
      </c>
    </row>
    <row r="659" spans="1:7">
      <c r="A659" s="32" t="s">
        <v>1439</v>
      </c>
      <c r="B659" s="32">
        <v>9</v>
      </c>
      <c r="C659" s="32">
        <v>5</v>
      </c>
      <c r="D659" s="26" t="str">
        <f t="shared" si="31"/>
        <v>기사임</v>
      </c>
      <c r="E659" s="26">
        <f>IF(D659="","",COUNTIF($D$1:D659,"기사임"))</f>
        <v>591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30"/>
        <v/>
      </c>
    </row>
    <row r="660" spans="1:7">
      <c r="A660" s="32" t="s">
        <v>1172</v>
      </c>
      <c r="B660" s="32">
        <v>9</v>
      </c>
      <c r="C660" s="32">
        <v>9</v>
      </c>
      <c r="D660" s="26" t="str">
        <f t="shared" si="31"/>
        <v>기사임</v>
      </c>
      <c r="E660" s="26">
        <f>IF(D660="","",COUNTIF($D$1:D660,"기사임"))</f>
        <v>592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30"/>
        <v/>
      </c>
    </row>
    <row r="661" spans="1:7">
      <c r="A661" s="32" t="s">
        <v>2274</v>
      </c>
      <c r="B661" s="32">
        <v>9</v>
      </c>
      <c r="C661" s="32">
        <v>5</v>
      </c>
      <c r="D661" s="26" t="str">
        <f t="shared" si="31"/>
        <v>기사임</v>
      </c>
      <c r="E661" s="26">
        <f>IF(D661="","",COUNTIF($D$1:D661,"기사임"))</f>
        <v>593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30"/>
        <v/>
      </c>
    </row>
    <row r="662" spans="1:7">
      <c r="A662" s="32" t="s">
        <v>2012</v>
      </c>
      <c r="B662" s="32">
        <v>9</v>
      </c>
      <c r="C662" s="32">
        <v>9</v>
      </c>
      <c r="D662" s="26" t="str">
        <f t="shared" si="31"/>
        <v>기사임</v>
      </c>
      <c r="E662" s="26">
        <f>IF(D662="","",COUNTIF($D$1:D662,"기사임"))</f>
        <v>594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30"/>
        <v/>
      </c>
    </row>
    <row r="663" spans="1:7">
      <c r="A663" s="32" t="s">
        <v>2462</v>
      </c>
      <c r="B663" s="32">
        <v>9</v>
      </c>
      <c r="C663" s="32">
        <v>8</v>
      </c>
      <c r="D663" s="26" t="str">
        <f t="shared" si="31"/>
        <v>기사임</v>
      </c>
      <c r="E663" s="26">
        <f>IF(D663="","",COUNTIF($D$1:D663,"기사임"))</f>
        <v>595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30"/>
        <v/>
      </c>
    </row>
    <row r="664" spans="1:7">
      <c r="A664" s="32" t="s">
        <v>2791</v>
      </c>
      <c r="B664" s="32">
        <v>9</v>
      </c>
      <c r="C664" s="32">
        <v>9</v>
      </c>
      <c r="D664" s="26" t="str">
        <f t="shared" si="31"/>
        <v>기사임</v>
      </c>
      <c r="E664" s="26">
        <f>IF(D664="","",COUNTIF($D$1:D664,"기사임"))</f>
        <v>596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30"/>
        <v/>
      </c>
    </row>
    <row r="665" spans="1:7">
      <c r="A665" s="32" t="s">
        <v>1645</v>
      </c>
      <c r="B665" s="32">
        <v>9</v>
      </c>
      <c r="C665" s="32">
        <v>9</v>
      </c>
      <c r="D665" s="26" t="str">
        <f t="shared" si="31"/>
        <v>기사임</v>
      </c>
      <c r="E665" s="26">
        <f>IF(D665="","",COUNTIF($D$1:D665,"기사임"))</f>
        <v>597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30"/>
        <v/>
      </c>
    </row>
    <row r="666" spans="1:7">
      <c r="A666" s="32" t="s">
        <v>2466</v>
      </c>
      <c r="B666" s="32">
        <v>9</v>
      </c>
      <c r="C666" s="32">
        <v>9</v>
      </c>
      <c r="D666" s="26" t="str">
        <f t="shared" si="31"/>
        <v>기사임</v>
      </c>
      <c r="E666" s="26">
        <f>IF(D666="","",COUNTIF($D$1:D666,"기사임"))</f>
        <v>598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30"/>
        <v/>
      </c>
    </row>
    <row r="667" spans="1:7">
      <c r="A667" s="32" t="s">
        <v>1473</v>
      </c>
      <c r="B667" s="32">
        <v>9</v>
      </c>
      <c r="C667" s="32">
        <v>8</v>
      </c>
      <c r="D667" s="26" t="str">
        <f t="shared" si="31"/>
        <v>기사임</v>
      </c>
      <c r="E667" s="26">
        <f>IF(D667="","",COUNTIF($D$1:D667,"기사임"))</f>
        <v>599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30"/>
        <v/>
      </c>
    </row>
    <row r="668" spans="1:7">
      <c r="A668" s="32" t="s">
        <v>1424</v>
      </c>
      <c r="B668" s="32">
        <v>9</v>
      </c>
      <c r="C668" s="32">
        <v>7</v>
      </c>
      <c r="D668" s="26" t="str">
        <f t="shared" si="31"/>
        <v>기사임</v>
      </c>
      <c r="E668" s="26">
        <f>IF(D668="","",COUNTIF($D$1:D668,"기사임"))</f>
        <v>600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30"/>
        <v/>
      </c>
    </row>
    <row r="669" spans="1:7">
      <c r="A669" s="32" t="s">
        <v>1502</v>
      </c>
      <c r="B669" s="32">
        <v>9</v>
      </c>
      <c r="C669" s="32">
        <v>7</v>
      </c>
      <c r="D669" s="26" t="str">
        <f t="shared" si="31"/>
        <v>기사임</v>
      </c>
      <c r="E669" s="26">
        <f>IF(D669="","",COUNTIF($D$1:D669,"기사임"))</f>
        <v>601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30"/>
        <v/>
      </c>
    </row>
    <row r="670" spans="1:7">
      <c r="A670" s="32" t="s">
        <v>1821</v>
      </c>
      <c r="B670" s="32">
        <v>9</v>
      </c>
      <c r="C670" s="32">
        <v>7</v>
      </c>
      <c r="D670" s="26" t="str">
        <f t="shared" si="31"/>
        <v>기사임</v>
      </c>
      <c r="E670" s="26">
        <f>IF(D670="","",COUNTIF($D$1:D670,"기사임"))</f>
        <v>602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30"/>
        <v/>
      </c>
    </row>
    <row r="671" spans="1:7">
      <c r="A671" s="32" t="s">
        <v>1693</v>
      </c>
      <c r="B671" s="32">
        <v>9</v>
      </c>
      <c r="C671" s="32">
        <v>7</v>
      </c>
      <c r="D671" s="26" t="str">
        <f t="shared" si="31"/>
        <v>기사임</v>
      </c>
      <c r="E671" s="26">
        <f>IF(D671="","",COUNTIF($D$1:D671,"기사임"))</f>
        <v>603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30"/>
        <v/>
      </c>
    </row>
    <row r="672" spans="1:7">
      <c r="A672" s="32" t="s">
        <v>1477</v>
      </c>
      <c r="B672" s="32">
        <v>9</v>
      </c>
      <c r="C672" s="32">
        <v>6</v>
      </c>
      <c r="D672" s="26" t="str">
        <f t="shared" si="31"/>
        <v>기사임</v>
      </c>
      <c r="E672" s="26">
        <f>IF(D672="","",COUNTIF($D$1:D672,"기사임"))</f>
        <v>604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30"/>
        <v/>
      </c>
    </row>
    <row r="673" spans="1:7">
      <c r="A673" s="32" t="s">
        <v>1828</v>
      </c>
      <c r="B673" s="32">
        <v>9</v>
      </c>
      <c r="C673" s="32">
        <v>8</v>
      </c>
      <c r="D673" s="26" t="str">
        <f t="shared" si="31"/>
        <v>기사임</v>
      </c>
      <c r="E673" s="26">
        <f>IF(D673="","",COUNTIF($D$1:D673,"기사임"))</f>
        <v>605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30"/>
        <v/>
      </c>
    </row>
    <row r="674" spans="1:7">
      <c r="A674" s="32" t="s">
        <v>1383</v>
      </c>
      <c r="B674" s="32">
        <v>9</v>
      </c>
      <c r="C674" s="32">
        <v>8</v>
      </c>
      <c r="D674" s="26" t="str">
        <f t="shared" si="31"/>
        <v>기사임</v>
      </c>
      <c r="E674" s="26">
        <f>IF(D674="","",COUNTIF($D$1:D674,"기사임"))</f>
        <v>606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30"/>
        <v/>
      </c>
    </row>
    <row r="675" spans="1:7">
      <c r="A675" s="32" t="s">
        <v>2161</v>
      </c>
      <c r="B675" s="32">
        <v>9</v>
      </c>
      <c r="C675" s="32">
        <v>7</v>
      </c>
      <c r="D675" s="26" t="str">
        <f t="shared" si="31"/>
        <v>기사임</v>
      </c>
      <c r="E675" s="26">
        <f>IF(D675="","",COUNTIF($D$1:D675,"기사임"))</f>
        <v>607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30"/>
        <v/>
      </c>
    </row>
    <row r="676" spans="1:7">
      <c r="A676" s="32" t="s">
        <v>1553</v>
      </c>
      <c r="B676" s="32">
        <v>9</v>
      </c>
      <c r="C676" s="32">
        <v>8</v>
      </c>
      <c r="D676" s="26" t="str">
        <f t="shared" si="31"/>
        <v>기사임</v>
      </c>
      <c r="E676" s="26">
        <f>IF(D676="","",COUNTIF($D$1:D676,"기사임"))</f>
        <v>608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30"/>
        <v/>
      </c>
    </row>
    <row r="677" spans="1:7">
      <c r="A677" s="32" t="s">
        <v>2858</v>
      </c>
      <c r="B677" s="32">
        <v>9</v>
      </c>
      <c r="C677" s="32">
        <v>8</v>
      </c>
      <c r="D677" s="26" t="str">
        <f t="shared" si="31"/>
        <v>기사임</v>
      </c>
      <c r="E677" s="26">
        <f>IF(D677="","",COUNTIF($D$1:D677,"기사임"))</f>
        <v>609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30"/>
        <v/>
      </c>
    </row>
    <row r="678" spans="1:7">
      <c r="A678" s="32" t="s">
        <v>1656</v>
      </c>
      <c r="B678" s="32">
        <v>9</v>
      </c>
      <c r="C678" s="32">
        <v>9</v>
      </c>
      <c r="D678" s="26" t="str">
        <f t="shared" si="31"/>
        <v>기사임</v>
      </c>
      <c r="E678" s="26">
        <f>IF(D678="","",COUNTIF($D$1:D678,"기사임"))</f>
        <v>610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30"/>
        <v/>
      </c>
    </row>
    <row r="679" spans="1:7">
      <c r="A679" s="32" t="s">
        <v>1767</v>
      </c>
      <c r="B679" s="32">
        <v>9</v>
      </c>
      <c r="C679" s="32">
        <v>7</v>
      </c>
      <c r="D679" s="26" t="str">
        <f t="shared" si="31"/>
        <v>기사임</v>
      </c>
      <c r="E679" s="26">
        <f>IF(D679="","",COUNTIF($D$1:D679,"기사임"))</f>
        <v>611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30"/>
        <v/>
      </c>
    </row>
    <row r="680" spans="1:7">
      <c r="A680" s="32" t="s">
        <v>1442</v>
      </c>
      <c r="B680" s="32">
        <v>9</v>
      </c>
      <c r="C680" s="32">
        <v>8</v>
      </c>
      <c r="D680" s="26" t="str">
        <f t="shared" si="31"/>
        <v>기사임</v>
      </c>
      <c r="E680" s="26">
        <f>IF(D680="","",COUNTIF($D$1:D680,"기사임"))</f>
        <v>612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30"/>
        <v/>
      </c>
    </row>
    <row r="681" spans="1:7">
      <c r="A681" s="32" t="s">
        <v>2172</v>
      </c>
      <c r="B681" s="32">
        <v>9</v>
      </c>
      <c r="C681" s="32">
        <v>9</v>
      </c>
      <c r="D681" s="26" t="str">
        <f t="shared" si="31"/>
        <v>기사임</v>
      </c>
      <c r="E681" s="26">
        <f>IF(D681="","",COUNTIF($D$1:D681,"기사임"))</f>
        <v>613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30"/>
        <v/>
      </c>
    </row>
    <row r="682" spans="1:7">
      <c r="A682" s="32" t="s">
        <v>2174</v>
      </c>
      <c r="B682" s="32">
        <v>9</v>
      </c>
      <c r="C682" s="32">
        <v>9</v>
      </c>
      <c r="D682" s="26" t="str">
        <f t="shared" si="31"/>
        <v>기사임</v>
      </c>
      <c r="E682" s="26">
        <f>IF(D682="","",COUNTIF($D$1:D682,"기사임"))</f>
        <v>614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30"/>
        <v/>
      </c>
    </row>
    <row r="683" spans="1:7">
      <c r="A683" s="32" t="s">
        <v>1483</v>
      </c>
      <c r="B683" s="32">
        <v>9</v>
      </c>
      <c r="C683" s="32">
        <v>8</v>
      </c>
      <c r="D683" s="26" t="str">
        <f t="shared" si="31"/>
        <v>기사임</v>
      </c>
      <c r="E683" s="26">
        <f>IF(D683="","",COUNTIF($D$1:D683,"기사임"))</f>
        <v>615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30"/>
        <v/>
      </c>
    </row>
    <row r="684" spans="1:7">
      <c r="A684" s="32" t="s">
        <v>1314</v>
      </c>
      <c r="B684" s="32">
        <v>9</v>
      </c>
      <c r="C684" s="32">
        <v>8</v>
      </c>
      <c r="D684" s="26" t="str">
        <f t="shared" si="31"/>
        <v>기사임</v>
      </c>
      <c r="E684" s="26">
        <f>IF(D684="","",COUNTIF($D$1:D684,"기사임"))</f>
        <v>616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30"/>
        <v/>
      </c>
    </row>
    <row r="685" spans="1:7">
      <c r="A685" s="32" t="s">
        <v>2348</v>
      </c>
      <c r="B685" s="32">
        <v>9</v>
      </c>
      <c r="C685" s="32">
        <v>7</v>
      </c>
      <c r="D685" s="26" t="str">
        <f t="shared" si="31"/>
        <v>기사임</v>
      </c>
      <c r="E685" s="26">
        <f>IF(D685="","",COUNTIF($D$1:D685,"기사임"))</f>
        <v>617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30"/>
        <v/>
      </c>
    </row>
    <row r="686" spans="1:7">
      <c r="A686" s="32" t="s">
        <v>3190</v>
      </c>
      <c r="B686" s="32">
        <v>9</v>
      </c>
      <c r="C686" s="32">
        <v>6</v>
      </c>
      <c r="D686" s="26" t="str">
        <f t="shared" si="31"/>
        <v/>
      </c>
      <c r="E686" s="26" t="str">
        <f>IF(D686="","",COUNTIF($D$1:D686,"기사임"))</f>
        <v/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30"/>
        <v/>
      </c>
    </row>
    <row r="687" spans="1:7">
      <c r="A687" s="32" t="s">
        <v>1951</v>
      </c>
      <c r="B687" s="32">
        <v>9</v>
      </c>
      <c r="C687" s="32">
        <v>8</v>
      </c>
      <c r="D687" s="26" t="str">
        <f t="shared" si="31"/>
        <v/>
      </c>
      <c r="E687" s="26" t="str">
        <f>IF(D687="","",COUNTIF($D$1:D687,"기사임"))</f>
        <v/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30"/>
        <v/>
      </c>
    </row>
    <row r="688" spans="1:7">
      <c r="A688" s="32" t="s">
        <v>3080</v>
      </c>
      <c r="B688" s="32">
        <v>9</v>
      </c>
      <c r="C688" s="32">
        <v>7</v>
      </c>
      <c r="D688" s="26" t="str">
        <f t="shared" si="31"/>
        <v/>
      </c>
      <c r="E688" s="26" t="str">
        <f>IF(D688="","",COUNTIF($D$1:D688,"기사임"))</f>
        <v/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30"/>
        <v/>
      </c>
    </row>
    <row r="689" spans="1:7">
      <c r="A689" s="32" t="s">
        <v>3475</v>
      </c>
      <c r="B689" s="32">
        <v>7</v>
      </c>
      <c r="C689" s="32">
        <v>1.28571428571428</v>
      </c>
      <c r="D689" s="26" t="str">
        <f t="shared" si="31"/>
        <v/>
      </c>
      <c r="E689" s="26" t="str">
        <f>IF(D689="","",COUNTIF($D$1:D689,"기사임"))</f>
        <v/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30"/>
        <v/>
      </c>
    </row>
    <row r="690" spans="1:7">
      <c r="A690" s="32" t="s">
        <v>1777</v>
      </c>
      <c r="B690" s="32">
        <v>9</v>
      </c>
      <c r="C690" s="32">
        <v>8</v>
      </c>
      <c r="D690" s="26" t="str">
        <f t="shared" si="31"/>
        <v/>
      </c>
      <c r="E690" s="26" t="str">
        <f>IF(D690="","",COUNTIF($D$1:D690,"기사임"))</f>
        <v/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30"/>
        <v/>
      </c>
    </row>
    <row r="691" spans="1:7">
      <c r="A691" s="32" t="s">
        <v>1519</v>
      </c>
      <c r="B691" s="32">
        <v>8</v>
      </c>
      <c r="C691" s="32">
        <v>6</v>
      </c>
      <c r="D691" s="26" t="str">
        <f t="shared" si="31"/>
        <v>기사임</v>
      </c>
      <c r="E691" s="26">
        <f>IF(D691="","",COUNTIF($D$1:D691,"기사임"))</f>
        <v>618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30"/>
        <v/>
      </c>
    </row>
    <row r="692" spans="1:7">
      <c r="A692" s="32" t="s">
        <v>1449</v>
      </c>
      <c r="B692" s="32">
        <v>8</v>
      </c>
      <c r="C692" s="32">
        <v>7</v>
      </c>
      <c r="D692" s="26" t="str">
        <f t="shared" si="31"/>
        <v>기사임</v>
      </c>
      <c r="E692" s="26">
        <f>IF(D692="","",COUNTIF($D$1:D692,"기사임"))</f>
        <v>619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30"/>
        <v/>
      </c>
    </row>
    <row r="693" spans="1:7">
      <c r="A693" s="32" t="s">
        <v>1780</v>
      </c>
      <c r="B693" s="32">
        <v>8</v>
      </c>
      <c r="C693" s="32">
        <v>7</v>
      </c>
      <c r="D693" s="26" t="str">
        <f t="shared" si="31"/>
        <v>기사임</v>
      </c>
      <c r="E693" s="26">
        <f>IF(D693="","",COUNTIF($D$1:D693,"기사임"))</f>
        <v>620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30"/>
        <v/>
      </c>
    </row>
    <row r="694" spans="1:7">
      <c r="A694" s="32" t="s">
        <v>1378</v>
      </c>
      <c r="B694" s="32">
        <v>8</v>
      </c>
      <c r="C694" s="32">
        <v>8</v>
      </c>
      <c r="D694" s="26" t="str">
        <f t="shared" si="31"/>
        <v>기사임</v>
      </c>
      <c r="E694" s="26">
        <f>IF(D694="","",COUNTIF($D$1:D694,"기사임"))</f>
        <v>621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30"/>
        <v/>
      </c>
    </row>
    <row r="695" spans="1:7">
      <c r="A695" s="32" t="s">
        <v>1712</v>
      </c>
      <c r="B695" s="32">
        <v>8</v>
      </c>
      <c r="C695" s="32">
        <v>8</v>
      </c>
      <c r="D695" s="26" t="str">
        <f t="shared" si="31"/>
        <v>기사임</v>
      </c>
      <c r="E695" s="26">
        <f>IF(D695="","",COUNTIF($D$1:D695,"기사임"))</f>
        <v>622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30"/>
        <v/>
      </c>
    </row>
    <row r="696" spans="1:7">
      <c r="A696" s="32" t="s">
        <v>1968</v>
      </c>
      <c r="B696" s="32">
        <v>8</v>
      </c>
      <c r="C696" s="32">
        <v>5</v>
      </c>
      <c r="D696" s="26" t="str">
        <f t="shared" si="31"/>
        <v>기사임</v>
      </c>
      <c r="E696" s="26">
        <f>IF(D696="","",COUNTIF($D$1:D696,"기사임"))</f>
        <v>623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30"/>
        <v/>
      </c>
    </row>
    <row r="697" spans="1:7">
      <c r="A697" s="32" t="s">
        <v>1318</v>
      </c>
      <c r="B697" s="32">
        <v>8</v>
      </c>
      <c r="C697" s="32">
        <v>7</v>
      </c>
      <c r="D697" s="26" t="str">
        <f t="shared" si="31"/>
        <v>기사임</v>
      </c>
      <c r="E697" s="26">
        <f>IF(D697="","",COUNTIF($D$1:D697,"기사임"))</f>
        <v>624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30"/>
        <v/>
      </c>
    </row>
    <row r="698" spans="1:7">
      <c r="A698" s="32" t="s">
        <v>1489</v>
      </c>
      <c r="B698" s="32">
        <v>8</v>
      </c>
      <c r="C698" s="32">
        <v>7</v>
      </c>
      <c r="D698" s="26" t="str">
        <f t="shared" si="31"/>
        <v>기사임</v>
      </c>
      <c r="E698" s="26">
        <f>IF(D698="","",COUNTIF($D$1:D698,"기사임"))</f>
        <v>625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30"/>
        <v/>
      </c>
    </row>
    <row r="699" spans="1:7">
      <c r="A699" s="32" t="s">
        <v>1970</v>
      </c>
      <c r="B699" s="32">
        <v>8</v>
      </c>
      <c r="C699" s="32">
        <v>6</v>
      </c>
      <c r="D699" s="26" t="str">
        <f t="shared" si="31"/>
        <v>기사임</v>
      </c>
      <c r="E699" s="26">
        <f>IF(D699="","",COUNTIF($D$1:D699,"기사임"))</f>
        <v>626</v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30"/>
        <v/>
      </c>
    </row>
    <row r="700" spans="1:7">
      <c r="A700" s="32" t="s">
        <v>1619</v>
      </c>
      <c r="B700" s="32">
        <v>8</v>
      </c>
      <c r="C700" s="32">
        <v>8</v>
      </c>
      <c r="D700" s="26" t="str">
        <f t="shared" si="31"/>
        <v>기사임</v>
      </c>
      <c r="E700" s="26">
        <f>IF(D700="","",COUNTIF($D$1:D700,"기사임"))</f>
        <v>627</v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30"/>
        <v/>
      </c>
    </row>
    <row r="701" spans="1:7">
      <c r="A701" s="32" t="s">
        <v>1527</v>
      </c>
      <c r="B701" s="32">
        <v>8</v>
      </c>
      <c r="C701" s="32">
        <v>8</v>
      </c>
      <c r="D701" s="26" t="str">
        <f t="shared" si="31"/>
        <v>기사임</v>
      </c>
      <c r="E701" s="26">
        <f>IF(D701="","",COUNTIF($D$1:D701,"기사임"))</f>
        <v>628</v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30"/>
        <v/>
      </c>
    </row>
    <row r="702" spans="1:7">
      <c r="A702" s="32" t="s">
        <v>2087</v>
      </c>
      <c r="B702" s="32">
        <v>8</v>
      </c>
      <c r="C702" s="32">
        <v>8</v>
      </c>
      <c r="D702" s="26" t="str">
        <f t="shared" si="31"/>
        <v>기사임</v>
      </c>
      <c r="E702" s="26">
        <f>IF(D702="","",COUNTIF($D$1:D702,"기사임"))</f>
        <v>629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30"/>
        <v/>
      </c>
    </row>
    <row r="703" spans="1:7">
      <c r="A703" s="32" t="s">
        <v>3027</v>
      </c>
      <c r="B703" s="32">
        <v>8</v>
      </c>
      <c r="C703" s="32">
        <v>4</v>
      </c>
      <c r="D703" s="26" t="str">
        <f t="shared" si="31"/>
        <v>기사임</v>
      </c>
      <c r="E703" s="26">
        <f>IF(D703="","",COUNTIF($D$1:D703,"기사임"))</f>
        <v>630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30"/>
        <v/>
      </c>
    </row>
    <row r="704" spans="1:7">
      <c r="A704" s="32" t="s">
        <v>1674</v>
      </c>
      <c r="B704" s="32">
        <v>8</v>
      </c>
      <c r="C704" s="32">
        <v>7</v>
      </c>
      <c r="D704" s="26" t="str">
        <f t="shared" si="31"/>
        <v>기사임</v>
      </c>
      <c r="E704" s="26">
        <f>IF(D704="","",COUNTIF($D$1:D704,"기사임"))</f>
        <v>631</v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30"/>
        <v/>
      </c>
    </row>
    <row r="705" spans="1:7">
      <c r="A705" s="32" t="s">
        <v>1492</v>
      </c>
      <c r="B705" s="32">
        <v>8</v>
      </c>
      <c r="C705" s="32">
        <v>8</v>
      </c>
      <c r="D705" s="26" t="str">
        <f t="shared" si="31"/>
        <v>기사임</v>
      </c>
      <c r="E705" s="26">
        <f>IF(D705="","",COUNTIF($D$1:D705,"기사임"))</f>
        <v>632</v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30"/>
        <v/>
      </c>
    </row>
    <row r="706" spans="1:7">
      <c r="A706" s="32" t="s">
        <v>1980</v>
      </c>
      <c r="B706" s="32">
        <v>8</v>
      </c>
      <c r="C706" s="32">
        <v>7</v>
      </c>
      <c r="D706" s="26" t="str">
        <f t="shared" si="31"/>
        <v>기사임</v>
      </c>
      <c r="E706" s="26">
        <f>IF(D706="","",COUNTIF($D$1:D706,"기사임"))</f>
        <v>633</v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2">IF(F706="","",RANK(F706,F:F,1))</f>
        <v/>
      </c>
    </row>
    <row r="707" spans="1:7">
      <c r="A707" s="32" t="s">
        <v>1397</v>
      </c>
      <c r="B707" s="32">
        <v>8</v>
      </c>
      <c r="C707" s="32">
        <v>8</v>
      </c>
      <c r="D707" s="26" t="str">
        <f t="shared" ref="D707:D770" si="33">IF(AND(MID(A707,2,8)="archives",ISNUMBER(VALUE(MID(A707,11,8)))=TRUE),"기사임","")</f>
        <v>기사임</v>
      </c>
      <c r="E707" s="26">
        <f>IF(D707="","",COUNTIF($D$1:D707,"기사임"))</f>
        <v>634</v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2"/>
        <v/>
      </c>
    </row>
    <row r="708" spans="1:7">
      <c r="A708" s="32" t="s">
        <v>1580</v>
      </c>
      <c r="B708" s="32">
        <v>8</v>
      </c>
      <c r="C708" s="32">
        <v>5</v>
      </c>
      <c r="D708" s="26" t="str">
        <f t="shared" si="33"/>
        <v>기사임</v>
      </c>
      <c r="E708" s="26">
        <f>IF(D708="","",COUNTIF($D$1:D708,"기사임"))</f>
        <v>635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2"/>
        <v/>
      </c>
    </row>
    <row r="709" spans="1:7">
      <c r="A709" s="32" t="s">
        <v>2096</v>
      </c>
      <c r="B709" s="32">
        <v>8</v>
      </c>
      <c r="C709" s="32">
        <v>7</v>
      </c>
      <c r="D709" s="26" t="str">
        <f t="shared" si="33"/>
        <v>기사임</v>
      </c>
      <c r="E709" s="26">
        <f>IF(D709="","",COUNTIF($D$1:D709,"기사임"))</f>
        <v>636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2"/>
        <v/>
      </c>
    </row>
    <row r="710" spans="1:7">
      <c r="A710" s="32" t="s">
        <v>2757</v>
      </c>
      <c r="B710" s="32">
        <v>8</v>
      </c>
      <c r="C710" s="32">
        <v>7</v>
      </c>
      <c r="D710" s="26" t="str">
        <f t="shared" si="33"/>
        <v>기사임</v>
      </c>
      <c r="E710" s="26">
        <f>IF(D710="","",COUNTIF($D$1:D710,"기사임"))</f>
        <v>637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2"/>
        <v/>
      </c>
    </row>
    <row r="711" spans="1:7">
      <c r="A711" s="32" t="s">
        <v>3476</v>
      </c>
      <c r="B711" s="32">
        <v>8</v>
      </c>
      <c r="C711" s="32">
        <v>7</v>
      </c>
      <c r="D711" s="26" t="str">
        <f t="shared" si="33"/>
        <v>기사임</v>
      </c>
      <c r="E711" s="26">
        <f>IF(D711="","",COUNTIF($D$1:D711,"기사임"))</f>
        <v>638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2"/>
        <v/>
      </c>
    </row>
    <row r="712" spans="1:7">
      <c r="A712" s="32" t="s">
        <v>1366</v>
      </c>
      <c r="B712" s="32">
        <v>8</v>
      </c>
      <c r="C712" s="32">
        <v>7</v>
      </c>
      <c r="D712" s="26" t="str">
        <f t="shared" si="33"/>
        <v>기사임</v>
      </c>
      <c r="E712" s="26">
        <f>IF(D712="","",COUNTIF($D$1:D712,"기사임"))</f>
        <v>639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2"/>
        <v/>
      </c>
    </row>
    <row r="713" spans="1:7">
      <c r="A713" s="32" t="s">
        <v>1797</v>
      </c>
      <c r="B713" s="32">
        <v>8</v>
      </c>
      <c r="C713" s="32">
        <v>8</v>
      </c>
      <c r="D713" s="26" t="str">
        <f t="shared" si="33"/>
        <v>기사임</v>
      </c>
      <c r="E713" s="26">
        <f>IF(D713="","",COUNTIF($D$1:D713,"기사임"))</f>
        <v>640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2"/>
        <v/>
      </c>
    </row>
    <row r="714" spans="1:7">
      <c r="A714" s="32" t="s">
        <v>1465</v>
      </c>
      <c r="B714" s="32">
        <v>8</v>
      </c>
      <c r="C714" s="32">
        <v>6</v>
      </c>
      <c r="D714" s="26" t="str">
        <f t="shared" si="33"/>
        <v>기사임</v>
      </c>
      <c r="E714" s="26">
        <f>IF(D714="","",COUNTIF($D$1:D714,"기사임"))</f>
        <v>641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2"/>
        <v/>
      </c>
    </row>
    <row r="715" spans="1:7">
      <c r="A715" s="32" t="s">
        <v>1683</v>
      </c>
      <c r="B715" s="32">
        <v>8</v>
      </c>
      <c r="C715" s="32">
        <v>8</v>
      </c>
      <c r="D715" s="26" t="str">
        <f t="shared" si="33"/>
        <v>기사임</v>
      </c>
      <c r="E715" s="26">
        <f>IF(D715="","",COUNTIF($D$1:D715,"기사임"))</f>
        <v>642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2"/>
        <v/>
      </c>
    </row>
    <row r="716" spans="1:7">
      <c r="A716" s="32" t="s">
        <v>2243</v>
      </c>
      <c r="B716" s="32">
        <v>8</v>
      </c>
      <c r="C716" s="32">
        <v>8</v>
      </c>
      <c r="D716" s="26" t="str">
        <f t="shared" si="33"/>
        <v>기사임</v>
      </c>
      <c r="E716" s="26">
        <f>IF(D716="","",COUNTIF($D$1:D716,"기사임"))</f>
        <v>643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2"/>
        <v/>
      </c>
    </row>
    <row r="717" spans="1:7">
      <c r="A717" s="32" t="s">
        <v>2108</v>
      </c>
      <c r="B717" s="32">
        <v>8</v>
      </c>
      <c r="C717" s="32">
        <v>7</v>
      </c>
      <c r="D717" s="26" t="str">
        <f t="shared" si="33"/>
        <v>기사임</v>
      </c>
      <c r="E717" s="26">
        <f>IF(D717="","",COUNTIF($D$1:D717,"기사임"))</f>
        <v>644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2"/>
        <v/>
      </c>
    </row>
    <row r="718" spans="1:7">
      <c r="A718" s="32" t="s">
        <v>2109</v>
      </c>
      <c r="B718" s="32">
        <v>8</v>
      </c>
      <c r="C718" s="32">
        <v>8</v>
      </c>
      <c r="D718" s="26" t="str">
        <f t="shared" si="33"/>
        <v>기사임</v>
      </c>
      <c r="E718" s="26">
        <f>IF(D718="","",COUNTIF($D$1:D718,"기사임"))</f>
        <v>645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2"/>
        <v/>
      </c>
    </row>
    <row r="719" spans="1:7">
      <c r="A719" s="32" t="s">
        <v>1497</v>
      </c>
      <c r="B719" s="32">
        <v>8</v>
      </c>
      <c r="C719" s="32">
        <v>7</v>
      </c>
      <c r="D719" s="26" t="str">
        <f t="shared" si="33"/>
        <v>기사임</v>
      </c>
      <c r="E719" s="26">
        <f>IF(D719="","",COUNTIF($D$1:D719,"기사임"))</f>
        <v>646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2"/>
        <v/>
      </c>
    </row>
    <row r="720" spans="1:7">
      <c r="A720" s="32" t="s">
        <v>1898</v>
      </c>
      <c r="B720" s="32">
        <v>8</v>
      </c>
      <c r="C720" s="32">
        <v>8</v>
      </c>
      <c r="D720" s="26" t="str">
        <f t="shared" si="33"/>
        <v>기사임</v>
      </c>
      <c r="E720" s="26">
        <f>IF(D720="","",COUNTIF($D$1:D720,"기사임"))</f>
        <v>647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2"/>
        <v/>
      </c>
    </row>
    <row r="721" spans="1:7">
      <c r="A721" s="32" t="s">
        <v>1639</v>
      </c>
      <c r="B721" s="32">
        <v>8</v>
      </c>
      <c r="C721" s="32">
        <v>7</v>
      </c>
      <c r="D721" s="26" t="str">
        <f t="shared" si="33"/>
        <v>기사임</v>
      </c>
      <c r="E721" s="26">
        <f>IF(D721="","",COUNTIF($D$1:D721,"기사임"))</f>
        <v>648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2"/>
        <v/>
      </c>
    </row>
    <row r="722" spans="1:7">
      <c r="A722" s="32" t="s">
        <v>2009</v>
      </c>
      <c r="B722" s="32">
        <v>8</v>
      </c>
      <c r="C722" s="32">
        <v>7</v>
      </c>
      <c r="D722" s="26" t="str">
        <f t="shared" si="33"/>
        <v>기사임</v>
      </c>
      <c r="E722" s="26">
        <f>IF(D722="","",COUNTIF($D$1:D722,"기사임"))</f>
        <v>649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2"/>
        <v/>
      </c>
    </row>
    <row r="723" spans="1:7">
      <c r="A723" s="32" t="s">
        <v>2449</v>
      </c>
      <c r="B723" s="32">
        <v>8</v>
      </c>
      <c r="C723" s="32">
        <v>7</v>
      </c>
      <c r="D723" s="26" t="str">
        <f t="shared" si="33"/>
        <v>기사임</v>
      </c>
      <c r="E723" s="26">
        <f>IF(D723="","",COUNTIF($D$1:D723,"기사임"))</f>
        <v>650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2"/>
        <v/>
      </c>
    </row>
    <row r="724" spans="1:7">
      <c r="A724" s="32" t="s">
        <v>1544</v>
      </c>
      <c r="B724" s="32">
        <v>8</v>
      </c>
      <c r="C724" s="32">
        <v>8</v>
      </c>
      <c r="D724" s="26" t="str">
        <f t="shared" si="33"/>
        <v>기사임</v>
      </c>
      <c r="E724" s="26">
        <f>IF(D724="","",COUNTIF($D$1:D724,"기사임"))</f>
        <v>651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2"/>
        <v/>
      </c>
    </row>
    <row r="725" spans="1:7">
      <c r="A725" s="32" t="s">
        <v>2275</v>
      </c>
      <c r="B725" s="32">
        <v>8</v>
      </c>
      <c r="C725" s="32">
        <v>4</v>
      </c>
      <c r="D725" s="26" t="str">
        <f t="shared" si="33"/>
        <v>기사임</v>
      </c>
      <c r="E725" s="26">
        <f>IF(D725="","",COUNTIF($D$1:D725,"기사임"))</f>
        <v>652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2"/>
        <v/>
      </c>
    </row>
    <row r="726" spans="1:7">
      <c r="A726" s="32" t="s">
        <v>1228</v>
      </c>
      <c r="B726" s="32">
        <v>8</v>
      </c>
      <c r="C726" s="32">
        <v>8</v>
      </c>
      <c r="D726" s="26" t="str">
        <f t="shared" si="33"/>
        <v>기사임</v>
      </c>
      <c r="E726" s="26">
        <f>IF(D726="","",COUNTIF($D$1:D726,"기사임"))</f>
        <v>653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2"/>
        <v/>
      </c>
    </row>
    <row r="727" spans="1:7">
      <c r="A727" s="32" t="s">
        <v>1474</v>
      </c>
      <c r="B727" s="32">
        <v>8</v>
      </c>
      <c r="C727" s="32">
        <v>8</v>
      </c>
      <c r="D727" s="26" t="str">
        <f t="shared" si="33"/>
        <v>기사임</v>
      </c>
      <c r="E727" s="26">
        <f>IF(D727="","",COUNTIF($D$1:D727,"기사임"))</f>
        <v>654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2"/>
        <v/>
      </c>
    </row>
    <row r="728" spans="1:7">
      <c r="A728" s="32" t="s">
        <v>2760</v>
      </c>
      <c r="B728" s="32">
        <v>8</v>
      </c>
      <c r="C728" s="32">
        <v>8</v>
      </c>
      <c r="D728" s="26" t="str">
        <f t="shared" si="33"/>
        <v>기사임</v>
      </c>
      <c r="E728" s="26">
        <f>IF(D728="","",COUNTIF($D$1:D728,"기사임"))</f>
        <v>655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2"/>
        <v/>
      </c>
    </row>
    <row r="729" spans="1:7">
      <c r="A729" s="32" t="s">
        <v>1476</v>
      </c>
      <c r="B729" s="32">
        <v>8</v>
      </c>
      <c r="C729" s="32">
        <v>6</v>
      </c>
      <c r="D729" s="26" t="str">
        <f t="shared" si="33"/>
        <v>기사임</v>
      </c>
      <c r="E729" s="26">
        <f>IF(D729="","",COUNTIF($D$1:D729,"기사임"))</f>
        <v>656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2"/>
        <v/>
      </c>
    </row>
    <row r="730" spans="1:7">
      <c r="A730" s="32" t="s">
        <v>1333</v>
      </c>
      <c r="B730" s="32">
        <v>8</v>
      </c>
      <c r="C730" s="32">
        <v>6</v>
      </c>
      <c r="D730" s="26" t="str">
        <f t="shared" si="33"/>
        <v>기사임</v>
      </c>
      <c r="E730" s="26">
        <f>IF(D730="","",COUNTIF($D$1:D730,"기사임"))</f>
        <v>657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2"/>
        <v/>
      </c>
    </row>
    <row r="731" spans="1:7">
      <c r="A731" s="32" t="s">
        <v>1548</v>
      </c>
      <c r="B731" s="32">
        <v>8</v>
      </c>
      <c r="C731" s="32">
        <v>8</v>
      </c>
      <c r="D731" s="26" t="str">
        <f t="shared" si="33"/>
        <v>기사임</v>
      </c>
      <c r="E731" s="26">
        <f>IF(D731="","",COUNTIF($D$1:D731,"기사임"))</f>
        <v>658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2"/>
        <v/>
      </c>
    </row>
    <row r="732" spans="1:7">
      <c r="A732" s="32" t="s">
        <v>1598</v>
      </c>
      <c r="B732" s="32">
        <v>8</v>
      </c>
      <c r="C732" s="32">
        <v>7</v>
      </c>
      <c r="D732" s="26" t="str">
        <f t="shared" si="33"/>
        <v>기사임</v>
      </c>
      <c r="E732" s="26">
        <f>IF(D732="","",COUNTIF($D$1:D732,"기사임"))</f>
        <v>659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2"/>
        <v/>
      </c>
    </row>
    <row r="733" spans="1:7">
      <c r="A733" s="32" t="s">
        <v>2299</v>
      </c>
      <c r="B733" s="32">
        <v>8</v>
      </c>
      <c r="C733" s="32">
        <v>6</v>
      </c>
      <c r="D733" s="26" t="str">
        <f t="shared" si="33"/>
        <v>기사임</v>
      </c>
      <c r="E733" s="26">
        <f>IF(D733="","",COUNTIF($D$1:D733,"기사임"))</f>
        <v>660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2"/>
        <v/>
      </c>
    </row>
    <row r="734" spans="1:7">
      <c r="A734" s="32" t="s">
        <v>1927</v>
      </c>
      <c r="B734" s="32">
        <v>8</v>
      </c>
      <c r="C734" s="32">
        <v>5</v>
      </c>
      <c r="D734" s="26" t="str">
        <f t="shared" si="33"/>
        <v>기사임</v>
      </c>
      <c r="E734" s="26">
        <f>IF(D734="","",COUNTIF($D$1:D734,"기사임"))</f>
        <v>661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2"/>
        <v/>
      </c>
    </row>
    <row r="735" spans="1:7">
      <c r="A735" s="32" t="s">
        <v>1830</v>
      </c>
      <c r="B735" s="32">
        <v>8</v>
      </c>
      <c r="C735" s="32">
        <v>6</v>
      </c>
      <c r="D735" s="26" t="str">
        <f t="shared" si="33"/>
        <v>기사임</v>
      </c>
      <c r="E735" s="26">
        <f>IF(D735="","",COUNTIF($D$1:D735,"기사임"))</f>
        <v>662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2"/>
        <v/>
      </c>
    </row>
    <row r="736" spans="1:7">
      <c r="A736" s="32" t="s">
        <v>1928</v>
      </c>
      <c r="B736" s="32">
        <v>8</v>
      </c>
      <c r="C736" s="32">
        <v>6</v>
      </c>
      <c r="D736" s="26" t="str">
        <f t="shared" si="33"/>
        <v>기사임</v>
      </c>
      <c r="E736" s="26">
        <f>IF(D736="","",COUNTIF($D$1:D736,"기사임"))</f>
        <v>663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2"/>
        <v/>
      </c>
    </row>
    <row r="737" spans="1:7">
      <c r="A737" s="32" t="s">
        <v>2498</v>
      </c>
      <c r="B737" s="32">
        <v>8</v>
      </c>
      <c r="C737" s="32">
        <v>5</v>
      </c>
      <c r="D737" s="26" t="str">
        <f t="shared" si="33"/>
        <v>기사임</v>
      </c>
      <c r="E737" s="26">
        <f>IF(D737="","",COUNTIF($D$1:D737,"기사임"))</f>
        <v>664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2"/>
        <v/>
      </c>
    </row>
    <row r="738" spans="1:7">
      <c r="A738" s="32" t="s">
        <v>1839</v>
      </c>
      <c r="B738" s="32">
        <v>8</v>
      </c>
      <c r="C738" s="32">
        <v>6</v>
      </c>
      <c r="D738" s="26" t="str">
        <f t="shared" si="33"/>
        <v>기사임</v>
      </c>
      <c r="E738" s="26">
        <f>IF(D738="","",COUNTIF($D$1:D738,"기사임"))</f>
        <v>665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2"/>
        <v/>
      </c>
    </row>
    <row r="739" spans="1:7">
      <c r="A739" s="32" t="s">
        <v>2505</v>
      </c>
      <c r="B739" s="32">
        <v>8</v>
      </c>
      <c r="C739" s="32">
        <v>7</v>
      </c>
      <c r="D739" s="26" t="str">
        <f t="shared" si="33"/>
        <v>기사임</v>
      </c>
      <c r="E739" s="26">
        <f>IF(D739="","",COUNTIF($D$1:D739,"기사임"))</f>
        <v>666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2"/>
        <v/>
      </c>
    </row>
    <row r="740" spans="1:7">
      <c r="A740" s="32" t="s">
        <v>1765</v>
      </c>
      <c r="B740" s="32">
        <v>8</v>
      </c>
      <c r="C740" s="32">
        <v>7</v>
      </c>
      <c r="D740" s="26" t="str">
        <f t="shared" si="33"/>
        <v>기사임</v>
      </c>
      <c r="E740" s="26">
        <f>IF(D740="","",COUNTIF($D$1:D740,"기사임"))</f>
        <v>667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2"/>
        <v/>
      </c>
    </row>
    <row r="741" spans="1:7">
      <c r="A741" s="32" t="s">
        <v>2330</v>
      </c>
      <c r="B741" s="32">
        <v>8</v>
      </c>
      <c r="C741" s="32">
        <v>7</v>
      </c>
      <c r="D741" s="26" t="str">
        <f t="shared" si="33"/>
        <v>기사임</v>
      </c>
      <c r="E741" s="26">
        <f>IF(D741="","",COUNTIF($D$1:D741,"기사임"))</f>
        <v>668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2"/>
        <v/>
      </c>
    </row>
    <row r="742" spans="1:7">
      <c r="A742" s="32" t="s">
        <v>1559</v>
      </c>
      <c r="B742" s="32">
        <v>8</v>
      </c>
      <c r="C742" s="32">
        <v>6</v>
      </c>
      <c r="D742" s="26" t="str">
        <f t="shared" si="33"/>
        <v>기사임</v>
      </c>
      <c r="E742" s="26">
        <f>IF(D742="","",COUNTIF($D$1:D742,"기사임"))</f>
        <v>669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2"/>
        <v/>
      </c>
    </row>
    <row r="743" spans="1:7">
      <c r="A743" s="32" t="s">
        <v>2519</v>
      </c>
      <c r="B743" s="32">
        <v>8</v>
      </c>
      <c r="C743" s="32">
        <v>7</v>
      </c>
      <c r="D743" s="26" t="str">
        <f t="shared" si="33"/>
        <v>기사임</v>
      </c>
      <c r="E743" s="26">
        <f>IF(D743="","",COUNTIF($D$1:D743,"기사임"))</f>
        <v>670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2"/>
        <v/>
      </c>
    </row>
    <row r="744" spans="1:7">
      <c r="A744" s="32" t="s">
        <v>2522</v>
      </c>
      <c r="B744" s="32">
        <v>8</v>
      </c>
      <c r="C744" s="32">
        <v>8</v>
      </c>
      <c r="D744" s="26" t="str">
        <f t="shared" si="33"/>
        <v>기사임</v>
      </c>
      <c r="E744" s="26">
        <f>IF(D744="","",COUNTIF($D$1:D744,"기사임"))</f>
        <v>671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2"/>
        <v/>
      </c>
    </row>
    <row r="745" spans="1:7">
      <c r="A745" s="32" t="s">
        <v>2351</v>
      </c>
      <c r="B745" s="32">
        <v>8</v>
      </c>
      <c r="C745" s="32">
        <v>5</v>
      </c>
      <c r="D745" s="26" t="str">
        <f t="shared" si="33"/>
        <v>기사임</v>
      </c>
      <c r="E745" s="26">
        <f>IF(D745="","",COUNTIF($D$1:D745,"기사임"))</f>
        <v>672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2"/>
        <v/>
      </c>
    </row>
    <row r="746" spans="1:7">
      <c r="A746" s="32" t="s">
        <v>2761</v>
      </c>
      <c r="B746" s="32">
        <v>8</v>
      </c>
      <c r="C746" s="32">
        <v>5</v>
      </c>
      <c r="D746" s="26" t="str">
        <f t="shared" si="33"/>
        <v/>
      </c>
      <c r="E746" s="26" t="str">
        <f>IF(D746="","",COUNTIF($D$1:D746,"기사임"))</f>
        <v/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2"/>
        <v/>
      </c>
    </row>
    <row r="747" spans="1:7">
      <c r="A747" s="32" t="s">
        <v>3477</v>
      </c>
      <c r="B747" s="32">
        <v>4</v>
      </c>
      <c r="C747" s="32">
        <v>2</v>
      </c>
      <c r="D747" s="26" t="str">
        <f t="shared" si="33"/>
        <v/>
      </c>
      <c r="E747" s="26" t="str">
        <f>IF(D747="","",COUNTIF($D$1:D747,"기사임"))</f>
        <v/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2"/>
        <v/>
      </c>
    </row>
    <row r="748" spans="1:7">
      <c r="A748" s="32" t="s">
        <v>1112</v>
      </c>
      <c r="B748" s="32">
        <v>8</v>
      </c>
      <c r="C748" s="32">
        <v>6</v>
      </c>
      <c r="D748" s="26" t="str">
        <f t="shared" si="33"/>
        <v/>
      </c>
      <c r="E748" s="26" t="str">
        <f>IF(D748="","",COUNTIF($D$1:D748,"기사임"))</f>
        <v/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2"/>
        <v/>
      </c>
    </row>
    <row r="749" spans="1:7">
      <c r="A749" s="32" t="s">
        <v>3478</v>
      </c>
      <c r="B749" s="32">
        <v>6</v>
      </c>
      <c r="C749" s="32">
        <v>1.3333333333333299</v>
      </c>
      <c r="D749" s="26" t="str">
        <f t="shared" si="33"/>
        <v/>
      </c>
      <c r="E749" s="26" t="str">
        <f>IF(D749="","",COUNTIF($D$1:D749,"기사임"))</f>
        <v/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2"/>
        <v/>
      </c>
    </row>
    <row r="750" spans="1:7">
      <c r="A750" s="32" t="s">
        <v>2366</v>
      </c>
      <c r="B750" s="32">
        <v>8</v>
      </c>
      <c r="C750" s="32">
        <v>8</v>
      </c>
      <c r="D750" s="26" t="str">
        <f t="shared" si="33"/>
        <v/>
      </c>
      <c r="E750" s="26" t="str">
        <f>IF(D750="","",COUNTIF($D$1:D750,"기사임"))</f>
        <v/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2"/>
        <v/>
      </c>
    </row>
    <row r="751" spans="1:7">
      <c r="A751" s="32" t="s">
        <v>3479</v>
      </c>
      <c r="B751" s="32">
        <v>8</v>
      </c>
      <c r="C751" s="32">
        <v>2</v>
      </c>
      <c r="D751" s="26" t="str">
        <f t="shared" si="33"/>
        <v/>
      </c>
      <c r="E751" s="26" t="str">
        <f>IF(D751="","",COUNTIF($D$1:D751,"기사임"))</f>
        <v/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2"/>
        <v/>
      </c>
    </row>
    <row r="752" spans="1:7">
      <c r="A752" s="32" t="s">
        <v>2199</v>
      </c>
      <c r="B752" s="32">
        <v>8</v>
      </c>
      <c r="C752" s="32">
        <v>4</v>
      </c>
      <c r="D752" s="26" t="str">
        <f t="shared" si="33"/>
        <v/>
      </c>
      <c r="E752" s="26" t="str">
        <f>IF(D752="","",COUNTIF($D$1:D752,"기사임"))</f>
        <v/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2"/>
        <v/>
      </c>
    </row>
    <row r="753" spans="1:7">
      <c r="A753" s="32" t="s">
        <v>1957</v>
      </c>
      <c r="B753" s="32">
        <v>7</v>
      </c>
      <c r="C753" s="32">
        <v>6</v>
      </c>
      <c r="D753" s="26" t="str">
        <f t="shared" si="33"/>
        <v>기사임</v>
      </c>
      <c r="E753" s="26">
        <f>IF(D753="","",COUNTIF($D$1:D753,"기사임"))</f>
        <v>673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2"/>
        <v/>
      </c>
    </row>
    <row r="754" spans="1:7">
      <c r="A754" s="32" t="s">
        <v>2206</v>
      </c>
      <c r="B754" s="32">
        <v>7</v>
      </c>
      <c r="C754" s="32">
        <v>6</v>
      </c>
      <c r="D754" s="26" t="str">
        <f t="shared" si="33"/>
        <v>기사임</v>
      </c>
      <c r="E754" s="26">
        <f>IF(D754="","",COUNTIF($D$1:D754,"기사임"))</f>
        <v>674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2"/>
        <v/>
      </c>
    </row>
    <row r="755" spans="1:7">
      <c r="A755" s="32" t="s">
        <v>1778</v>
      </c>
      <c r="B755" s="32">
        <v>7</v>
      </c>
      <c r="C755" s="32">
        <v>5</v>
      </c>
      <c r="D755" s="26" t="str">
        <f t="shared" si="33"/>
        <v>기사임</v>
      </c>
      <c r="E755" s="26">
        <f>IF(D755="","",COUNTIF($D$1:D755,"기사임"))</f>
        <v>675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2"/>
        <v/>
      </c>
    </row>
    <row r="756" spans="1:7">
      <c r="A756" s="32" t="s">
        <v>1860</v>
      </c>
      <c r="B756" s="32">
        <v>7</v>
      </c>
      <c r="C756" s="32">
        <v>6</v>
      </c>
      <c r="D756" s="26" t="str">
        <f t="shared" si="33"/>
        <v>기사임</v>
      </c>
      <c r="E756" s="26">
        <f>IF(D756="","",COUNTIF($D$1:D756,"기사임"))</f>
        <v>676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2"/>
        <v/>
      </c>
    </row>
    <row r="757" spans="1:7">
      <c r="A757" s="32" t="s">
        <v>2382</v>
      </c>
      <c r="B757" s="32">
        <v>7</v>
      </c>
      <c r="C757" s="32">
        <v>6</v>
      </c>
      <c r="D757" s="26" t="str">
        <f t="shared" si="33"/>
        <v>기사임</v>
      </c>
      <c r="E757" s="26">
        <f>IF(D757="","",COUNTIF($D$1:D757,"기사임"))</f>
        <v>677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2"/>
        <v/>
      </c>
    </row>
    <row r="758" spans="1:7">
      <c r="A758" s="32" t="s">
        <v>1863</v>
      </c>
      <c r="B758" s="32">
        <v>7</v>
      </c>
      <c r="C758" s="32">
        <v>5</v>
      </c>
      <c r="D758" s="26" t="str">
        <f t="shared" si="33"/>
        <v>기사임</v>
      </c>
      <c r="E758" s="26">
        <f>IF(D758="","",COUNTIF($D$1:D758,"기사임"))</f>
        <v>678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2"/>
        <v/>
      </c>
    </row>
    <row r="759" spans="1:7">
      <c r="A759" s="32" t="s">
        <v>1451</v>
      </c>
      <c r="B759" s="32">
        <v>7</v>
      </c>
      <c r="C759" s="32">
        <v>6</v>
      </c>
      <c r="D759" s="26" t="str">
        <f t="shared" si="33"/>
        <v>기사임</v>
      </c>
      <c r="E759" s="26">
        <f>IF(D759="","",COUNTIF($D$1:D759,"기사임"))</f>
        <v>679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2"/>
        <v/>
      </c>
    </row>
    <row r="760" spans="1:7">
      <c r="A760" s="32" t="s">
        <v>1569</v>
      </c>
      <c r="B760" s="32">
        <v>7</v>
      </c>
      <c r="C760" s="32">
        <v>6</v>
      </c>
      <c r="D760" s="26" t="str">
        <f t="shared" si="33"/>
        <v>기사임</v>
      </c>
      <c r="E760" s="26">
        <f>IF(D760="","",COUNTIF($D$1:D760,"기사임"))</f>
        <v>680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2"/>
        <v/>
      </c>
    </row>
    <row r="761" spans="1:7">
      <c r="A761" s="32" t="s">
        <v>2384</v>
      </c>
      <c r="B761" s="32">
        <v>7</v>
      </c>
      <c r="C761" s="32">
        <v>3</v>
      </c>
      <c r="D761" s="26" t="str">
        <f t="shared" si="33"/>
        <v>기사임</v>
      </c>
      <c r="E761" s="26">
        <f>IF(D761="","",COUNTIF($D$1:D761,"기사임"))</f>
        <v>681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2"/>
        <v/>
      </c>
    </row>
    <row r="762" spans="1:7">
      <c r="A762" s="32" t="s">
        <v>1522</v>
      </c>
      <c r="B762" s="32">
        <v>7</v>
      </c>
      <c r="C762" s="32">
        <v>7</v>
      </c>
      <c r="D762" s="26" t="str">
        <f t="shared" si="33"/>
        <v>기사임</v>
      </c>
      <c r="E762" s="26">
        <f>IF(D762="","",COUNTIF($D$1:D762,"기사임"))</f>
        <v>682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2"/>
        <v/>
      </c>
    </row>
    <row r="763" spans="1:7">
      <c r="A763" s="32" t="s">
        <v>1523</v>
      </c>
      <c r="B763" s="32">
        <v>7</v>
      </c>
      <c r="C763" s="32">
        <v>7</v>
      </c>
      <c r="D763" s="26" t="str">
        <f t="shared" si="33"/>
        <v>기사임</v>
      </c>
      <c r="E763" s="26">
        <f>IF(D763="","",COUNTIF($D$1:D763,"기사임"))</f>
        <v>683</v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2"/>
        <v/>
      </c>
    </row>
    <row r="764" spans="1:7">
      <c r="A764" s="32" t="s">
        <v>2076</v>
      </c>
      <c r="B764" s="32">
        <v>7</v>
      </c>
      <c r="C764" s="32">
        <v>7</v>
      </c>
      <c r="D764" s="26" t="str">
        <f t="shared" si="33"/>
        <v>기사임</v>
      </c>
      <c r="E764" s="26">
        <f>IF(D764="","",COUNTIF($D$1:D764,"기사임"))</f>
        <v>684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2"/>
        <v/>
      </c>
    </row>
    <row r="765" spans="1:7">
      <c r="A765" s="32" t="s">
        <v>1456</v>
      </c>
      <c r="B765" s="32">
        <v>7</v>
      </c>
      <c r="C765" s="32">
        <v>7</v>
      </c>
      <c r="D765" s="26" t="str">
        <f t="shared" si="33"/>
        <v>기사임</v>
      </c>
      <c r="E765" s="26">
        <f>IF(D765="","",COUNTIF($D$1:D765,"기사임"))</f>
        <v>685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2"/>
        <v/>
      </c>
    </row>
    <row r="766" spans="1:7">
      <c r="A766" s="32" t="s">
        <v>1488</v>
      </c>
      <c r="B766" s="32">
        <v>7</v>
      </c>
      <c r="C766" s="32">
        <v>7</v>
      </c>
      <c r="D766" s="26" t="str">
        <f t="shared" si="33"/>
        <v>기사임</v>
      </c>
      <c r="E766" s="26">
        <f>IF(D766="","",COUNTIF($D$1:D766,"기사임"))</f>
        <v>686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2"/>
        <v/>
      </c>
    </row>
    <row r="767" spans="1:7">
      <c r="A767" s="32" t="s">
        <v>2080</v>
      </c>
      <c r="B767" s="32">
        <v>7</v>
      </c>
      <c r="C767" s="32">
        <v>7</v>
      </c>
      <c r="D767" s="26" t="str">
        <f t="shared" si="33"/>
        <v>기사임</v>
      </c>
      <c r="E767" s="26">
        <f>IF(D767="","",COUNTIF($D$1:D767,"기사임"))</f>
        <v>687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2"/>
        <v/>
      </c>
    </row>
    <row r="768" spans="1:7">
      <c r="A768" s="32" t="s">
        <v>2083</v>
      </c>
      <c r="B768" s="32">
        <v>7</v>
      </c>
      <c r="C768" s="32">
        <v>5</v>
      </c>
      <c r="D768" s="26" t="str">
        <f t="shared" si="33"/>
        <v>기사임</v>
      </c>
      <c r="E768" s="26">
        <f>IF(D768="","",COUNTIF($D$1:D768,"기사임"))</f>
        <v>688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2"/>
        <v/>
      </c>
    </row>
    <row r="769" spans="1:7">
      <c r="A769" s="32" t="s">
        <v>1243</v>
      </c>
      <c r="B769" s="32">
        <v>7</v>
      </c>
      <c r="C769" s="32">
        <v>7</v>
      </c>
      <c r="D769" s="26" t="str">
        <f t="shared" si="33"/>
        <v>기사임</v>
      </c>
      <c r="E769" s="26">
        <f>IF(D769="","",COUNTIF($D$1:D769,"기사임"))</f>
        <v>689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2"/>
        <v/>
      </c>
    </row>
    <row r="770" spans="1:7">
      <c r="A770" s="32" t="s">
        <v>1206</v>
      </c>
      <c r="B770" s="32">
        <v>7</v>
      </c>
      <c r="C770" s="32">
        <v>6</v>
      </c>
      <c r="D770" s="26" t="str">
        <f t="shared" si="33"/>
        <v>기사임</v>
      </c>
      <c r="E770" s="26">
        <f>IF(D770="","",COUNTIF($D$1:D770,"기사임"))</f>
        <v>690</v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4">IF(F770="","",RANK(F770,F:F,1))</f>
        <v/>
      </c>
    </row>
    <row r="771" spans="1:7">
      <c r="A771" s="32" t="s">
        <v>1152</v>
      </c>
      <c r="B771" s="32">
        <v>7</v>
      </c>
      <c r="C771" s="32">
        <v>7</v>
      </c>
      <c r="D771" s="26" t="str">
        <f t="shared" ref="D771:D834" si="35">IF(AND(MID(A771,2,8)="archives",ISNUMBER(VALUE(MID(A771,11,8)))=TRUE),"기사임","")</f>
        <v>기사임</v>
      </c>
      <c r="E771" s="26">
        <f>IF(D771="","",COUNTIF($D$1:D771,"기사임"))</f>
        <v>691</v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4"/>
        <v/>
      </c>
    </row>
    <row r="772" spans="1:7">
      <c r="A772" s="32" t="s">
        <v>3480</v>
      </c>
      <c r="B772" s="32">
        <v>7</v>
      </c>
      <c r="C772" s="32">
        <v>6</v>
      </c>
      <c r="D772" s="26" t="str">
        <f t="shared" si="35"/>
        <v>기사임</v>
      </c>
      <c r="E772" s="26">
        <f>IF(D772="","",COUNTIF($D$1:D772,"기사임"))</f>
        <v>692</v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4"/>
        <v/>
      </c>
    </row>
    <row r="773" spans="1:7">
      <c r="A773" s="32" t="s">
        <v>3481</v>
      </c>
      <c r="B773" s="32">
        <v>7</v>
      </c>
      <c r="C773" s="32">
        <v>7</v>
      </c>
      <c r="D773" s="26" t="str">
        <f t="shared" si="35"/>
        <v>기사임</v>
      </c>
      <c r="E773" s="26">
        <f>IF(D773="","",COUNTIF($D$1:D773,"기사임"))</f>
        <v>693</v>
      </c>
      <c r="F773" s="26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>693</v>
      </c>
      <c r="G773" s="26">
        <f t="shared" si="34"/>
        <v>19</v>
      </c>
    </row>
    <row r="774" spans="1:7">
      <c r="A774" s="32" t="s">
        <v>2098</v>
      </c>
      <c r="B774" s="32">
        <v>7</v>
      </c>
      <c r="C774" s="32">
        <v>7</v>
      </c>
      <c r="D774" s="26" t="str">
        <f t="shared" si="35"/>
        <v>기사임</v>
      </c>
      <c r="E774" s="26">
        <f>IF(D774="","",COUNTIF($D$1:D774,"기사임"))</f>
        <v>694</v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4"/>
        <v/>
      </c>
    </row>
    <row r="775" spans="1:7">
      <c r="A775" s="32" t="s">
        <v>1725</v>
      </c>
      <c r="B775" s="32">
        <v>7</v>
      </c>
      <c r="C775" s="32">
        <v>6</v>
      </c>
      <c r="D775" s="26" t="str">
        <f t="shared" si="35"/>
        <v>기사임</v>
      </c>
      <c r="E775" s="26">
        <f>IF(D775="","",COUNTIF($D$1:D775,"기사임"))</f>
        <v>695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4"/>
        <v/>
      </c>
    </row>
    <row r="776" spans="1:7">
      <c r="A776" s="32" t="s">
        <v>1682</v>
      </c>
      <c r="B776" s="32">
        <v>7</v>
      </c>
      <c r="C776" s="32">
        <v>7</v>
      </c>
      <c r="D776" s="26" t="str">
        <f t="shared" si="35"/>
        <v>기사임</v>
      </c>
      <c r="E776" s="26">
        <f>IF(D776="","",COUNTIF($D$1:D776,"기사임"))</f>
        <v>696</v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4"/>
        <v/>
      </c>
    </row>
    <row r="777" spans="1:7">
      <c r="A777" s="32" t="s">
        <v>3058</v>
      </c>
      <c r="B777" s="32">
        <v>7</v>
      </c>
      <c r="C777" s="32">
        <v>6</v>
      </c>
      <c r="D777" s="26" t="str">
        <f t="shared" si="35"/>
        <v>기사임</v>
      </c>
      <c r="E777" s="26">
        <f>IF(D777="","",COUNTIF($D$1:D777,"기사임"))</f>
        <v>697</v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4"/>
        <v/>
      </c>
    </row>
    <row r="778" spans="1:7">
      <c r="A778" s="32" t="s">
        <v>1535</v>
      </c>
      <c r="B778" s="32">
        <v>7</v>
      </c>
      <c r="C778" s="32">
        <v>7</v>
      </c>
      <c r="D778" s="26" t="str">
        <f t="shared" si="35"/>
        <v>기사임</v>
      </c>
      <c r="E778" s="26">
        <f>IF(D778="","",COUNTIF($D$1:D778,"기사임"))</f>
        <v>698</v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4"/>
        <v/>
      </c>
    </row>
    <row r="779" spans="1:7">
      <c r="A779" s="32" t="s">
        <v>1418</v>
      </c>
      <c r="B779" s="32">
        <v>7</v>
      </c>
      <c r="C779" s="32">
        <v>6</v>
      </c>
      <c r="D779" s="26" t="str">
        <f t="shared" si="35"/>
        <v>기사임</v>
      </c>
      <c r="E779" s="26">
        <f>IF(D779="","",COUNTIF($D$1:D779,"기사임"))</f>
        <v>699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4"/>
        <v/>
      </c>
    </row>
    <row r="780" spans="1:7">
      <c r="A780" s="32" t="s">
        <v>1584</v>
      </c>
      <c r="B780" s="32">
        <v>7</v>
      </c>
      <c r="C780" s="32">
        <v>6</v>
      </c>
      <c r="D780" s="26" t="str">
        <f t="shared" si="35"/>
        <v>기사임</v>
      </c>
      <c r="E780" s="26">
        <f>IF(D780="","",COUNTIF($D$1:D780,"기사임"))</f>
        <v>700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4"/>
        <v/>
      </c>
    </row>
    <row r="781" spans="1:7">
      <c r="A781" s="32" t="s">
        <v>2239</v>
      </c>
      <c r="B781" s="32">
        <v>7</v>
      </c>
      <c r="C781" s="32">
        <v>6</v>
      </c>
      <c r="D781" s="26" t="str">
        <f t="shared" si="35"/>
        <v>기사임</v>
      </c>
      <c r="E781" s="26">
        <f>IF(D781="","",COUNTIF($D$1:D781,"기사임"))</f>
        <v>701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4"/>
        <v/>
      </c>
    </row>
    <row r="782" spans="1:7">
      <c r="A782" s="32" t="s">
        <v>1728</v>
      </c>
      <c r="B782" s="32">
        <v>7</v>
      </c>
      <c r="C782" s="32">
        <v>7</v>
      </c>
      <c r="D782" s="26" t="str">
        <f t="shared" si="35"/>
        <v>기사임</v>
      </c>
      <c r="E782" s="26">
        <f>IF(D782="","",COUNTIF($D$1:D782,"기사임"))</f>
        <v>702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4"/>
        <v/>
      </c>
    </row>
    <row r="783" spans="1:7">
      <c r="A783" s="32" t="s">
        <v>3482</v>
      </c>
      <c r="B783" s="32">
        <v>7</v>
      </c>
      <c r="C783" s="32">
        <v>6</v>
      </c>
      <c r="D783" s="26" t="str">
        <f t="shared" si="35"/>
        <v>기사임</v>
      </c>
      <c r="E783" s="26">
        <f>IF(D783="","",COUNTIF($D$1:D783,"기사임"))</f>
        <v>703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4"/>
        <v/>
      </c>
    </row>
    <row r="784" spans="1:7">
      <c r="A784" s="32" t="s">
        <v>1802</v>
      </c>
      <c r="B784" s="32">
        <v>7</v>
      </c>
      <c r="C784" s="32">
        <v>7</v>
      </c>
      <c r="D784" s="26" t="str">
        <f t="shared" si="35"/>
        <v>기사임</v>
      </c>
      <c r="E784" s="26">
        <f>IF(D784="","",COUNTIF($D$1:D784,"기사임"))</f>
        <v>704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4"/>
        <v/>
      </c>
    </row>
    <row r="785" spans="1:7">
      <c r="A785" s="32" t="s">
        <v>1402</v>
      </c>
      <c r="B785" s="32">
        <v>7</v>
      </c>
      <c r="C785" s="32">
        <v>7</v>
      </c>
      <c r="D785" s="26" t="str">
        <f t="shared" si="35"/>
        <v>기사임</v>
      </c>
      <c r="E785" s="26">
        <f>IF(D785="","",COUNTIF($D$1:D785,"기사임"))</f>
        <v>705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4"/>
        <v/>
      </c>
    </row>
    <row r="786" spans="1:7">
      <c r="A786" s="32" t="s">
        <v>1894</v>
      </c>
      <c r="B786" s="32">
        <v>7</v>
      </c>
      <c r="C786" s="32">
        <v>5</v>
      </c>
      <c r="D786" s="26" t="str">
        <f t="shared" si="35"/>
        <v>기사임</v>
      </c>
      <c r="E786" s="26">
        <f>IF(D786="","",COUNTIF($D$1:D786,"기사임"))</f>
        <v>706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4"/>
        <v/>
      </c>
    </row>
    <row r="787" spans="1:7">
      <c r="A787" s="32" t="s">
        <v>1077</v>
      </c>
      <c r="B787" s="32">
        <v>7</v>
      </c>
      <c r="C787" s="32">
        <v>7</v>
      </c>
      <c r="D787" s="26" t="str">
        <f t="shared" si="35"/>
        <v>기사임</v>
      </c>
      <c r="E787" s="26">
        <f>IF(D787="","",COUNTIF($D$1:D787,"기사임"))</f>
        <v>707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4"/>
        <v/>
      </c>
    </row>
    <row r="788" spans="1:7">
      <c r="A788" s="32" t="s">
        <v>3483</v>
      </c>
      <c r="B788" s="32">
        <v>7</v>
      </c>
      <c r="C788" s="32">
        <v>6</v>
      </c>
      <c r="D788" s="26" t="str">
        <f t="shared" si="35"/>
        <v>기사임</v>
      </c>
      <c r="E788" s="26">
        <f>IF(D788="","",COUNTIF($D$1:D788,"기사임"))</f>
        <v>708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4"/>
        <v/>
      </c>
    </row>
    <row r="789" spans="1:7">
      <c r="A789" s="32" t="s">
        <v>1542</v>
      </c>
      <c r="B789" s="32">
        <v>7</v>
      </c>
      <c r="C789" s="32">
        <v>5</v>
      </c>
      <c r="D789" s="26" t="str">
        <f t="shared" si="35"/>
        <v>기사임</v>
      </c>
      <c r="E789" s="26">
        <f>IF(D789="","",COUNTIF($D$1:D789,"기사임"))</f>
        <v>709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4"/>
        <v/>
      </c>
    </row>
    <row r="790" spans="1:7">
      <c r="A790" s="32" t="s">
        <v>1742</v>
      </c>
      <c r="B790" s="32">
        <v>7</v>
      </c>
      <c r="C790" s="32">
        <v>7</v>
      </c>
      <c r="D790" s="26" t="str">
        <f t="shared" si="35"/>
        <v>기사임</v>
      </c>
      <c r="E790" s="26">
        <f>IF(D790="","",COUNTIF($D$1:D790,"기사임"))</f>
        <v>710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4"/>
        <v/>
      </c>
    </row>
    <row r="791" spans="1:7">
      <c r="A791" s="32" t="s">
        <v>2443</v>
      </c>
      <c r="B791" s="32">
        <v>7</v>
      </c>
      <c r="C791" s="32">
        <v>6</v>
      </c>
      <c r="D791" s="26" t="str">
        <f t="shared" si="35"/>
        <v>기사임</v>
      </c>
      <c r="E791" s="26">
        <f>IF(D791="","",COUNTIF($D$1:D791,"기사임"))</f>
        <v>711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4"/>
        <v/>
      </c>
    </row>
    <row r="792" spans="1:7">
      <c r="A792" s="32" t="s">
        <v>1808</v>
      </c>
      <c r="B792" s="32">
        <v>7</v>
      </c>
      <c r="C792" s="32">
        <v>7</v>
      </c>
      <c r="D792" s="26" t="str">
        <f t="shared" si="35"/>
        <v>기사임</v>
      </c>
      <c r="E792" s="26">
        <f>IF(D792="","",COUNTIF($D$1:D792,"기사임"))</f>
        <v>712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4"/>
        <v/>
      </c>
    </row>
    <row r="793" spans="1:7">
      <c r="A793" s="32" t="s">
        <v>1809</v>
      </c>
      <c r="B793" s="32">
        <v>7</v>
      </c>
      <c r="C793" s="32">
        <v>7</v>
      </c>
      <c r="D793" s="26" t="str">
        <f t="shared" si="35"/>
        <v>기사임</v>
      </c>
      <c r="E793" s="26">
        <f>IF(D793="","",COUNTIF($D$1:D793,"기사임"))</f>
        <v>713</v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4"/>
        <v/>
      </c>
    </row>
    <row r="794" spans="1:7">
      <c r="A794" s="32" t="s">
        <v>1406</v>
      </c>
      <c r="B794" s="32">
        <v>7</v>
      </c>
      <c r="C794" s="32">
        <v>5</v>
      </c>
      <c r="D794" s="26" t="str">
        <f t="shared" si="35"/>
        <v>기사임</v>
      </c>
      <c r="E794" s="26">
        <f>IF(D794="","",COUNTIF($D$1:D794,"기사임"))</f>
        <v>714</v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4"/>
        <v/>
      </c>
    </row>
    <row r="795" spans="1:7">
      <c r="A795" s="32" t="s">
        <v>1689</v>
      </c>
      <c r="B795" s="32">
        <v>7</v>
      </c>
      <c r="C795" s="32">
        <v>6</v>
      </c>
      <c r="D795" s="26" t="str">
        <f t="shared" si="35"/>
        <v>기사임</v>
      </c>
      <c r="E795" s="26">
        <f>IF(D795="","",COUNTIF($D$1:D795,"기사임"))</f>
        <v>715</v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4"/>
        <v/>
      </c>
    </row>
    <row r="796" spans="1:7">
      <c r="A796" s="32" t="s">
        <v>1472</v>
      </c>
      <c r="B796" s="32">
        <v>7</v>
      </c>
      <c r="C796" s="32">
        <v>5</v>
      </c>
      <c r="D796" s="26" t="str">
        <f t="shared" si="35"/>
        <v>기사임</v>
      </c>
      <c r="E796" s="26">
        <f>IF(D796="","",COUNTIF($D$1:D796,"기사임"))</f>
        <v>716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4"/>
        <v/>
      </c>
    </row>
    <row r="797" spans="1:7">
      <c r="A797" s="32" t="s">
        <v>1592</v>
      </c>
      <c r="B797" s="32">
        <v>7</v>
      </c>
      <c r="C797" s="32">
        <v>6</v>
      </c>
      <c r="D797" s="26" t="str">
        <f t="shared" si="35"/>
        <v>기사임</v>
      </c>
      <c r="E797" s="26">
        <f>IF(D797="","",COUNTIF($D$1:D797,"기사임"))</f>
        <v>717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4"/>
        <v/>
      </c>
    </row>
    <row r="798" spans="1:7">
      <c r="A798" s="32" t="s">
        <v>1917</v>
      </c>
      <c r="B798" s="32">
        <v>7</v>
      </c>
      <c r="C798" s="32">
        <v>7</v>
      </c>
      <c r="D798" s="26" t="str">
        <f t="shared" si="35"/>
        <v>기사임</v>
      </c>
      <c r="E798" s="26">
        <f>IF(D798="","",COUNTIF($D$1:D798,"기사임"))</f>
        <v>718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4"/>
        <v/>
      </c>
    </row>
    <row r="799" spans="1:7">
      <c r="A799" s="32" t="s">
        <v>2140</v>
      </c>
      <c r="B799" s="32">
        <v>7</v>
      </c>
      <c r="C799" s="32">
        <v>7</v>
      </c>
      <c r="D799" s="26" t="str">
        <f t="shared" si="35"/>
        <v>기사임</v>
      </c>
      <c r="E799" s="26">
        <f>IF(D799="","",COUNTIF($D$1:D799,"기사임"))</f>
        <v>719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4"/>
        <v/>
      </c>
    </row>
    <row r="800" spans="1:7">
      <c r="A800" s="32" t="s">
        <v>2142</v>
      </c>
      <c r="B800" s="32">
        <v>7</v>
      </c>
      <c r="C800" s="32">
        <v>6</v>
      </c>
      <c r="D800" s="26" t="str">
        <f t="shared" si="35"/>
        <v>기사임</v>
      </c>
      <c r="E800" s="26">
        <f>IF(D800="","",COUNTIF($D$1:D800,"기사임"))</f>
        <v>720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4"/>
        <v/>
      </c>
    </row>
    <row r="801" spans="1:7">
      <c r="A801" s="32" t="s">
        <v>2289</v>
      </c>
      <c r="B801" s="32">
        <v>7</v>
      </c>
      <c r="C801" s="32">
        <v>6</v>
      </c>
      <c r="D801" s="26" t="str">
        <f t="shared" si="35"/>
        <v>기사임</v>
      </c>
      <c r="E801" s="26">
        <f>IF(D801="","",COUNTIF($D$1:D801,"기사임"))</f>
        <v>721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4"/>
        <v/>
      </c>
    </row>
    <row r="802" spans="1:7">
      <c r="A802" s="32" t="s">
        <v>1691</v>
      </c>
      <c r="B802" s="32">
        <v>7</v>
      </c>
      <c r="C802" s="32">
        <v>7</v>
      </c>
      <c r="D802" s="26" t="str">
        <f t="shared" si="35"/>
        <v>기사임</v>
      </c>
      <c r="E802" s="26">
        <f>IF(D802="","",COUNTIF($D$1:D802,"기사임"))</f>
        <v>722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4"/>
        <v/>
      </c>
    </row>
    <row r="803" spans="1:7">
      <c r="A803" s="32" t="s">
        <v>1822</v>
      </c>
      <c r="B803" s="32">
        <v>7</v>
      </c>
      <c r="C803" s="32">
        <v>7</v>
      </c>
      <c r="D803" s="26" t="str">
        <f t="shared" si="35"/>
        <v>기사임</v>
      </c>
      <c r="E803" s="26">
        <f>IF(D803="","",COUNTIF($D$1:D803,"기사임"))</f>
        <v>723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4"/>
        <v/>
      </c>
    </row>
    <row r="804" spans="1:7">
      <c r="A804" s="32" t="s">
        <v>2480</v>
      </c>
      <c r="B804" s="32">
        <v>7</v>
      </c>
      <c r="C804" s="32">
        <v>7</v>
      </c>
      <c r="D804" s="26" t="str">
        <f t="shared" si="35"/>
        <v>기사임</v>
      </c>
      <c r="E804" s="26">
        <f>IF(D804="","",COUNTIF($D$1:D804,"기사임"))</f>
        <v>724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4"/>
        <v/>
      </c>
    </row>
    <row r="805" spans="1:7">
      <c r="A805" s="32" t="s">
        <v>1750</v>
      </c>
      <c r="B805" s="32">
        <v>7</v>
      </c>
      <c r="C805" s="32">
        <v>7</v>
      </c>
      <c r="D805" s="26" t="str">
        <f t="shared" si="35"/>
        <v>기사임</v>
      </c>
      <c r="E805" s="26">
        <f>IF(D805="","",COUNTIF($D$1:D805,"기사임"))</f>
        <v>725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4"/>
        <v/>
      </c>
    </row>
    <row r="806" spans="1:7">
      <c r="A806" s="32" t="s">
        <v>1650</v>
      </c>
      <c r="B806" s="32">
        <v>7</v>
      </c>
      <c r="C806" s="32">
        <v>6</v>
      </c>
      <c r="D806" s="26" t="str">
        <f t="shared" si="35"/>
        <v>기사임</v>
      </c>
      <c r="E806" s="26">
        <f>IF(D806="","",COUNTIF($D$1:D806,"기사임"))</f>
        <v>726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4"/>
        <v/>
      </c>
    </row>
    <row r="807" spans="1:7">
      <c r="A807" s="32" t="s">
        <v>1827</v>
      </c>
      <c r="B807" s="32">
        <v>7</v>
      </c>
      <c r="C807" s="32">
        <v>6</v>
      </c>
      <c r="D807" s="26" t="str">
        <f t="shared" si="35"/>
        <v>기사임</v>
      </c>
      <c r="E807" s="26">
        <f>IF(D807="","",COUNTIF($D$1:D807,"기사임"))</f>
        <v>727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4"/>
        <v/>
      </c>
    </row>
    <row r="808" spans="1:7">
      <c r="A808" s="32" t="s">
        <v>1549</v>
      </c>
      <c r="B808" s="32">
        <v>7</v>
      </c>
      <c r="C808" s="32">
        <v>5</v>
      </c>
      <c r="D808" s="26" t="str">
        <f t="shared" si="35"/>
        <v>기사임</v>
      </c>
      <c r="E808" s="26">
        <f>IF(D808="","",COUNTIF($D$1:D808,"기사임"))</f>
        <v>728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4"/>
        <v/>
      </c>
    </row>
    <row r="809" spans="1:7">
      <c r="A809" s="32" t="s">
        <v>2154</v>
      </c>
      <c r="B809" s="32">
        <v>7</v>
      </c>
      <c r="C809" s="32">
        <v>6</v>
      </c>
      <c r="D809" s="26" t="str">
        <f t="shared" si="35"/>
        <v>기사임</v>
      </c>
      <c r="E809" s="26">
        <f>IF(D809="","",COUNTIF($D$1:D809,"기사임"))</f>
        <v>729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4"/>
        <v/>
      </c>
    </row>
    <row r="810" spans="1:7">
      <c r="A810" s="32" t="s">
        <v>2034</v>
      </c>
      <c r="B810" s="32">
        <v>7</v>
      </c>
      <c r="C810" s="32">
        <v>7</v>
      </c>
      <c r="D810" s="26" t="str">
        <f t="shared" si="35"/>
        <v>기사임</v>
      </c>
      <c r="E810" s="26">
        <f>IF(D810="","",COUNTIF($D$1:D810,"기사임"))</f>
        <v>730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4"/>
        <v/>
      </c>
    </row>
    <row r="811" spans="1:7">
      <c r="A811" s="32" t="s">
        <v>1655</v>
      </c>
      <c r="B811" s="32">
        <v>7</v>
      </c>
      <c r="C811" s="32">
        <v>7</v>
      </c>
      <c r="D811" s="26" t="str">
        <f t="shared" si="35"/>
        <v>기사임</v>
      </c>
      <c r="E811" s="26">
        <f>IF(D811="","",COUNTIF($D$1:D811,"기사임"))</f>
        <v>731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4"/>
        <v/>
      </c>
    </row>
    <row r="812" spans="1:7">
      <c r="A812" s="32" t="s">
        <v>2912</v>
      </c>
      <c r="B812" s="32">
        <v>7</v>
      </c>
      <c r="C812" s="32">
        <v>5</v>
      </c>
      <c r="D812" s="26" t="str">
        <f t="shared" si="35"/>
        <v>기사임</v>
      </c>
      <c r="E812" s="26">
        <f>IF(D812="","",COUNTIF($D$1:D812,"기사임"))</f>
        <v>732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4"/>
        <v/>
      </c>
    </row>
    <row r="813" spans="1:7">
      <c r="A813" s="32" t="s">
        <v>1508</v>
      </c>
      <c r="B813" s="32">
        <v>7</v>
      </c>
      <c r="C813" s="32">
        <v>7</v>
      </c>
      <c r="D813" s="26" t="str">
        <f t="shared" si="35"/>
        <v>기사임</v>
      </c>
      <c r="E813" s="26">
        <f>IF(D813="","",COUNTIF($D$1:D813,"기사임"))</f>
        <v>733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4"/>
        <v/>
      </c>
    </row>
    <row r="814" spans="1:7">
      <c r="A814" s="32" t="s">
        <v>1835</v>
      </c>
      <c r="B814" s="32">
        <v>7</v>
      </c>
      <c r="C814" s="32">
        <v>6</v>
      </c>
      <c r="D814" s="26" t="str">
        <f t="shared" si="35"/>
        <v>기사임</v>
      </c>
      <c r="E814" s="26">
        <f>IF(D814="","",COUNTIF($D$1:D814,"기사임"))</f>
        <v>734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4"/>
        <v/>
      </c>
    </row>
    <row r="815" spans="1:7">
      <c r="A815" s="32" t="s">
        <v>2316</v>
      </c>
      <c r="B815" s="32">
        <v>7</v>
      </c>
      <c r="C815" s="32">
        <v>7</v>
      </c>
      <c r="D815" s="26" t="str">
        <f t="shared" si="35"/>
        <v>기사임</v>
      </c>
      <c r="E815" s="26">
        <f>IF(D815="","",COUNTIF($D$1:D815,"기사임"))</f>
        <v>735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4"/>
        <v/>
      </c>
    </row>
    <row r="816" spans="1:7">
      <c r="A816" s="32" t="s">
        <v>1509</v>
      </c>
      <c r="B816" s="32">
        <v>7</v>
      </c>
      <c r="C816" s="32">
        <v>7</v>
      </c>
      <c r="D816" s="26" t="str">
        <f t="shared" si="35"/>
        <v>기사임</v>
      </c>
      <c r="E816" s="26">
        <f>IF(D816="","",COUNTIF($D$1:D816,"기사임"))</f>
        <v>736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4"/>
        <v/>
      </c>
    </row>
    <row r="817" spans="1:7">
      <c r="A817" s="32" t="s">
        <v>1836</v>
      </c>
      <c r="B817" s="32">
        <v>7</v>
      </c>
      <c r="C817" s="32">
        <v>5</v>
      </c>
      <c r="D817" s="26" t="str">
        <f t="shared" si="35"/>
        <v>기사임</v>
      </c>
      <c r="E817" s="26">
        <f>IF(D817="","",COUNTIF($D$1:D817,"기사임"))</f>
        <v>737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4"/>
        <v/>
      </c>
    </row>
    <row r="818" spans="1:7">
      <c r="A818" s="32" t="s">
        <v>1838</v>
      </c>
      <c r="B818" s="32">
        <v>7</v>
      </c>
      <c r="C818" s="32">
        <v>7</v>
      </c>
      <c r="D818" s="26" t="str">
        <f t="shared" si="35"/>
        <v>기사임</v>
      </c>
      <c r="E818" s="26">
        <f>IF(D818="","",COUNTIF($D$1:D818,"기사임"))</f>
        <v>738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4"/>
        <v/>
      </c>
    </row>
    <row r="819" spans="1:7">
      <c r="A819" s="32" t="s">
        <v>1763</v>
      </c>
      <c r="B819" s="32">
        <v>7</v>
      </c>
      <c r="C819" s="32">
        <v>6</v>
      </c>
      <c r="D819" s="26" t="str">
        <f t="shared" si="35"/>
        <v>기사임</v>
      </c>
      <c r="E819" s="26">
        <f>IF(D819="","",COUNTIF($D$1:D819,"기사임"))</f>
        <v>739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4"/>
        <v/>
      </c>
    </row>
    <row r="820" spans="1:7">
      <c r="A820" s="32" t="s">
        <v>1427</v>
      </c>
      <c r="B820" s="32">
        <v>7</v>
      </c>
      <c r="C820" s="32">
        <v>7</v>
      </c>
      <c r="D820" s="26" t="str">
        <f t="shared" si="35"/>
        <v>기사임</v>
      </c>
      <c r="E820" s="26">
        <f>IF(D820="","",COUNTIF($D$1:D820,"기사임"))</f>
        <v>740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4"/>
        <v/>
      </c>
    </row>
    <row r="821" spans="1:7">
      <c r="A821" s="32" t="s">
        <v>2047</v>
      </c>
      <c r="B821" s="32">
        <v>7</v>
      </c>
      <c r="C821" s="32">
        <v>7</v>
      </c>
      <c r="D821" s="26" t="str">
        <f t="shared" si="35"/>
        <v>기사임</v>
      </c>
      <c r="E821" s="26">
        <f>IF(D821="","",COUNTIF($D$1:D821,"기사임"))</f>
        <v>741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4"/>
        <v/>
      </c>
    </row>
    <row r="822" spans="1:7">
      <c r="A822" s="32" t="s">
        <v>3050</v>
      </c>
      <c r="B822" s="32">
        <v>7</v>
      </c>
      <c r="C822" s="32">
        <v>6</v>
      </c>
      <c r="D822" s="26" t="str">
        <f t="shared" si="35"/>
        <v>기사임</v>
      </c>
      <c r="E822" s="26">
        <f>IF(D822="","",COUNTIF($D$1:D822,"기사임"))</f>
        <v>742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4"/>
        <v/>
      </c>
    </row>
    <row r="823" spans="1:7">
      <c r="A823" s="32" t="s">
        <v>1268</v>
      </c>
      <c r="B823" s="32">
        <v>7</v>
      </c>
      <c r="C823" s="32">
        <v>6</v>
      </c>
      <c r="D823" s="26" t="str">
        <f t="shared" si="35"/>
        <v>기사임</v>
      </c>
      <c r="E823" s="26">
        <f>IF(D823="","",COUNTIF($D$1:D823,"기사임"))</f>
        <v>743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4"/>
        <v/>
      </c>
    </row>
    <row r="824" spans="1:7">
      <c r="A824" s="32" t="s">
        <v>1939</v>
      </c>
      <c r="B824" s="32">
        <v>7</v>
      </c>
      <c r="C824" s="32">
        <v>6</v>
      </c>
      <c r="D824" s="26" t="str">
        <f t="shared" si="35"/>
        <v>기사임</v>
      </c>
      <c r="E824" s="26">
        <f>IF(D824="","",COUNTIF($D$1:D824,"기사임"))</f>
        <v>744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4"/>
        <v/>
      </c>
    </row>
    <row r="825" spans="1:7">
      <c r="A825" s="32" t="s">
        <v>1698</v>
      </c>
      <c r="B825" s="32">
        <v>7</v>
      </c>
      <c r="C825" s="32">
        <v>6</v>
      </c>
      <c r="D825" s="26" t="str">
        <f t="shared" si="35"/>
        <v>기사임</v>
      </c>
      <c r="E825" s="26">
        <f>IF(D825="","",COUNTIF($D$1:D825,"기사임"))</f>
        <v>745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4"/>
        <v/>
      </c>
    </row>
    <row r="826" spans="1:7">
      <c r="A826" s="32" t="s">
        <v>2171</v>
      </c>
      <c r="B826" s="32">
        <v>7</v>
      </c>
      <c r="C826" s="32">
        <v>7</v>
      </c>
      <c r="D826" s="26" t="str">
        <f t="shared" si="35"/>
        <v>기사임</v>
      </c>
      <c r="E826" s="26">
        <f>IF(D826="","",COUNTIF($D$1:D826,"기사임"))</f>
        <v>746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4"/>
        <v/>
      </c>
    </row>
    <row r="827" spans="1:7">
      <c r="A827" s="32" t="s">
        <v>1769</v>
      </c>
      <c r="B827" s="32">
        <v>7</v>
      </c>
      <c r="C827" s="32">
        <v>7</v>
      </c>
      <c r="D827" s="26" t="str">
        <f t="shared" si="35"/>
        <v>기사임</v>
      </c>
      <c r="E827" s="26">
        <f>IF(D827="","",COUNTIF($D$1:D827,"기사임"))</f>
        <v>747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4"/>
        <v/>
      </c>
    </row>
    <row r="828" spans="1:7">
      <c r="A828" s="32" t="s">
        <v>1386</v>
      </c>
      <c r="B828" s="32">
        <v>7</v>
      </c>
      <c r="C828" s="32">
        <v>7</v>
      </c>
      <c r="D828" s="26" t="str">
        <f t="shared" si="35"/>
        <v>기사임</v>
      </c>
      <c r="E828" s="26">
        <f>IF(D828="","",COUNTIF($D$1:D828,"기사임"))</f>
        <v>748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4"/>
        <v/>
      </c>
    </row>
    <row r="829" spans="1:7">
      <c r="A829" s="32" t="s">
        <v>1661</v>
      </c>
      <c r="B829" s="32">
        <v>7</v>
      </c>
      <c r="C829" s="32">
        <v>7</v>
      </c>
      <c r="D829" s="26" t="str">
        <f t="shared" si="35"/>
        <v>기사임</v>
      </c>
      <c r="E829" s="26">
        <f>IF(D829="","",COUNTIF($D$1:D829,"기사임"))</f>
        <v>749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4"/>
        <v/>
      </c>
    </row>
    <row r="830" spans="1:7">
      <c r="A830" s="32" t="s">
        <v>2516</v>
      </c>
      <c r="B830" s="32">
        <v>7</v>
      </c>
      <c r="C830" s="32">
        <v>5</v>
      </c>
      <c r="D830" s="26" t="str">
        <f t="shared" si="35"/>
        <v>기사임</v>
      </c>
      <c r="E830" s="26">
        <f>IF(D830="","",COUNTIF($D$1:D830,"기사임"))</f>
        <v>750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4"/>
        <v/>
      </c>
    </row>
    <row r="831" spans="1:7">
      <c r="A831" s="32" t="s">
        <v>1257</v>
      </c>
      <c r="B831" s="32">
        <v>7</v>
      </c>
      <c r="C831" s="32">
        <v>6</v>
      </c>
      <c r="D831" s="26" t="str">
        <f t="shared" si="35"/>
        <v>기사임</v>
      </c>
      <c r="E831" s="26">
        <f>IF(D831="","",COUNTIF($D$1:D831,"기사임"))</f>
        <v>751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4"/>
        <v/>
      </c>
    </row>
    <row r="832" spans="1:7">
      <c r="A832" s="32" t="s">
        <v>2343</v>
      </c>
      <c r="B832" s="32">
        <v>7</v>
      </c>
      <c r="C832" s="32">
        <v>6</v>
      </c>
      <c r="D832" s="26" t="str">
        <f t="shared" si="35"/>
        <v>기사임</v>
      </c>
      <c r="E832" s="26">
        <f>IF(D832="","",COUNTIF($D$1:D832,"기사임"))</f>
        <v>752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4"/>
        <v/>
      </c>
    </row>
    <row r="833" spans="1:7">
      <c r="A833" s="32" t="s">
        <v>1853</v>
      </c>
      <c r="B833" s="32">
        <v>7</v>
      </c>
      <c r="C833" s="32">
        <v>8</v>
      </c>
      <c r="D833" s="26" t="str">
        <f t="shared" si="35"/>
        <v>기사임</v>
      </c>
      <c r="E833" s="26">
        <f>IF(D833="","",COUNTIF($D$1:D833,"기사임"))</f>
        <v>753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4"/>
        <v/>
      </c>
    </row>
    <row r="834" spans="1:7">
      <c r="A834" s="32" t="s">
        <v>1704</v>
      </c>
      <c r="B834" s="32">
        <v>7</v>
      </c>
      <c r="C834" s="32">
        <v>6</v>
      </c>
      <c r="D834" s="26" t="str">
        <f t="shared" si="35"/>
        <v/>
      </c>
      <c r="E834" s="26" t="str">
        <f>IF(D834="","",COUNTIF($D$1:D834,"기사임"))</f>
        <v/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6">IF(F834="","",RANK(F834,F:F,1))</f>
        <v/>
      </c>
    </row>
    <row r="835" spans="1:7">
      <c r="A835" s="32" t="s">
        <v>3484</v>
      </c>
      <c r="B835" s="32">
        <v>7</v>
      </c>
      <c r="C835" s="32">
        <v>3</v>
      </c>
      <c r="D835" s="26" t="str">
        <f t="shared" ref="D835:D898" si="37">IF(AND(MID(A835,2,8)="archives",ISNUMBER(VALUE(MID(A835,11,8)))=TRUE),"기사임","")</f>
        <v/>
      </c>
      <c r="E835" s="26" t="str">
        <f>IF(D835="","",COUNTIF($D$1:D835,"기사임"))</f>
        <v/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6"/>
        <v/>
      </c>
    </row>
    <row r="836" spans="1:7">
      <c r="A836" s="32" t="s">
        <v>2360</v>
      </c>
      <c r="B836" s="32">
        <v>7</v>
      </c>
      <c r="C836" s="32">
        <v>5</v>
      </c>
      <c r="D836" s="26" t="str">
        <f t="shared" si="37"/>
        <v/>
      </c>
      <c r="E836" s="26" t="str">
        <f>IF(D836="","",COUNTIF($D$1:D836,"기사임"))</f>
        <v/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6"/>
        <v/>
      </c>
    </row>
    <row r="837" spans="1:7">
      <c r="A837" s="32" t="s">
        <v>3485</v>
      </c>
      <c r="B837" s="32">
        <v>5</v>
      </c>
      <c r="C837" s="32">
        <v>1.4</v>
      </c>
      <c r="D837" s="26" t="str">
        <f t="shared" si="37"/>
        <v/>
      </c>
      <c r="E837" s="26" t="str">
        <f>IF(D837="","",COUNTIF($D$1:D837,"기사임"))</f>
        <v/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6"/>
        <v/>
      </c>
    </row>
    <row r="838" spans="1:7">
      <c r="A838" s="32" t="s">
        <v>3486</v>
      </c>
      <c r="B838" s="32">
        <v>5</v>
      </c>
      <c r="C838" s="32">
        <v>1.4</v>
      </c>
      <c r="D838" s="26" t="str">
        <f t="shared" si="37"/>
        <v/>
      </c>
      <c r="E838" s="26" t="str">
        <f>IF(D838="","",COUNTIF($D$1:D838,"기사임"))</f>
        <v/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6"/>
        <v/>
      </c>
    </row>
    <row r="839" spans="1:7">
      <c r="A839" s="32" t="s">
        <v>3487</v>
      </c>
      <c r="B839" s="32">
        <v>4</v>
      </c>
      <c r="C839" s="32">
        <v>1.75</v>
      </c>
      <c r="D839" s="26" t="str">
        <f t="shared" si="37"/>
        <v/>
      </c>
      <c r="E839" s="26" t="str">
        <f>IF(D839="","",COUNTIF($D$1:D839,"기사임"))</f>
        <v/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6"/>
        <v/>
      </c>
    </row>
    <row r="840" spans="1:7">
      <c r="A840" s="32" t="s">
        <v>3488</v>
      </c>
      <c r="B840" s="32">
        <v>4</v>
      </c>
      <c r="C840" s="32">
        <v>1.75</v>
      </c>
      <c r="D840" s="26" t="str">
        <f t="shared" si="37"/>
        <v/>
      </c>
      <c r="E840" s="26" t="str">
        <f>IF(D840="","",COUNTIF($D$1:D840,"기사임"))</f>
        <v/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6"/>
        <v/>
      </c>
    </row>
    <row r="841" spans="1:7">
      <c r="A841" s="32" t="s">
        <v>2196</v>
      </c>
      <c r="B841" s="32">
        <v>7</v>
      </c>
      <c r="C841" s="32">
        <v>5</v>
      </c>
      <c r="D841" s="26" t="str">
        <f t="shared" si="37"/>
        <v/>
      </c>
      <c r="E841" s="26" t="str">
        <f>IF(D841="","",COUNTIF($D$1:D841,"기사임"))</f>
        <v/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6"/>
        <v/>
      </c>
    </row>
    <row r="842" spans="1:7">
      <c r="A842" s="32" t="s">
        <v>3489</v>
      </c>
      <c r="B842" s="32">
        <v>4</v>
      </c>
      <c r="C842" s="32">
        <v>1.75</v>
      </c>
      <c r="D842" s="26" t="str">
        <f t="shared" si="37"/>
        <v/>
      </c>
      <c r="E842" s="26" t="str">
        <f>IF(D842="","",COUNTIF($D$1:D842,"기사임"))</f>
        <v/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6"/>
        <v/>
      </c>
    </row>
    <row r="843" spans="1:7">
      <c r="A843" s="32" t="s">
        <v>3332</v>
      </c>
      <c r="B843" s="32">
        <v>7</v>
      </c>
      <c r="C843" s="32">
        <v>4</v>
      </c>
      <c r="D843" s="26" t="str">
        <f t="shared" si="37"/>
        <v/>
      </c>
      <c r="E843" s="26" t="str">
        <f>IF(D843="","",COUNTIF($D$1:D843,"기사임"))</f>
        <v/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6"/>
        <v/>
      </c>
    </row>
    <row r="844" spans="1:7">
      <c r="A844" s="32" t="s">
        <v>2063</v>
      </c>
      <c r="B844" s="32">
        <v>7</v>
      </c>
      <c r="C844" s="32">
        <v>5</v>
      </c>
      <c r="D844" s="26" t="str">
        <f t="shared" si="37"/>
        <v/>
      </c>
      <c r="E844" s="26" t="str">
        <f>IF(D844="","",COUNTIF($D$1:D844,"기사임"))</f>
        <v/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6"/>
        <v/>
      </c>
    </row>
    <row r="845" spans="1:7">
      <c r="A845" s="32" t="s">
        <v>3490</v>
      </c>
      <c r="B845" s="32">
        <v>4</v>
      </c>
      <c r="C845" s="32">
        <v>1.75</v>
      </c>
      <c r="D845" s="26" t="str">
        <f t="shared" si="37"/>
        <v/>
      </c>
      <c r="E845" s="26" t="str">
        <f>IF(D845="","",COUNTIF($D$1:D845,"기사임"))</f>
        <v/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6"/>
        <v/>
      </c>
    </row>
    <row r="846" spans="1:7">
      <c r="A846" s="32" t="s">
        <v>3491</v>
      </c>
      <c r="B846" s="32">
        <v>6</v>
      </c>
      <c r="C846" s="32">
        <v>1.1666666666666601</v>
      </c>
      <c r="D846" s="26" t="str">
        <f t="shared" si="37"/>
        <v/>
      </c>
      <c r="E846" s="26" t="str">
        <f>IF(D846="","",COUNTIF($D$1:D846,"기사임"))</f>
        <v/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6"/>
        <v/>
      </c>
    </row>
    <row r="847" spans="1:7">
      <c r="A847" s="32" t="s">
        <v>3492</v>
      </c>
      <c r="B847" s="32">
        <v>7</v>
      </c>
      <c r="C847" s="32">
        <v>5</v>
      </c>
      <c r="D847" s="26" t="str">
        <f t="shared" si="37"/>
        <v/>
      </c>
      <c r="E847" s="26" t="str">
        <f>IF(D847="","",COUNTIF($D$1:D847,"기사임"))</f>
        <v/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6"/>
        <v/>
      </c>
    </row>
    <row r="848" spans="1:7">
      <c r="A848" s="32" t="s">
        <v>2198</v>
      </c>
      <c r="B848" s="32">
        <v>7</v>
      </c>
      <c r="C848" s="32">
        <v>3</v>
      </c>
      <c r="D848" s="26" t="str">
        <f t="shared" si="37"/>
        <v/>
      </c>
      <c r="E848" s="26" t="str">
        <f>IF(D848="","",COUNTIF($D$1:D848,"기사임"))</f>
        <v/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6"/>
        <v/>
      </c>
    </row>
    <row r="849" spans="1:7">
      <c r="A849" s="32" t="s">
        <v>3493</v>
      </c>
      <c r="B849" s="32">
        <v>7</v>
      </c>
      <c r="C849" s="32">
        <v>1</v>
      </c>
      <c r="D849" s="26" t="str">
        <f t="shared" si="37"/>
        <v/>
      </c>
      <c r="E849" s="26" t="str">
        <f>IF(D849="","",COUNTIF($D$1:D849,"기사임"))</f>
        <v/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6"/>
        <v/>
      </c>
    </row>
    <row r="850" spans="1:7">
      <c r="A850" s="32" t="s">
        <v>3494</v>
      </c>
      <c r="B850" s="32">
        <v>7</v>
      </c>
      <c r="C850" s="32">
        <v>3</v>
      </c>
      <c r="D850" s="26" t="str">
        <f t="shared" si="37"/>
        <v/>
      </c>
      <c r="E850" s="26" t="str">
        <f>IF(D850="","",COUNTIF($D$1:D850,"기사임"))</f>
        <v/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6"/>
        <v/>
      </c>
    </row>
    <row r="851" spans="1:7">
      <c r="A851" s="32" t="s">
        <v>3495</v>
      </c>
      <c r="B851" s="32">
        <v>3</v>
      </c>
      <c r="C851" s="32">
        <v>2.3333333333333299</v>
      </c>
      <c r="D851" s="26" t="str">
        <f t="shared" si="37"/>
        <v/>
      </c>
      <c r="E851" s="26" t="str">
        <f>IF(D851="","",COUNTIF($D$1:D851,"기사임"))</f>
        <v/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6"/>
        <v/>
      </c>
    </row>
    <row r="852" spans="1:7">
      <c r="A852" s="32" t="s">
        <v>1315</v>
      </c>
      <c r="B852" s="32">
        <v>6</v>
      </c>
      <c r="C852" s="32">
        <v>5</v>
      </c>
      <c r="D852" s="26" t="str">
        <f t="shared" si="37"/>
        <v>기사임</v>
      </c>
      <c r="E852" s="26">
        <f>IF(D852="","",COUNTIF($D$1:D852,"기사임"))</f>
        <v>754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6"/>
        <v/>
      </c>
    </row>
    <row r="853" spans="1:7">
      <c r="A853" s="32" t="s">
        <v>1955</v>
      </c>
      <c r="B853" s="32">
        <v>6</v>
      </c>
      <c r="C853" s="32">
        <v>5</v>
      </c>
      <c r="D853" s="26" t="str">
        <f t="shared" si="37"/>
        <v>기사임</v>
      </c>
      <c r="E853" s="26">
        <f>IF(D853="","",COUNTIF($D$1:D853,"기사임"))</f>
        <v>755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6"/>
        <v/>
      </c>
    </row>
    <row r="854" spans="1:7">
      <c r="A854" s="32" t="s">
        <v>1958</v>
      </c>
      <c r="B854" s="32">
        <v>6</v>
      </c>
      <c r="C854" s="32">
        <v>6</v>
      </c>
      <c r="D854" s="26" t="str">
        <f t="shared" si="37"/>
        <v>기사임</v>
      </c>
      <c r="E854" s="26">
        <f>IF(D854="","",COUNTIF($D$1:D854,"기사임"))</f>
        <v>756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6"/>
        <v/>
      </c>
    </row>
    <row r="855" spans="1:7">
      <c r="A855" s="32" t="s">
        <v>2208</v>
      </c>
      <c r="B855" s="32">
        <v>6</v>
      </c>
      <c r="C855" s="32">
        <v>5</v>
      </c>
      <c r="D855" s="26" t="str">
        <f t="shared" si="37"/>
        <v>기사임</v>
      </c>
      <c r="E855" s="26">
        <f>IF(D855="","",COUNTIF($D$1:D855,"기사임"))</f>
        <v>757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6"/>
        <v/>
      </c>
    </row>
    <row r="856" spans="1:7">
      <c r="A856" s="32" t="s">
        <v>2381</v>
      </c>
      <c r="B856" s="32">
        <v>6</v>
      </c>
      <c r="C856" s="32">
        <v>3</v>
      </c>
      <c r="D856" s="26" t="str">
        <f t="shared" si="37"/>
        <v>기사임</v>
      </c>
      <c r="E856" s="26">
        <f>IF(D856="","",COUNTIF($D$1:D856,"기사임"))</f>
        <v>758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6"/>
        <v/>
      </c>
    </row>
    <row r="857" spans="1:7">
      <c r="A857" s="32" t="s">
        <v>1430</v>
      </c>
      <c r="B857" s="32">
        <v>6</v>
      </c>
      <c r="C857" s="32">
        <v>6</v>
      </c>
      <c r="D857" s="26" t="str">
        <f t="shared" si="37"/>
        <v>기사임</v>
      </c>
      <c r="E857" s="26">
        <f>IF(D857="","",COUNTIF($D$1:D857,"기사임"))</f>
        <v>759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6"/>
        <v/>
      </c>
    </row>
    <row r="858" spans="1:7">
      <c r="A858" s="32" t="s">
        <v>3496</v>
      </c>
      <c r="B858" s="32">
        <v>6</v>
      </c>
      <c r="C858" s="32">
        <v>5</v>
      </c>
      <c r="D858" s="26" t="str">
        <f t="shared" si="37"/>
        <v>기사임</v>
      </c>
      <c r="E858" s="26">
        <f>IF(D858="","",COUNTIF($D$1:D858,"기사임"))</f>
        <v>760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6"/>
        <v/>
      </c>
    </row>
    <row r="859" spans="1:7">
      <c r="A859" s="32" t="s">
        <v>3497</v>
      </c>
      <c r="B859" s="32">
        <v>6</v>
      </c>
      <c r="C859" s="32">
        <v>5</v>
      </c>
      <c r="D859" s="26" t="str">
        <f t="shared" si="37"/>
        <v>기사임</v>
      </c>
      <c r="E859" s="26">
        <f>IF(D859="","",COUNTIF($D$1:D859,"기사임"))</f>
        <v>761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6"/>
        <v/>
      </c>
    </row>
    <row r="860" spans="1:7">
      <c r="A860" s="32" t="s">
        <v>1412</v>
      </c>
      <c r="B860" s="32">
        <v>6</v>
      </c>
      <c r="C860" s="32">
        <v>5</v>
      </c>
      <c r="D860" s="26" t="str">
        <f t="shared" si="37"/>
        <v>기사임</v>
      </c>
      <c r="E860" s="26">
        <f>IF(D860="","",COUNTIF($D$1:D860,"기사임"))</f>
        <v>762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6"/>
        <v/>
      </c>
    </row>
    <row r="861" spans="1:7">
      <c r="A861" s="32" t="s">
        <v>1782</v>
      </c>
      <c r="B861" s="32">
        <v>6</v>
      </c>
      <c r="C861" s="32">
        <v>4</v>
      </c>
      <c r="D861" s="26" t="str">
        <f t="shared" si="37"/>
        <v>기사임</v>
      </c>
      <c r="E861" s="26">
        <f>IF(D861="","",COUNTIF($D$1:D861,"기사임"))</f>
        <v>763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6"/>
        <v/>
      </c>
    </row>
    <row r="862" spans="1:7">
      <c r="A862" s="32" t="s">
        <v>2388</v>
      </c>
      <c r="B862" s="32">
        <v>6</v>
      </c>
      <c r="C862" s="32">
        <v>5</v>
      </c>
      <c r="D862" s="26" t="str">
        <f t="shared" si="37"/>
        <v>기사임</v>
      </c>
      <c r="E862" s="26">
        <f>IF(D862="","",COUNTIF($D$1:D862,"기사임"))</f>
        <v>764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6"/>
        <v/>
      </c>
    </row>
    <row r="863" spans="1:7">
      <c r="A863" s="32" t="s">
        <v>1867</v>
      </c>
      <c r="B863" s="32">
        <v>6</v>
      </c>
      <c r="C863" s="32">
        <v>6</v>
      </c>
      <c r="D863" s="26" t="str">
        <f t="shared" si="37"/>
        <v>기사임</v>
      </c>
      <c r="E863" s="26">
        <f>IF(D863="","",COUNTIF($D$1:D863,"기사임"))</f>
        <v>765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6"/>
        <v/>
      </c>
    </row>
    <row r="864" spans="1:7">
      <c r="A864" s="32" t="s">
        <v>1713</v>
      </c>
      <c r="B864" s="32">
        <v>6</v>
      </c>
      <c r="C864" s="32">
        <v>6</v>
      </c>
      <c r="D864" s="26" t="str">
        <f t="shared" si="37"/>
        <v>기사임</v>
      </c>
      <c r="E864" s="26">
        <f>IF(D864="","",COUNTIF($D$1:D864,"기사임"))</f>
        <v>766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6"/>
        <v/>
      </c>
    </row>
    <row r="865" spans="1:7">
      <c r="A865" s="32" t="s">
        <v>1617</v>
      </c>
      <c r="B865" s="32">
        <v>6</v>
      </c>
      <c r="C865" s="32">
        <v>6</v>
      </c>
      <c r="D865" s="26" t="str">
        <f t="shared" si="37"/>
        <v>기사임</v>
      </c>
      <c r="E865" s="26">
        <f>IF(D865="","",COUNTIF($D$1:D865,"기사임"))</f>
        <v>767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6"/>
        <v/>
      </c>
    </row>
    <row r="866" spans="1:7">
      <c r="A866" s="32" t="s">
        <v>1716</v>
      </c>
      <c r="B866" s="32">
        <v>6</v>
      </c>
      <c r="C866" s="32">
        <v>5</v>
      </c>
      <c r="D866" s="26" t="str">
        <f t="shared" si="37"/>
        <v>기사임</v>
      </c>
      <c r="E866" s="26">
        <f>IF(D866="","",COUNTIF($D$1:D866,"기사임"))</f>
        <v>768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6"/>
        <v/>
      </c>
    </row>
    <row r="867" spans="1:7">
      <c r="A867" s="32" t="s">
        <v>1785</v>
      </c>
      <c r="B867" s="32">
        <v>6</v>
      </c>
      <c r="C867" s="32">
        <v>6</v>
      </c>
      <c r="D867" s="26" t="str">
        <f t="shared" si="37"/>
        <v>기사임</v>
      </c>
      <c r="E867" s="26">
        <f>IF(D867="","",COUNTIF($D$1:D867,"기사임"))</f>
        <v>769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6"/>
        <v/>
      </c>
    </row>
    <row r="868" spans="1:7">
      <c r="A868" s="32" t="s">
        <v>2395</v>
      </c>
      <c r="B868" s="32">
        <v>6</v>
      </c>
      <c r="C868" s="32">
        <v>5</v>
      </c>
      <c r="D868" s="26" t="str">
        <f t="shared" si="37"/>
        <v>기사임</v>
      </c>
      <c r="E868" s="26">
        <f>IF(D868="","",COUNTIF($D$1:D868,"기사임"))</f>
        <v>770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6"/>
        <v/>
      </c>
    </row>
    <row r="869" spans="1:7">
      <c r="A869" s="32" t="s">
        <v>1528</v>
      </c>
      <c r="B869" s="32">
        <v>6</v>
      </c>
      <c r="C869" s="32">
        <v>6</v>
      </c>
      <c r="D869" s="26" t="str">
        <f t="shared" si="37"/>
        <v>기사임</v>
      </c>
      <c r="E869" s="26">
        <f>IF(D869="","",COUNTIF($D$1:D869,"기사임"))</f>
        <v>771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6"/>
        <v/>
      </c>
    </row>
    <row r="870" spans="1:7">
      <c r="A870" s="32" t="s">
        <v>1673</v>
      </c>
      <c r="B870" s="32">
        <v>6</v>
      </c>
      <c r="C870" s="32">
        <v>3</v>
      </c>
      <c r="D870" s="26" t="str">
        <f t="shared" si="37"/>
        <v>기사임</v>
      </c>
      <c r="E870" s="26">
        <f>IF(D870="","",COUNTIF($D$1:D870,"기사임"))</f>
        <v>772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6"/>
        <v/>
      </c>
    </row>
    <row r="871" spans="1:7">
      <c r="A871" s="32" t="s">
        <v>1461</v>
      </c>
      <c r="B871" s="32">
        <v>6</v>
      </c>
      <c r="C871" s="32">
        <v>5</v>
      </c>
      <c r="D871" s="26" t="str">
        <f t="shared" si="37"/>
        <v>기사임</v>
      </c>
      <c r="E871" s="26">
        <f>IF(D871="","",COUNTIF($D$1:D871,"기사임"))</f>
        <v>773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6"/>
        <v/>
      </c>
    </row>
    <row r="872" spans="1:7">
      <c r="A872" s="32" t="s">
        <v>1721</v>
      </c>
      <c r="B872" s="32">
        <v>6</v>
      </c>
      <c r="C872" s="32">
        <v>6</v>
      </c>
      <c r="D872" s="26" t="str">
        <f t="shared" si="37"/>
        <v>기사임</v>
      </c>
      <c r="E872" s="26">
        <f>IF(D872="","",COUNTIF($D$1:D872,"기사임"))</f>
        <v>774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6"/>
        <v/>
      </c>
    </row>
    <row r="873" spans="1:7">
      <c r="A873" s="32" t="s">
        <v>1242</v>
      </c>
      <c r="B873" s="32">
        <v>6</v>
      </c>
      <c r="C873" s="32">
        <v>5</v>
      </c>
      <c r="D873" s="26" t="str">
        <f t="shared" si="37"/>
        <v>기사임</v>
      </c>
      <c r="E873" s="26">
        <f>IF(D873="","",COUNTIF($D$1:D873,"기사임"))</f>
        <v>775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6"/>
        <v/>
      </c>
    </row>
    <row r="874" spans="1:7">
      <c r="A874" s="32" t="s">
        <v>1577</v>
      </c>
      <c r="B874" s="32">
        <v>6</v>
      </c>
      <c r="C874" s="32">
        <v>5</v>
      </c>
      <c r="D874" s="26" t="str">
        <f t="shared" si="37"/>
        <v>기사임</v>
      </c>
      <c r="E874" s="26">
        <f>IF(D874="","",COUNTIF($D$1:D874,"기사임"))</f>
        <v>776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6"/>
        <v/>
      </c>
    </row>
    <row r="875" spans="1:7">
      <c r="A875" s="32" t="s">
        <v>2090</v>
      </c>
      <c r="B875" s="32">
        <v>6</v>
      </c>
      <c r="C875" s="32">
        <v>2</v>
      </c>
      <c r="D875" s="26" t="str">
        <f t="shared" si="37"/>
        <v>기사임</v>
      </c>
      <c r="E875" s="26">
        <f>IF(D875="","",COUNTIF($D$1:D875,"기사임"))</f>
        <v>777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6"/>
        <v/>
      </c>
    </row>
    <row r="876" spans="1:7">
      <c r="A876" s="32" t="s">
        <v>1723</v>
      </c>
      <c r="B876" s="32">
        <v>6</v>
      </c>
      <c r="C876" s="32">
        <v>6</v>
      </c>
      <c r="D876" s="26" t="str">
        <f t="shared" si="37"/>
        <v>기사임</v>
      </c>
      <c r="E876" s="26">
        <f>IF(D876="","",COUNTIF($D$1:D876,"기사임"))</f>
        <v>778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6"/>
        <v/>
      </c>
    </row>
    <row r="877" spans="1:7">
      <c r="A877" s="32" t="s">
        <v>1678</v>
      </c>
      <c r="B877" s="32">
        <v>6</v>
      </c>
      <c r="C877" s="32">
        <v>3</v>
      </c>
      <c r="D877" s="26" t="str">
        <f t="shared" si="37"/>
        <v>기사임</v>
      </c>
      <c r="E877" s="26">
        <f>IF(D877="","",COUNTIF($D$1:D877,"기사임"))</f>
        <v>779</v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6"/>
        <v/>
      </c>
    </row>
    <row r="878" spans="1:7">
      <c r="A878" s="32" t="s">
        <v>2094</v>
      </c>
      <c r="B878" s="32">
        <v>6</v>
      </c>
      <c r="C878" s="32">
        <v>6</v>
      </c>
      <c r="D878" s="26" t="str">
        <f t="shared" si="37"/>
        <v>기사임</v>
      </c>
      <c r="E878" s="26">
        <f>IF(D878="","",COUNTIF($D$1:D878,"기사임"))</f>
        <v>780</v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6"/>
        <v/>
      </c>
    </row>
    <row r="879" spans="1:7">
      <c r="A879" s="32" t="s">
        <v>1217</v>
      </c>
      <c r="B879" s="32">
        <v>6</v>
      </c>
      <c r="C879" s="32">
        <v>4</v>
      </c>
      <c r="D879" s="26" t="str">
        <f t="shared" si="37"/>
        <v>기사임</v>
      </c>
      <c r="E879" s="26">
        <f>IF(D879="","",COUNTIF($D$1:D879,"기사임"))</f>
        <v>781</v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6"/>
        <v/>
      </c>
    </row>
    <row r="880" spans="1:7">
      <c r="A880" s="32" t="s">
        <v>3498</v>
      </c>
      <c r="B880" s="32">
        <v>6</v>
      </c>
      <c r="C880" s="32">
        <v>5</v>
      </c>
      <c r="D880" s="26" t="str">
        <f t="shared" si="37"/>
        <v>기사임</v>
      </c>
      <c r="E880" s="26">
        <f>IF(D880="","",COUNTIF($D$1:D880,"기사임"))</f>
        <v>782</v>
      </c>
      <c r="F880" s="26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>782</v>
      </c>
      <c r="G880" s="26">
        <f t="shared" si="36"/>
        <v>20</v>
      </c>
    </row>
    <row r="881" spans="1:7">
      <c r="A881" s="32" t="s">
        <v>3499</v>
      </c>
      <c r="B881" s="32">
        <v>6</v>
      </c>
      <c r="C881" s="32">
        <v>6</v>
      </c>
      <c r="D881" s="26" t="str">
        <f t="shared" si="37"/>
        <v>기사임</v>
      </c>
      <c r="E881" s="26">
        <f>IF(D881="","",COUNTIF($D$1:D881,"기사임"))</f>
        <v>783</v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6"/>
        <v/>
      </c>
    </row>
    <row r="882" spans="1:7">
      <c r="A882" s="32" t="s">
        <v>1495</v>
      </c>
      <c r="B882" s="32">
        <v>6</v>
      </c>
      <c r="C882" s="32">
        <v>5</v>
      </c>
      <c r="D882" s="26" t="str">
        <f t="shared" si="37"/>
        <v>기사임</v>
      </c>
      <c r="E882" s="26">
        <f>IF(D882="","",COUNTIF($D$1:D882,"기사임"))</f>
        <v>784</v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6"/>
        <v/>
      </c>
    </row>
    <row r="883" spans="1:7">
      <c r="A883" s="32" t="s">
        <v>2414</v>
      </c>
      <c r="B883" s="32">
        <v>6</v>
      </c>
      <c r="C883" s="32">
        <v>6</v>
      </c>
      <c r="D883" s="26" t="str">
        <f t="shared" si="37"/>
        <v>기사임</v>
      </c>
      <c r="E883" s="26">
        <f>IF(D883="","",COUNTIF($D$1:D883,"기사임"))</f>
        <v>785</v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6"/>
        <v/>
      </c>
    </row>
    <row r="884" spans="1:7">
      <c r="A884" s="32" t="s">
        <v>3500</v>
      </c>
      <c r="B884" s="32">
        <v>6</v>
      </c>
      <c r="C884" s="32">
        <v>4</v>
      </c>
      <c r="D884" s="26" t="str">
        <f t="shared" si="37"/>
        <v>기사임</v>
      </c>
      <c r="E884" s="26">
        <f>IF(D884="","",COUNTIF($D$1:D884,"기사임"))</f>
        <v>786</v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6"/>
        <v/>
      </c>
    </row>
    <row r="885" spans="1:7">
      <c r="A885" s="32" t="s">
        <v>2104</v>
      </c>
      <c r="B885" s="32">
        <v>6</v>
      </c>
      <c r="C885" s="32">
        <v>6</v>
      </c>
      <c r="D885" s="26" t="str">
        <f t="shared" si="37"/>
        <v>기사임</v>
      </c>
      <c r="E885" s="26">
        <f>IF(D885="","",COUNTIF($D$1:D885,"기사임"))</f>
        <v>787</v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6"/>
        <v/>
      </c>
    </row>
    <row r="886" spans="1:7">
      <c r="A886" s="32" t="s">
        <v>3501</v>
      </c>
      <c r="B886" s="32">
        <v>6</v>
      </c>
      <c r="C886" s="32">
        <v>4</v>
      </c>
      <c r="D886" s="26" t="str">
        <f t="shared" si="37"/>
        <v>기사임</v>
      </c>
      <c r="E886" s="26">
        <f>IF(D886="","",COUNTIF($D$1:D886,"기사임"))</f>
        <v>788</v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6"/>
        <v/>
      </c>
    </row>
    <row r="887" spans="1:7">
      <c r="A887" s="32" t="s">
        <v>1537</v>
      </c>
      <c r="B887" s="32">
        <v>6</v>
      </c>
      <c r="C887" s="32">
        <v>6</v>
      </c>
      <c r="D887" s="26" t="str">
        <f t="shared" si="37"/>
        <v>기사임</v>
      </c>
      <c r="E887" s="26">
        <f>IF(D887="","",COUNTIF($D$1:D887,"기사임"))</f>
        <v>789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6"/>
        <v/>
      </c>
    </row>
    <row r="888" spans="1:7">
      <c r="A888" s="32" t="s">
        <v>2885</v>
      </c>
      <c r="B888" s="32">
        <v>6</v>
      </c>
      <c r="C888" s="32">
        <v>3</v>
      </c>
      <c r="D888" s="26" t="str">
        <f t="shared" si="37"/>
        <v>기사임</v>
      </c>
      <c r="E888" s="26">
        <f>IF(D888="","",COUNTIF($D$1:D888,"기사임"))</f>
        <v>790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6"/>
        <v/>
      </c>
    </row>
    <row r="889" spans="1:7">
      <c r="A889" s="32" t="s">
        <v>1633</v>
      </c>
      <c r="B889" s="32">
        <v>6</v>
      </c>
      <c r="C889" s="32">
        <v>3</v>
      </c>
      <c r="D889" s="26" t="str">
        <f t="shared" si="37"/>
        <v>기사임</v>
      </c>
      <c r="E889" s="26">
        <f>IF(D889="","",COUNTIF($D$1:D889,"기사임"))</f>
        <v>791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6"/>
        <v/>
      </c>
    </row>
    <row r="890" spans="1:7">
      <c r="A890" s="32" t="s">
        <v>1684</v>
      </c>
      <c r="B890" s="32">
        <v>6</v>
      </c>
      <c r="C890" s="32">
        <v>3</v>
      </c>
      <c r="D890" s="26" t="str">
        <f t="shared" si="37"/>
        <v>기사임</v>
      </c>
      <c r="E890" s="26">
        <f>IF(D890="","",COUNTIF($D$1:D890,"기사임"))</f>
        <v>792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6"/>
        <v/>
      </c>
    </row>
    <row r="891" spans="1:7">
      <c r="A891" s="32" t="s">
        <v>1891</v>
      </c>
      <c r="B891" s="32">
        <v>6</v>
      </c>
      <c r="C891" s="32">
        <v>5</v>
      </c>
      <c r="D891" s="26" t="str">
        <f t="shared" si="37"/>
        <v>기사임</v>
      </c>
      <c r="E891" s="26">
        <f>IF(D891="","",COUNTIF($D$1:D891,"기사임"))</f>
        <v>793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6"/>
        <v/>
      </c>
    </row>
    <row r="892" spans="1:7">
      <c r="A892" s="32" t="s">
        <v>3502</v>
      </c>
      <c r="B892" s="32">
        <v>6</v>
      </c>
      <c r="C892" s="32">
        <v>5</v>
      </c>
      <c r="D892" s="26" t="str">
        <f t="shared" si="37"/>
        <v>기사임</v>
      </c>
      <c r="E892" s="26">
        <f>IF(D892="","",COUNTIF($D$1:D892,"기사임"))</f>
        <v>794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6"/>
        <v/>
      </c>
    </row>
    <row r="893" spans="1:7">
      <c r="A893" s="32" t="s">
        <v>1899</v>
      </c>
      <c r="B893" s="32">
        <v>6</v>
      </c>
      <c r="C893" s="32">
        <v>6</v>
      </c>
      <c r="D893" s="26" t="str">
        <f t="shared" si="37"/>
        <v>기사임</v>
      </c>
      <c r="E893" s="26">
        <f>IF(D893="","",COUNTIF($D$1:D893,"기사임"))</f>
        <v>795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6"/>
        <v/>
      </c>
    </row>
    <row r="894" spans="1:7">
      <c r="A894" s="32" t="s">
        <v>2001</v>
      </c>
      <c r="B894" s="32">
        <v>6</v>
      </c>
      <c r="C894" s="32">
        <v>4</v>
      </c>
      <c r="D894" s="26" t="str">
        <f t="shared" si="37"/>
        <v>기사임</v>
      </c>
      <c r="E894" s="26">
        <f>IF(D894="","",COUNTIF($D$1:D894,"기사임"))</f>
        <v>796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6"/>
        <v/>
      </c>
    </row>
    <row r="895" spans="1:7">
      <c r="A895" s="32" t="s">
        <v>1540</v>
      </c>
      <c r="B895" s="32">
        <v>6</v>
      </c>
      <c r="C895" s="32">
        <v>5</v>
      </c>
      <c r="D895" s="26" t="str">
        <f t="shared" si="37"/>
        <v>기사임</v>
      </c>
      <c r="E895" s="26">
        <f>IF(D895="","",COUNTIF($D$1:D895,"기사임"))</f>
        <v>797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6"/>
        <v/>
      </c>
    </row>
    <row r="896" spans="1:7">
      <c r="A896" s="32" t="s">
        <v>2258</v>
      </c>
      <c r="B896" s="32">
        <v>6</v>
      </c>
      <c r="C896" s="32">
        <v>5</v>
      </c>
      <c r="D896" s="26" t="str">
        <f t="shared" si="37"/>
        <v>기사임</v>
      </c>
      <c r="E896" s="26">
        <f>IF(D896="","",COUNTIF($D$1:D896,"기사임"))</f>
        <v>798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6"/>
        <v/>
      </c>
    </row>
    <row r="897" spans="1:7">
      <c r="A897" s="32" t="s">
        <v>2897</v>
      </c>
      <c r="B897" s="32">
        <v>6</v>
      </c>
      <c r="C897" s="32">
        <v>5</v>
      </c>
      <c r="D897" s="26" t="str">
        <f t="shared" si="37"/>
        <v>기사임</v>
      </c>
      <c r="E897" s="26">
        <f>IF(D897="","",COUNTIF($D$1:D897,"기사임"))</f>
        <v>799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6"/>
        <v/>
      </c>
    </row>
    <row r="898" spans="1:7">
      <c r="A898" s="32" t="s">
        <v>3503</v>
      </c>
      <c r="B898" s="32">
        <v>6</v>
      </c>
      <c r="C898" s="32">
        <v>5</v>
      </c>
      <c r="D898" s="26" t="str">
        <f t="shared" si="37"/>
        <v>기사임</v>
      </c>
      <c r="E898" s="26">
        <f>IF(D898="","",COUNTIF($D$1:D898,"기사임"))</f>
        <v>800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8">IF(F898="","",RANK(F898,F:F,1))</f>
        <v/>
      </c>
    </row>
    <row r="899" spans="1:7">
      <c r="A899" s="32" t="s">
        <v>1908</v>
      </c>
      <c r="B899" s="32">
        <v>6</v>
      </c>
      <c r="C899" s="32">
        <v>6</v>
      </c>
      <c r="D899" s="26" t="str">
        <f t="shared" ref="D899:D962" si="39">IF(AND(MID(A899,2,8)="archives",ISNUMBER(VALUE(MID(A899,11,8)))=TRUE),"기사임","")</f>
        <v>기사임</v>
      </c>
      <c r="E899" s="26">
        <f>IF(D899="","",COUNTIF($D$1:D899,"기사임"))</f>
        <v>801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8"/>
        <v/>
      </c>
    </row>
    <row r="900" spans="1:7">
      <c r="A900" s="32" t="s">
        <v>1810</v>
      </c>
      <c r="B900" s="32">
        <v>6</v>
      </c>
      <c r="C900" s="32">
        <v>4</v>
      </c>
      <c r="D900" s="26" t="str">
        <f t="shared" si="39"/>
        <v>기사임</v>
      </c>
      <c r="E900" s="26">
        <f>IF(D900="","",COUNTIF($D$1:D900,"기사임"))</f>
        <v>802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8"/>
        <v/>
      </c>
    </row>
    <row r="901" spans="1:7">
      <c r="A901" s="32" t="s">
        <v>2267</v>
      </c>
      <c r="B901" s="32">
        <v>6</v>
      </c>
      <c r="C901" s="32">
        <v>6</v>
      </c>
      <c r="D901" s="26" t="str">
        <f t="shared" si="39"/>
        <v>기사임</v>
      </c>
      <c r="E901" s="26">
        <f>IF(D901="","",COUNTIF($D$1:D901,"기사임"))</f>
        <v>803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8"/>
        <v/>
      </c>
    </row>
    <row r="902" spans="1:7">
      <c r="A902" s="32" t="s">
        <v>2133</v>
      </c>
      <c r="B902" s="32">
        <v>6</v>
      </c>
      <c r="C902" s="32">
        <v>4</v>
      </c>
      <c r="D902" s="26" t="str">
        <f t="shared" si="39"/>
        <v>기사임</v>
      </c>
      <c r="E902" s="26">
        <f>IF(D902="","",COUNTIF($D$1:D902,"기사임"))</f>
        <v>804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8"/>
        <v/>
      </c>
    </row>
    <row r="903" spans="1:7">
      <c r="A903" s="32" t="s">
        <v>1408</v>
      </c>
      <c r="B903" s="32">
        <v>6</v>
      </c>
      <c r="C903" s="32">
        <v>6</v>
      </c>
      <c r="D903" s="26" t="str">
        <f t="shared" si="39"/>
        <v>기사임</v>
      </c>
      <c r="E903" s="26">
        <f>IF(D903="","",COUNTIF($D$1:D903,"기사임"))</f>
        <v>805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8"/>
        <v/>
      </c>
    </row>
    <row r="904" spans="1:7">
      <c r="A904" s="32" t="s">
        <v>1815</v>
      </c>
      <c r="B904" s="32">
        <v>6</v>
      </c>
      <c r="C904" s="32">
        <v>5</v>
      </c>
      <c r="D904" s="26" t="str">
        <f t="shared" si="39"/>
        <v>기사임</v>
      </c>
      <c r="E904" s="26">
        <f>IF(D904="","",COUNTIF($D$1:D904,"기사임"))</f>
        <v>806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8"/>
        <v/>
      </c>
    </row>
    <row r="905" spans="1:7">
      <c r="A905" s="32" t="s">
        <v>2138</v>
      </c>
      <c r="B905" s="32">
        <v>6</v>
      </c>
      <c r="C905" s="32">
        <v>5</v>
      </c>
      <c r="D905" s="26" t="str">
        <f t="shared" si="39"/>
        <v>기사임</v>
      </c>
      <c r="E905" s="26">
        <f>IF(D905="","",COUNTIF($D$1:D905,"기사임"))</f>
        <v>807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8"/>
        <v/>
      </c>
    </row>
    <row r="906" spans="1:7">
      <c r="A906" s="32" t="s">
        <v>2818</v>
      </c>
      <c r="B906" s="32">
        <v>6</v>
      </c>
      <c r="C906" s="32">
        <v>5</v>
      </c>
      <c r="D906" s="26" t="str">
        <f t="shared" si="39"/>
        <v>기사임</v>
      </c>
      <c r="E906" s="26">
        <f>IF(D906="","",COUNTIF($D$1:D906,"기사임"))</f>
        <v>808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8"/>
        <v/>
      </c>
    </row>
    <row r="907" spans="1:7">
      <c r="A907" s="32" t="s">
        <v>3046</v>
      </c>
      <c r="B907" s="32">
        <v>6</v>
      </c>
      <c r="C907" s="32">
        <v>5</v>
      </c>
      <c r="D907" s="26" t="str">
        <f t="shared" si="39"/>
        <v>기사임</v>
      </c>
      <c r="E907" s="26">
        <f>IF(D907="","",COUNTIF($D$1:D907,"기사임"))</f>
        <v>809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8"/>
        <v/>
      </c>
    </row>
    <row r="908" spans="1:7">
      <c r="A908" s="32" t="s">
        <v>2902</v>
      </c>
      <c r="B908" s="32">
        <v>6</v>
      </c>
      <c r="C908" s="32">
        <v>6</v>
      </c>
      <c r="D908" s="26" t="str">
        <f t="shared" si="39"/>
        <v>기사임</v>
      </c>
      <c r="E908" s="26">
        <f>IF(D908="","",COUNTIF($D$1:D908,"기사임"))</f>
        <v>810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8"/>
        <v/>
      </c>
    </row>
    <row r="909" spans="1:7">
      <c r="A909" s="32" t="s">
        <v>2018</v>
      </c>
      <c r="B909" s="32">
        <v>6</v>
      </c>
      <c r="C909" s="32">
        <v>6</v>
      </c>
      <c r="D909" s="26" t="str">
        <f t="shared" si="39"/>
        <v>기사임</v>
      </c>
      <c r="E909" s="26">
        <f>IF(D909="","",COUNTIF($D$1:D909,"기사임"))</f>
        <v>811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8"/>
        <v/>
      </c>
    </row>
    <row r="910" spans="1:7">
      <c r="A910" s="32" t="s">
        <v>1649</v>
      </c>
      <c r="B910" s="32">
        <v>6</v>
      </c>
      <c r="C910" s="32">
        <v>5</v>
      </c>
      <c r="D910" s="26" t="str">
        <f t="shared" si="39"/>
        <v>기사임</v>
      </c>
      <c r="E910" s="26">
        <f>IF(D910="","",COUNTIF($D$1:D910,"기사임"))</f>
        <v>812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8"/>
        <v/>
      </c>
    </row>
    <row r="911" spans="1:7">
      <c r="A911" s="32" t="s">
        <v>3504</v>
      </c>
      <c r="B911" s="32">
        <v>6</v>
      </c>
      <c r="C911" s="32">
        <v>3</v>
      </c>
      <c r="D911" s="26" t="str">
        <f t="shared" si="39"/>
        <v>기사임</v>
      </c>
      <c r="E911" s="26">
        <f>IF(D911="","",COUNTIF($D$1:D911,"기사임"))</f>
        <v>813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8"/>
        <v/>
      </c>
    </row>
    <row r="912" spans="1:7">
      <c r="A912" s="32" t="s">
        <v>2023</v>
      </c>
      <c r="B912" s="32">
        <v>6</v>
      </c>
      <c r="C912" s="32">
        <v>6</v>
      </c>
      <c r="D912" s="26" t="str">
        <f t="shared" si="39"/>
        <v>기사임</v>
      </c>
      <c r="E912" s="26">
        <f>IF(D912="","",COUNTIF($D$1:D912,"기사임"))</f>
        <v>814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8"/>
        <v/>
      </c>
    </row>
    <row r="913" spans="1:7">
      <c r="A913" s="32" t="s">
        <v>2149</v>
      </c>
      <c r="B913" s="32">
        <v>6</v>
      </c>
      <c r="C913" s="32">
        <v>6</v>
      </c>
      <c r="D913" s="26" t="str">
        <f t="shared" si="39"/>
        <v>기사임</v>
      </c>
      <c r="E913" s="26">
        <f>IF(D913="","",COUNTIF($D$1:D913,"기사임"))</f>
        <v>815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8"/>
        <v/>
      </c>
    </row>
    <row r="914" spans="1:7">
      <c r="A914" s="32" t="s">
        <v>1547</v>
      </c>
      <c r="B914" s="32">
        <v>6</v>
      </c>
      <c r="C914" s="32">
        <v>6</v>
      </c>
      <c r="D914" s="26" t="str">
        <f t="shared" si="39"/>
        <v>기사임</v>
      </c>
      <c r="E914" s="26">
        <f>IF(D914="","",COUNTIF($D$1:D914,"기사임"))</f>
        <v>816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8"/>
        <v/>
      </c>
    </row>
    <row r="915" spans="1:7">
      <c r="A915" s="32" t="s">
        <v>2027</v>
      </c>
      <c r="B915" s="32">
        <v>6</v>
      </c>
      <c r="C915" s="32">
        <v>4</v>
      </c>
      <c r="D915" s="26" t="str">
        <f t="shared" si="39"/>
        <v>기사임</v>
      </c>
      <c r="E915" s="26">
        <f>IF(D915="","",COUNTIF($D$1:D915,"기사임"))</f>
        <v>817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8"/>
        <v/>
      </c>
    </row>
    <row r="916" spans="1:7">
      <c r="A916" s="32" t="s">
        <v>1505</v>
      </c>
      <c r="B916" s="32">
        <v>6</v>
      </c>
      <c r="C916" s="32">
        <v>6</v>
      </c>
      <c r="D916" s="26" t="str">
        <f t="shared" si="39"/>
        <v>기사임</v>
      </c>
      <c r="E916" s="26">
        <f>IF(D916="","",COUNTIF($D$1:D916,"기사임"))</f>
        <v>818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8"/>
        <v/>
      </c>
    </row>
    <row r="917" spans="1:7">
      <c r="A917" s="32" t="s">
        <v>2849</v>
      </c>
      <c r="B917" s="32">
        <v>6</v>
      </c>
      <c r="C917" s="32">
        <v>3</v>
      </c>
      <c r="D917" s="26" t="str">
        <f t="shared" si="39"/>
        <v>기사임</v>
      </c>
      <c r="E917" s="26">
        <f>IF(D917="","",COUNTIF($D$1:D917,"기사임"))</f>
        <v>819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8"/>
        <v/>
      </c>
    </row>
    <row r="918" spans="1:7">
      <c r="A918" s="32" t="s">
        <v>2851</v>
      </c>
      <c r="B918" s="32">
        <v>6</v>
      </c>
      <c r="C918" s="32">
        <v>6</v>
      </c>
      <c r="D918" s="26" t="str">
        <f t="shared" si="39"/>
        <v>기사임</v>
      </c>
      <c r="E918" s="26">
        <f>IF(D918="","",COUNTIF($D$1:D918,"기사임"))</f>
        <v>820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8"/>
        <v/>
      </c>
    </row>
    <row r="919" spans="1:7">
      <c r="A919" s="32" t="s">
        <v>1479</v>
      </c>
      <c r="B919" s="32">
        <v>6</v>
      </c>
      <c r="C919" s="32">
        <v>6</v>
      </c>
      <c r="D919" s="26" t="str">
        <f t="shared" si="39"/>
        <v>기사임</v>
      </c>
      <c r="E919" s="26">
        <f>IF(D919="","",COUNTIF($D$1:D919,"기사임"))</f>
        <v>821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8"/>
        <v/>
      </c>
    </row>
    <row r="920" spans="1:7">
      <c r="A920" s="32" t="s">
        <v>2031</v>
      </c>
      <c r="B920" s="32">
        <v>6</v>
      </c>
      <c r="C920" s="32">
        <v>6</v>
      </c>
      <c r="D920" s="26" t="str">
        <f t="shared" si="39"/>
        <v>기사임</v>
      </c>
      <c r="E920" s="26">
        <f>IF(D920="","",COUNTIF($D$1:D920,"기사임"))</f>
        <v>822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8"/>
        <v/>
      </c>
    </row>
    <row r="921" spans="1:7">
      <c r="A921" s="32" t="s">
        <v>1831</v>
      </c>
      <c r="B921" s="32">
        <v>6</v>
      </c>
      <c r="C921" s="32">
        <v>6</v>
      </c>
      <c r="D921" s="26" t="str">
        <f t="shared" si="39"/>
        <v>기사임</v>
      </c>
      <c r="E921" s="26">
        <f>IF(D921="","",COUNTIF($D$1:D921,"기사임"))</f>
        <v>823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8"/>
        <v/>
      </c>
    </row>
    <row r="922" spans="1:7">
      <c r="A922" s="32" t="s">
        <v>3101</v>
      </c>
      <c r="B922" s="32">
        <v>6</v>
      </c>
      <c r="C922" s="32">
        <v>5</v>
      </c>
      <c r="D922" s="26" t="str">
        <f t="shared" si="39"/>
        <v>기사임</v>
      </c>
      <c r="E922" s="26">
        <f>IF(D922="","",COUNTIF($D$1:D922,"기사임"))</f>
        <v>824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8"/>
        <v/>
      </c>
    </row>
    <row r="923" spans="1:7">
      <c r="A923" s="32" t="s">
        <v>1374</v>
      </c>
      <c r="B923" s="32">
        <v>6</v>
      </c>
      <c r="C923" s="32">
        <v>5</v>
      </c>
      <c r="D923" s="26" t="str">
        <f t="shared" si="39"/>
        <v>기사임</v>
      </c>
      <c r="E923" s="26">
        <f>IF(D923="","",COUNTIF($D$1:D923,"기사임"))</f>
        <v>825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8"/>
        <v/>
      </c>
    </row>
    <row r="924" spans="1:7">
      <c r="A924" s="32" t="s">
        <v>3031</v>
      </c>
      <c r="B924" s="32">
        <v>6</v>
      </c>
      <c r="C924" s="32">
        <v>5</v>
      </c>
      <c r="D924" s="26" t="str">
        <f t="shared" si="39"/>
        <v>기사임</v>
      </c>
      <c r="E924" s="26">
        <f>IF(D924="","",COUNTIF($D$1:D924,"기사임"))</f>
        <v>826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8"/>
        <v/>
      </c>
    </row>
    <row r="925" spans="1:7">
      <c r="A925" s="32" t="s">
        <v>2036</v>
      </c>
      <c r="B925" s="32">
        <v>6</v>
      </c>
      <c r="C925" s="32">
        <v>6</v>
      </c>
      <c r="D925" s="26" t="str">
        <f t="shared" si="39"/>
        <v>기사임</v>
      </c>
      <c r="E925" s="26">
        <f>IF(D925="","",COUNTIF($D$1:D925,"기사임"))</f>
        <v>827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8"/>
        <v/>
      </c>
    </row>
    <row r="926" spans="1:7">
      <c r="A926" s="32" t="s">
        <v>1350</v>
      </c>
      <c r="B926" s="32">
        <v>6</v>
      </c>
      <c r="C926" s="32">
        <v>6</v>
      </c>
      <c r="D926" s="26" t="str">
        <f t="shared" si="39"/>
        <v>기사임</v>
      </c>
      <c r="E926" s="26">
        <f>IF(D926="","",COUNTIF($D$1:D926,"기사임"))</f>
        <v>828</v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8"/>
        <v/>
      </c>
    </row>
    <row r="927" spans="1:7">
      <c r="A927" s="32" t="s">
        <v>1756</v>
      </c>
      <c r="B927" s="32">
        <v>6</v>
      </c>
      <c r="C927" s="32">
        <v>6</v>
      </c>
      <c r="D927" s="26" t="str">
        <f t="shared" si="39"/>
        <v>기사임</v>
      </c>
      <c r="E927" s="26">
        <f>IF(D927="","",COUNTIF($D$1:D927,"기사임"))</f>
        <v>829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8"/>
        <v/>
      </c>
    </row>
    <row r="928" spans="1:7">
      <c r="A928" s="32" t="s">
        <v>2160</v>
      </c>
      <c r="B928" s="32">
        <v>6</v>
      </c>
      <c r="C928" s="32">
        <v>3</v>
      </c>
      <c r="D928" s="26" t="str">
        <f t="shared" si="39"/>
        <v>기사임</v>
      </c>
      <c r="E928" s="26">
        <f>IF(D928="","",COUNTIF($D$1:D928,"기사임"))</f>
        <v>830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8"/>
        <v/>
      </c>
    </row>
    <row r="929" spans="1:7">
      <c r="A929" s="32" t="s">
        <v>1931</v>
      </c>
      <c r="B929" s="32">
        <v>6</v>
      </c>
      <c r="C929" s="32">
        <v>5</v>
      </c>
      <c r="D929" s="26" t="str">
        <f t="shared" si="39"/>
        <v>기사임</v>
      </c>
      <c r="E929" s="26">
        <f>IF(D929="","",COUNTIF($D$1:D929,"기사임"))</f>
        <v>831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8"/>
        <v/>
      </c>
    </row>
    <row r="930" spans="1:7">
      <c r="A930" s="32" t="s">
        <v>2496</v>
      </c>
      <c r="B930" s="32">
        <v>6</v>
      </c>
      <c r="C930" s="32">
        <v>5</v>
      </c>
      <c r="D930" s="26" t="str">
        <f t="shared" si="39"/>
        <v>기사임</v>
      </c>
      <c r="E930" s="26">
        <f>IF(D930="","",COUNTIF($D$1:D930,"기사임"))</f>
        <v>832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8"/>
        <v/>
      </c>
    </row>
    <row r="931" spans="1:7">
      <c r="A931" s="32" t="s">
        <v>2163</v>
      </c>
      <c r="B931" s="32">
        <v>6</v>
      </c>
      <c r="C931" s="32">
        <v>5</v>
      </c>
      <c r="D931" s="26" t="str">
        <f t="shared" si="39"/>
        <v>기사임</v>
      </c>
      <c r="E931" s="26">
        <f>IF(D931="","",COUNTIF($D$1:D931,"기사임"))</f>
        <v>833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8"/>
        <v/>
      </c>
    </row>
    <row r="932" spans="1:7">
      <c r="A932" s="32" t="s">
        <v>1932</v>
      </c>
      <c r="B932" s="32">
        <v>6</v>
      </c>
      <c r="C932" s="32">
        <v>6</v>
      </c>
      <c r="D932" s="26" t="str">
        <f t="shared" si="39"/>
        <v>기사임</v>
      </c>
      <c r="E932" s="26">
        <f>IF(D932="","",COUNTIF($D$1:D932,"기사임"))</f>
        <v>834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8"/>
        <v/>
      </c>
    </row>
    <row r="933" spans="1:7">
      <c r="A933" s="32" t="s">
        <v>2319</v>
      </c>
      <c r="B933" s="32">
        <v>6</v>
      </c>
      <c r="C933" s="32">
        <v>4</v>
      </c>
      <c r="D933" s="26" t="str">
        <f t="shared" si="39"/>
        <v>기사임</v>
      </c>
      <c r="E933" s="26">
        <f>IF(D933="","",COUNTIF($D$1:D933,"기사임"))</f>
        <v>835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8"/>
        <v/>
      </c>
    </row>
    <row r="934" spans="1:7">
      <c r="A934" s="32" t="s">
        <v>3290</v>
      </c>
      <c r="B934" s="32">
        <v>6</v>
      </c>
      <c r="C934" s="32">
        <v>3</v>
      </c>
      <c r="D934" s="26" t="str">
        <f t="shared" si="39"/>
        <v>기사임</v>
      </c>
      <c r="E934" s="26">
        <f>IF(D934="","",COUNTIF($D$1:D934,"기사임"))</f>
        <v>836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8"/>
        <v/>
      </c>
    </row>
    <row r="935" spans="1:7">
      <c r="A935" s="32" t="s">
        <v>2165</v>
      </c>
      <c r="B935" s="32">
        <v>6</v>
      </c>
      <c r="C935" s="32">
        <v>6</v>
      </c>
      <c r="D935" s="26" t="str">
        <f t="shared" si="39"/>
        <v>기사임</v>
      </c>
      <c r="E935" s="26">
        <f>IF(D935="","",COUNTIF($D$1:D935,"기사임"))</f>
        <v>837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8"/>
        <v/>
      </c>
    </row>
    <row r="936" spans="1:7">
      <c r="A936" s="32" t="s">
        <v>1935</v>
      </c>
      <c r="B936" s="32">
        <v>6</v>
      </c>
      <c r="C936" s="32">
        <v>6</v>
      </c>
      <c r="D936" s="26" t="str">
        <f t="shared" si="39"/>
        <v>기사임</v>
      </c>
      <c r="E936" s="26">
        <f>IF(D936="","",COUNTIF($D$1:D936,"기사임"))</f>
        <v>838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8"/>
        <v/>
      </c>
    </row>
    <row r="937" spans="1:7">
      <c r="A937" s="32" t="s">
        <v>1603</v>
      </c>
      <c r="B937" s="32">
        <v>6</v>
      </c>
      <c r="C937" s="32">
        <v>4</v>
      </c>
      <c r="D937" s="26" t="str">
        <f t="shared" si="39"/>
        <v>기사임</v>
      </c>
      <c r="E937" s="26">
        <f>IF(D937="","",COUNTIF($D$1:D937,"기사임"))</f>
        <v>839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8"/>
        <v/>
      </c>
    </row>
    <row r="938" spans="1:7">
      <c r="A938" s="32" t="s">
        <v>2506</v>
      </c>
      <c r="B938" s="32">
        <v>6</v>
      </c>
      <c r="C938" s="32">
        <v>3</v>
      </c>
      <c r="D938" s="26" t="str">
        <f t="shared" si="39"/>
        <v>기사임</v>
      </c>
      <c r="E938" s="26">
        <f>IF(D938="","",COUNTIF($D$1:D938,"기사임"))</f>
        <v>840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8"/>
        <v/>
      </c>
    </row>
    <row r="939" spans="1:7">
      <c r="A939" s="32" t="s">
        <v>1302</v>
      </c>
      <c r="B939" s="32">
        <v>6</v>
      </c>
      <c r="C939" s="32">
        <v>4</v>
      </c>
      <c r="D939" s="26" t="str">
        <f t="shared" si="39"/>
        <v>기사임</v>
      </c>
      <c r="E939" s="26">
        <f>IF(D939="","",COUNTIF($D$1:D939,"기사임"))</f>
        <v>841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8"/>
        <v/>
      </c>
    </row>
    <row r="940" spans="1:7">
      <c r="A940" s="32" t="s">
        <v>2327</v>
      </c>
      <c r="B940" s="32">
        <v>6</v>
      </c>
      <c r="C940" s="32">
        <v>5</v>
      </c>
      <c r="D940" s="26" t="str">
        <f t="shared" si="39"/>
        <v>기사임</v>
      </c>
      <c r="E940" s="26">
        <f>IF(D940="","",COUNTIF($D$1:D940,"기사임"))</f>
        <v>842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8"/>
        <v/>
      </c>
    </row>
    <row r="941" spans="1:7">
      <c r="A941" s="32" t="s">
        <v>2167</v>
      </c>
      <c r="B941" s="32">
        <v>6</v>
      </c>
      <c r="C941" s="32">
        <v>6</v>
      </c>
      <c r="D941" s="26" t="str">
        <f t="shared" si="39"/>
        <v>기사임</v>
      </c>
      <c r="E941" s="26">
        <f>IF(D941="","",COUNTIF($D$1:D941,"기사임"))</f>
        <v>843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8"/>
        <v/>
      </c>
    </row>
    <row r="942" spans="1:7">
      <c r="A942" s="32" t="s">
        <v>1441</v>
      </c>
      <c r="B942" s="32">
        <v>6</v>
      </c>
      <c r="C942" s="32">
        <v>5</v>
      </c>
      <c r="D942" s="26" t="str">
        <f t="shared" si="39"/>
        <v>기사임</v>
      </c>
      <c r="E942" s="26">
        <f>IF(D942="","",COUNTIF($D$1:D942,"기사임"))</f>
        <v>844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8"/>
        <v/>
      </c>
    </row>
    <row r="943" spans="1:7">
      <c r="A943" s="32" t="s">
        <v>1481</v>
      </c>
      <c r="B943" s="32">
        <v>6</v>
      </c>
      <c r="C943" s="32">
        <v>6</v>
      </c>
      <c r="D943" s="26" t="str">
        <f t="shared" si="39"/>
        <v>기사임</v>
      </c>
      <c r="E943" s="26">
        <f>IF(D943="","",COUNTIF($D$1:D943,"기사임"))</f>
        <v>845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8"/>
        <v/>
      </c>
    </row>
    <row r="944" spans="1:7">
      <c r="A944" s="32" t="s">
        <v>1605</v>
      </c>
      <c r="B944" s="32">
        <v>6</v>
      </c>
      <c r="C944" s="32">
        <v>5</v>
      </c>
      <c r="D944" s="26" t="str">
        <f t="shared" si="39"/>
        <v>기사임</v>
      </c>
      <c r="E944" s="26">
        <f>IF(D944="","",COUNTIF($D$1:D944,"기사임"))</f>
        <v>846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8"/>
        <v/>
      </c>
    </row>
    <row r="945" spans="1:7">
      <c r="A945" s="32" t="s">
        <v>2340</v>
      </c>
      <c r="B945" s="32">
        <v>6</v>
      </c>
      <c r="C945" s="32">
        <v>6</v>
      </c>
      <c r="D945" s="26" t="str">
        <f t="shared" si="39"/>
        <v>기사임</v>
      </c>
      <c r="E945" s="26">
        <f>IF(D945="","",COUNTIF($D$1:D945,"기사임"))</f>
        <v>847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8"/>
        <v/>
      </c>
    </row>
    <row r="946" spans="1:7">
      <c r="A946" s="32" t="s">
        <v>1354</v>
      </c>
      <c r="B946" s="32">
        <v>6</v>
      </c>
      <c r="C946" s="32">
        <v>5</v>
      </c>
      <c r="D946" s="26" t="str">
        <f t="shared" si="39"/>
        <v>기사임</v>
      </c>
      <c r="E946" s="26">
        <f>IF(D946="","",COUNTIF($D$1:D946,"기사임"))</f>
        <v>848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8"/>
        <v/>
      </c>
    </row>
    <row r="947" spans="1:7">
      <c r="A947" s="32" t="s">
        <v>2178</v>
      </c>
      <c r="B947" s="32">
        <v>6</v>
      </c>
      <c r="C947" s="32">
        <v>5</v>
      </c>
      <c r="D947" s="26" t="str">
        <f t="shared" si="39"/>
        <v>기사임</v>
      </c>
      <c r="E947" s="26">
        <f>IF(D947="","",COUNTIF($D$1:D947,"기사임"))</f>
        <v>849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8"/>
        <v/>
      </c>
    </row>
    <row r="948" spans="1:7">
      <c r="A948" s="32" t="s">
        <v>1851</v>
      </c>
      <c r="B948" s="32">
        <v>6</v>
      </c>
      <c r="C948" s="32">
        <v>4</v>
      </c>
      <c r="D948" s="26" t="str">
        <f t="shared" si="39"/>
        <v>기사임</v>
      </c>
      <c r="E948" s="26">
        <f>IF(D948="","",COUNTIF($D$1:D948,"기사임"))</f>
        <v>850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8"/>
        <v/>
      </c>
    </row>
    <row r="949" spans="1:7">
      <c r="A949" s="32" t="s">
        <v>1410</v>
      </c>
      <c r="B949" s="32">
        <v>6</v>
      </c>
      <c r="C949" s="32">
        <v>5</v>
      </c>
      <c r="D949" s="26" t="str">
        <f t="shared" si="39"/>
        <v>기사임</v>
      </c>
      <c r="E949" s="26">
        <f>IF(D949="","",COUNTIF($D$1:D949,"기사임"))</f>
        <v>851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8"/>
        <v/>
      </c>
    </row>
    <row r="950" spans="1:7">
      <c r="A950" s="32" t="s">
        <v>2344</v>
      </c>
      <c r="B950" s="32">
        <v>6</v>
      </c>
      <c r="C950" s="32">
        <v>4</v>
      </c>
      <c r="D950" s="26" t="str">
        <f t="shared" si="39"/>
        <v>기사임</v>
      </c>
      <c r="E950" s="26">
        <f>IF(D950="","",COUNTIF($D$1:D950,"기사임"))</f>
        <v>852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8"/>
        <v/>
      </c>
    </row>
    <row r="951" spans="1:7">
      <c r="A951" s="32" t="s">
        <v>1608</v>
      </c>
      <c r="B951" s="32">
        <v>6</v>
      </c>
      <c r="C951" s="32">
        <v>6</v>
      </c>
      <c r="D951" s="26" t="str">
        <f t="shared" si="39"/>
        <v>기사임</v>
      </c>
      <c r="E951" s="26">
        <f>IF(D951="","",COUNTIF($D$1:D951,"기사임"))</f>
        <v>853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8"/>
        <v/>
      </c>
    </row>
    <row r="952" spans="1:7">
      <c r="A952" s="32" t="s">
        <v>1445</v>
      </c>
      <c r="B952" s="32">
        <v>6</v>
      </c>
      <c r="C952" s="32">
        <v>6</v>
      </c>
      <c r="D952" s="26" t="str">
        <f t="shared" si="39"/>
        <v>기사임</v>
      </c>
      <c r="E952" s="26">
        <f>IF(D952="","",COUNTIF($D$1:D952,"기사임"))</f>
        <v>854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8"/>
        <v/>
      </c>
    </row>
    <row r="953" spans="1:7">
      <c r="A953" s="32" t="s">
        <v>2350</v>
      </c>
      <c r="B953" s="32">
        <v>6</v>
      </c>
      <c r="C953" s="32">
        <v>4</v>
      </c>
      <c r="D953" s="26" t="str">
        <f t="shared" si="39"/>
        <v>기사임</v>
      </c>
      <c r="E953" s="26">
        <f>IF(D953="","",COUNTIF($D$1:D953,"기사임"))</f>
        <v>855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8"/>
        <v/>
      </c>
    </row>
    <row r="954" spans="1:7">
      <c r="A954" s="32" t="s">
        <v>2184</v>
      </c>
      <c r="B954" s="32">
        <v>6</v>
      </c>
      <c r="C954" s="32">
        <v>5</v>
      </c>
      <c r="D954" s="26" t="str">
        <f t="shared" si="39"/>
        <v>기사임</v>
      </c>
      <c r="E954" s="26">
        <f>IF(D954="","",COUNTIF($D$1:D954,"기사임"))</f>
        <v>856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8"/>
        <v/>
      </c>
    </row>
    <row r="955" spans="1:7">
      <c r="A955" s="32" t="s">
        <v>1667</v>
      </c>
      <c r="B955" s="32">
        <v>6</v>
      </c>
      <c r="C955" s="32">
        <v>4</v>
      </c>
      <c r="D955" s="26" t="str">
        <f t="shared" si="39"/>
        <v>기사임</v>
      </c>
      <c r="E955" s="26">
        <f>IF(D955="","",COUNTIF($D$1:D955,"기사임"))</f>
        <v>857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8"/>
        <v/>
      </c>
    </row>
    <row r="956" spans="1:7">
      <c r="A956" s="32" t="s">
        <v>1945</v>
      </c>
      <c r="B956" s="32">
        <v>6</v>
      </c>
      <c r="C956" s="32">
        <v>6</v>
      </c>
      <c r="D956" s="26" t="str">
        <f t="shared" si="39"/>
        <v>기사임</v>
      </c>
      <c r="E956" s="26">
        <f>IF(D956="","",COUNTIF($D$1:D956,"기사임"))</f>
        <v>858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8"/>
        <v/>
      </c>
    </row>
    <row r="957" spans="1:7">
      <c r="A957" s="32" t="s">
        <v>2354</v>
      </c>
      <c r="B957" s="32">
        <v>6</v>
      </c>
      <c r="C957" s="32">
        <v>5</v>
      </c>
      <c r="D957" s="26" t="str">
        <f t="shared" si="39"/>
        <v>기사임</v>
      </c>
      <c r="E957" s="26">
        <f>IF(D957="","",COUNTIF($D$1:D957,"기사임"))</f>
        <v>859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8"/>
        <v/>
      </c>
    </row>
    <row r="958" spans="1:7">
      <c r="A958" s="32" t="s">
        <v>1516</v>
      </c>
      <c r="B958" s="32">
        <v>6</v>
      </c>
      <c r="C958" s="32">
        <v>6</v>
      </c>
      <c r="D958" s="26" t="str">
        <f t="shared" si="39"/>
        <v/>
      </c>
      <c r="E958" s="26" t="str">
        <f>IF(D958="","",COUNTIF($D$1:D958,"기사임"))</f>
        <v/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8"/>
        <v/>
      </c>
    </row>
    <row r="959" spans="1:7">
      <c r="A959" s="32" t="s">
        <v>2528</v>
      </c>
      <c r="B959" s="32">
        <v>6</v>
      </c>
      <c r="C959" s="32">
        <v>2</v>
      </c>
      <c r="D959" s="26" t="str">
        <f t="shared" si="39"/>
        <v/>
      </c>
      <c r="E959" s="26" t="str">
        <f>IF(D959="","",COUNTIF($D$1:D959,"기사임"))</f>
        <v/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8"/>
        <v/>
      </c>
    </row>
    <row r="960" spans="1:7">
      <c r="A960" s="32" t="s">
        <v>1774</v>
      </c>
      <c r="B960" s="32">
        <v>6</v>
      </c>
      <c r="C960" s="32">
        <v>5</v>
      </c>
      <c r="D960" s="26" t="str">
        <f t="shared" si="39"/>
        <v/>
      </c>
      <c r="E960" s="26" t="str">
        <f>IF(D960="","",COUNTIF($D$1:D960,"기사임"))</f>
        <v/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8"/>
        <v/>
      </c>
    </row>
    <row r="961" spans="1:7">
      <c r="A961" s="32" t="s">
        <v>2925</v>
      </c>
      <c r="B961" s="32">
        <v>6</v>
      </c>
      <c r="C961" s="32">
        <v>3</v>
      </c>
      <c r="D961" s="26" t="str">
        <f t="shared" si="39"/>
        <v/>
      </c>
      <c r="E961" s="26" t="str">
        <f>IF(D961="","",COUNTIF($D$1:D961,"기사임"))</f>
        <v/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8"/>
        <v/>
      </c>
    </row>
    <row r="962" spans="1:7">
      <c r="A962" s="32" t="s">
        <v>3077</v>
      </c>
      <c r="B962" s="32">
        <v>6</v>
      </c>
      <c r="C962" s="32">
        <v>4</v>
      </c>
      <c r="D962" s="26" t="str">
        <f t="shared" si="39"/>
        <v/>
      </c>
      <c r="E962" s="26" t="str">
        <f>IF(D962="","",COUNTIF($D$1:D962,"기사임"))</f>
        <v/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40">IF(F962="","",RANK(F962,F:F,1))</f>
        <v/>
      </c>
    </row>
    <row r="963" spans="1:7">
      <c r="A963" s="32" t="s">
        <v>2359</v>
      </c>
      <c r="B963" s="32">
        <v>6</v>
      </c>
      <c r="C963" s="32">
        <v>5</v>
      </c>
      <c r="D963" s="26" t="str">
        <f t="shared" ref="D963:D1026" si="41">IF(AND(MID(A963,2,8)="archives",ISNUMBER(VALUE(MID(A963,11,8)))=TRUE),"기사임","")</f>
        <v/>
      </c>
      <c r="E963" s="26" t="str">
        <f>IF(D963="","",COUNTIF($D$1:D963,"기사임"))</f>
        <v/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40"/>
        <v/>
      </c>
    </row>
    <row r="964" spans="1:7">
      <c r="A964" s="32" t="s">
        <v>3505</v>
      </c>
      <c r="B964" s="32">
        <v>6</v>
      </c>
      <c r="C964" s="32">
        <v>2</v>
      </c>
      <c r="D964" s="26" t="str">
        <f t="shared" si="41"/>
        <v/>
      </c>
      <c r="E964" s="26" t="str">
        <f>IF(D964="","",COUNTIF($D$1:D964,"기사임"))</f>
        <v/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40"/>
        <v/>
      </c>
    </row>
    <row r="965" spans="1:7">
      <c r="A965" s="32" t="s">
        <v>3319</v>
      </c>
      <c r="B965" s="32">
        <v>6</v>
      </c>
      <c r="C965" s="32">
        <v>5</v>
      </c>
      <c r="D965" s="26" t="str">
        <f t="shared" si="41"/>
        <v/>
      </c>
      <c r="E965" s="26" t="str">
        <f>IF(D965="","",COUNTIF($D$1:D965,"기사임"))</f>
        <v/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40"/>
        <v/>
      </c>
    </row>
    <row r="966" spans="1:7">
      <c r="A966" s="32" t="s">
        <v>3109</v>
      </c>
      <c r="B966" s="32">
        <v>6</v>
      </c>
      <c r="C966" s="32">
        <v>4</v>
      </c>
      <c r="D966" s="26" t="str">
        <f t="shared" si="41"/>
        <v/>
      </c>
      <c r="E966" s="26" t="str">
        <f>IF(D966="","",COUNTIF($D$1:D966,"기사임"))</f>
        <v/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40"/>
        <v/>
      </c>
    </row>
    <row r="967" spans="1:7">
      <c r="A967" s="32" t="s">
        <v>2362</v>
      </c>
      <c r="B967" s="32">
        <v>6</v>
      </c>
      <c r="C967" s="32">
        <v>3</v>
      </c>
      <c r="D967" s="26" t="str">
        <f t="shared" si="41"/>
        <v/>
      </c>
      <c r="E967" s="26" t="str">
        <f>IF(D967="","",COUNTIF($D$1:D967,"기사임"))</f>
        <v/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40"/>
        <v/>
      </c>
    </row>
    <row r="968" spans="1:7">
      <c r="A968" s="32" t="s">
        <v>2363</v>
      </c>
      <c r="B968" s="32">
        <v>6</v>
      </c>
      <c r="C968" s="32">
        <v>3</v>
      </c>
      <c r="D968" s="26" t="str">
        <f t="shared" si="41"/>
        <v/>
      </c>
      <c r="E968" s="26" t="str">
        <f>IF(D968="","",COUNTIF($D$1:D968,"기사임"))</f>
        <v/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40"/>
        <v/>
      </c>
    </row>
    <row r="969" spans="1:7">
      <c r="A969" s="32" t="s">
        <v>3506</v>
      </c>
      <c r="B969" s="32">
        <v>4</v>
      </c>
      <c r="C969" s="32">
        <v>1.5</v>
      </c>
      <c r="D969" s="26" t="str">
        <f t="shared" si="41"/>
        <v/>
      </c>
      <c r="E969" s="26" t="str">
        <f>IF(D969="","",COUNTIF($D$1:D969,"기사임"))</f>
        <v/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40"/>
        <v/>
      </c>
    </row>
    <row r="970" spans="1:7">
      <c r="A970" s="32" t="s">
        <v>3507</v>
      </c>
      <c r="B970" s="32">
        <v>6</v>
      </c>
      <c r="C970" s="32">
        <v>2</v>
      </c>
      <c r="D970" s="26" t="str">
        <f t="shared" si="41"/>
        <v/>
      </c>
      <c r="E970" s="26" t="str">
        <f>IF(D970="","",COUNTIF($D$1:D970,"기사임"))</f>
        <v/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40"/>
        <v/>
      </c>
    </row>
    <row r="971" spans="1:7">
      <c r="A971" s="32" t="s">
        <v>3508</v>
      </c>
      <c r="B971" s="32">
        <v>6</v>
      </c>
      <c r="C971" s="32">
        <v>2</v>
      </c>
      <c r="D971" s="26" t="str">
        <f t="shared" si="41"/>
        <v/>
      </c>
      <c r="E971" s="26" t="str">
        <f>IF(D971="","",COUNTIF($D$1:D971,"기사임"))</f>
        <v/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40"/>
        <v/>
      </c>
    </row>
    <row r="972" spans="1:7">
      <c r="A972" s="32" t="s">
        <v>3509</v>
      </c>
      <c r="B972" s="32">
        <v>4</v>
      </c>
      <c r="C972" s="32">
        <v>1.5</v>
      </c>
      <c r="D972" s="26" t="str">
        <f t="shared" si="41"/>
        <v/>
      </c>
      <c r="E972" s="26" t="str">
        <f>IF(D972="","",COUNTIF($D$1:D972,"기사임"))</f>
        <v/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40"/>
        <v/>
      </c>
    </row>
    <row r="973" spans="1:7">
      <c r="A973" s="32" t="s">
        <v>3054</v>
      </c>
      <c r="B973" s="32">
        <v>6</v>
      </c>
      <c r="C973" s="32">
        <v>4</v>
      </c>
      <c r="D973" s="26" t="str">
        <f t="shared" si="41"/>
        <v/>
      </c>
      <c r="E973" s="26" t="str">
        <f>IF(D973="","",COUNTIF($D$1:D973,"기사임"))</f>
        <v/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40"/>
        <v/>
      </c>
    </row>
    <row r="974" spans="1:7">
      <c r="A974" s="32" t="s">
        <v>3510</v>
      </c>
      <c r="B974" s="32">
        <v>1</v>
      </c>
      <c r="C974" s="32">
        <v>6</v>
      </c>
      <c r="D974" s="26" t="str">
        <f t="shared" si="41"/>
        <v/>
      </c>
      <c r="E974" s="26" t="str">
        <f>IF(D974="","",COUNTIF($D$1:D974,"기사임"))</f>
        <v/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40"/>
        <v/>
      </c>
    </row>
    <row r="975" spans="1:7">
      <c r="A975" s="32" t="s">
        <v>3511</v>
      </c>
      <c r="B975" s="32">
        <v>4</v>
      </c>
      <c r="C975" s="32">
        <v>1.5</v>
      </c>
      <c r="D975" s="26" t="str">
        <f t="shared" si="41"/>
        <v/>
      </c>
      <c r="E975" s="26" t="str">
        <f>IF(D975="","",COUNTIF($D$1:D975,"기사임"))</f>
        <v/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40"/>
        <v/>
      </c>
    </row>
    <row r="976" spans="1:7">
      <c r="A976" s="32" t="s">
        <v>2935</v>
      </c>
      <c r="B976" s="32">
        <v>6</v>
      </c>
      <c r="C976" s="32">
        <v>1</v>
      </c>
      <c r="D976" s="26" t="str">
        <f t="shared" si="41"/>
        <v/>
      </c>
      <c r="E976" s="26" t="str">
        <f>IF(D976="","",COUNTIF($D$1:D976,"기사임"))</f>
        <v/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40"/>
        <v/>
      </c>
    </row>
    <row r="977" spans="1:7">
      <c r="A977" s="32" t="s">
        <v>1564</v>
      </c>
      <c r="B977" s="32">
        <v>6</v>
      </c>
      <c r="C977" s="32">
        <v>6</v>
      </c>
      <c r="D977" s="26" t="str">
        <f t="shared" si="41"/>
        <v/>
      </c>
      <c r="E977" s="26" t="str">
        <f>IF(D977="","",COUNTIF($D$1:D977,"기사임"))</f>
        <v/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40"/>
        <v/>
      </c>
    </row>
    <row r="978" spans="1:7">
      <c r="A978" s="32" t="s">
        <v>2379</v>
      </c>
      <c r="B978" s="32">
        <v>5</v>
      </c>
      <c r="C978" s="32">
        <v>5</v>
      </c>
      <c r="D978" s="26" t="str">
        <f t="shared" si="41"/>
        <v>기사임</v>
      </c>
      <c r="E978" s="26">
        <f>IF(D978="","",COUNTIF($D$1:D978,"기사임"))</f>
        <v>860</v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40"/>
        <v/>
      </c>
    </row>
    <row r="979" spans="1:7">
      <c r="A979" s="32" t="s">
        <v>1862</v>
      </c>
      <c r="B979" s="32">
        <v>5</v>
      </c>
      <c r="C979" s="32">
        <v>5</v>
      </c>
      <c r="D979" s="26" t="str">
        <f t="shared" si="41"/>
        <v>기사임</v>
      </c>
      <c r="E979" s="26">
        <f>IF(D979="","",COUNTIF($D$1:D979,"기사임"))</f>
        <v>861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40"/>
        <v/>
      </c>
    </row>
    <row r="980" spans="1:7">
      <c r="A980" s="32" t="s">
        <v>1567</v>
      </c>
      <c r="B980" s="32">
        <v>5</v>
      </c>
      <c r="C980" s="32">
        <v>4</v>
      </c>
      <c r="D980" s="26" t="str">
        <f t="shared" si="41"/>
        <v>기사임</v>
      </c>
      <c r="E980" s="26">
        <f>IF(D980="","",COUNTIF($D$1:D980,"기사임"))</f>
        <v>862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40"/>
        <v/>
      </c>
    </row>
    <row r="981" spans="1:7">
      <c r="A981" s="32" t="s">
        <v>2874</v>
      </c>
      <c r="B981" s="32">
        <v>5</v>
      </c>
      <c r="C981" s="32">
        <v>4</v>
      </c>
      <c r="D981" s="26" t="str">
        <f t="shared" si="41"/>
        <v>기사임</v>
      </c>
      <c r="E981" s="26">
        <f>IF(D981="","",COUNTIF($D$1:D981,"기사임"))</f>
        <v>863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40"/>
        <v/>
      </c>
    </row>
    <row r="982" spans="1:7">
      <c r="A982" s="32" t="s">
        <v>2386</v>
      </c>
      <c r="B982" s="32">
        <v>5</v>
      </c>
      <c r="C982" s="32">
        <v>5</v>
      </c>
      <c r="D982" s="26" t="str">
        <f t="shared" si="41"/>
        <v>기사임</v>
      </c>
      <c r="E982" s="26">
        <f>IF(D982="","",COUNTIF($D$1:D982,"기사임"))</f>
        <v>864</v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40"/>
        <v/>
      </c>
    </row>
    <row r="983" spans="1:7">
      <c r="A983" s="32" t="s">
        <v>2073</v>
      </c>
      <c r="B983" s="32">
        <v>5</v>
      </c>
      <c r="C983" s="32">
        <v>5</v>
      </c>
      <c r="D983" s="26" t="str">
        <f t="shared" si="41"/>
        <v>기사임</v>
      </c>
      <c r="E983" s="26">
        <f>IF(D983="","",COUNTIF($D$1:D983,"기사임"))</f>
        <v>865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40"/>
        <v/>
      </c>
    </row>
    <row r="984" spans="1:7">
      <c r="A984" s="32" t="s">
        <v>2387</v>
      </c>
      <c r="B984" s="32">
        <v>5</v>
      </c>
      <c r="C984" s="32">
        <v>4</v>
      </c>
      <c r="D984" s="26" t="str">
        <f t="shared" si="41"/>
        <v>기사임</v>
      </c>
      <c r="E984" s="26">
        <f>IF(D984="","",COUNTIF($D$1:D984,"기사임"))</f>
        <v>866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40"/>
        <v/>
      </c>
    </row>
    <row r="985" spans="1:7">
      <c r="A985" s="32" t="s">
        <v>1866</v>
      </c>
      <c r="B985" s="32">
        <v>5</v>
      </c>
      <c r="C985" s="32">
        <v>3</v>
      </c>
      <c r="D985" s="26" t="str">
        <f t="shared" si="41"/>
        <v>기사임</v>
      </c>
      <c r="E985" s="26">
        <f>IF(D985="","",COUNTIF($D$1:D985,"기사임"))</f>
        <v>867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40"/>
        <v/>
      </c>
    </row>
    <row r="986" spans="1:7">
      <c r="A986" s="32" t="s">
        <v>2215</v>
      </c>
      <c r="B986" s="32">
        <v>5</v>
      </c>
      <c r="C986" s="32">
        <v>4</v>
      </c>
      <c r="D986" s="26" t="str">
        <f t="shared" si="41"/>
        <v>기사임</v>
      </c>
      <c r="E986" s="26">
        <f>IF(D986="","",COUNTIF($D$1:D986,"기사임"))</f>
        <v>868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40"/>
        <v/>
      </c>
    </row>
    <row r="987" spans="1:7">
      <c r="A987" s="32" t="s">
        <v>1969</v>
      </c>
      <c r="B987" s="32">
        <v>5</v>
      </c>
      <c r="C987" s="32">
        <v>5</v>
      </c>
      <c r="D987" s="26" t="str">
        <f t="shared" si="41"/>
        <v>기사임</v>
      </c>
      <c r="E987" s="26">
        <f>IF(D987="","",COUNTIF($D$1:D987,"기사임"))</f>
        <v>869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40"/>
        <v/>
      </c>
    </row>
    <row r="988" spans="1:7">
      <c r="A988" s="32" t="s">
        <v>1784</v>
      </c>
      <c r="B988" s="32">
        <v>5</v>
      </c>
      <c r="C988" s="32">
        <v>5</v>
      </c>
      <c r="D988" s="26" t="str">
        <f t="shared" si="41"/>
        <v>기사임</v>
      </c>
      <c r="E988" s="26">
        <f>IF(D988="","",COUNTIF($D$1:D988,"기사임"))</f>
        <v>870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40"/>
        <v/>
      </c>
    </row>
    <row r="989" spans="1:7">
      <c r="A989" s="32" t="s">
        <v>2082</v>
      </c>
      <c r="B989" s="32">
        <v>5</v>
      </c>
      <c r="C989" s="32">
        <v>5</v>
      </c>
      <c r="D989" s="26" t="str">
        <f t="shared" si="41"/>
        <v>기사임</v>
      </c>
      <c r="E989" s="26">
        <f>IF(D989="","",COUNTIF($D$1:D989,"기사임"))</f>
        <v>871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40"/>
        <v/>
      </c>
    </row>
    <row r="990" spans="1:7">
      <c r="A990" s="32" t="s">
        <v>1971</v>
      </c>
      <c r="B990" s="32">
        <v>5</v>
      </c>
      <c r="C990" s="32">
        <v>4</v>
      </c>
      <c r="D990" s="26" t="str">
        <f t="shared" si="41"/>
        <v>기사임</v>
      </c>
      <c r="E990" s="26">
        <f>IF(D990="","",COUNTIF($D$1:D990,"기사임"))</f>
        <v>872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40"/>
        <v/>
      </c>
    </row>
    <row r="991" spans="1:7">
      <c r="A991" s="32" t="s">
        <v>2220</v>
      </c>
      <c r="B991" s="32">
        <v>5</v>
      </c>
      <c r="C991" s="32">
        <v>3</v>
      </c>
      <c r="D991" s="26" t="str">
        <f t="shared" si="41"/>
        <v>기사임</v>
      </c>
      <c r="E991" s="26">
        <f>IF(D991="","",COUNTIF($D$1:D991,"기사임"))</f>
        <v>873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40"/>
        <v/>
      </c>
    </row>
    <row r="992" spans="1:7">
      <c r="A992" s="32" t="s">
        <v>1573</v>
      </c>
      <c r="B992" s="32">
        <v>5</v>
      </c>
      <c r="C992" s="32">
        <v>4</v>
      </c>
      <c r="D992" s="26" t="str">
        <f t="shared" si="41"/>
        <v>기사임</v>
      </c>
      <c r="E992" s="26">
        <f>IF(D992="","",COUNTIF($D$1:D992,"기사임"))</f>
        <v>874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40"/>
        <v/>
      </c>
    </row>
    <row r="993" spans="1:7">
      <c r="A993" s="32" t="s">
        <v>1976</v>
      </c>
      <c r="B993" s="32">
        <v>5</v>
      </c>
      <c r="C993" s="32">
        <v>5</v>
      </c>
      <c r="D993" s="26" t="str">
        <f t="shared" si="41"/>
        <v>기사임</v>
      </c>
      <c r="E993" s="26">
        <f>IF(D993="","",COUNTIF($D$1:D993,"기사임"))</f>
        <v>875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40"/>
        <v/>
      </c>
    </row>
    <row r="994" spans="1:7">
      <c r="A994" s="32" t="s">
        <v>1717</v>
      </c>
      <c r="B994" s="32">
        <v>5</v>
      </c>
      <c r="C994" s="32">
        <v>5</v>
      </c>
      <c r="D994" s="26" t="str">
        <f t="shared" si="41"/>
        <v>기사임</v>
      </c>
      <c r="E994" s="26">
        <f>IF(D994="","",COUNTIF($D$1:D994,"기사임"))</f>
        <v>876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40"/>
        <v/>
      </c>
    </row>
    <row r="995" spans="1:7">
      <c r="A995" s="32" t="s">
        <v>1575</v>
      </c>
      <c r="B995" s="32">
        <v>5</v>
      </c>
      <c r="C995" s="32">
        <v>4</v>
      </c>
      <c r="D995" s="26" t="str">
        <f t="shared" si="41"/>
        <v>기사임</v>
      </c>
      <c r="E995" s="26">
        <f>IF(D995="","",COUNTIF($D$1:D995,"기사임"))</f>
        <v>877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40"/>
        <v/>
      </c>
    </row>
    <row r="996" spans="1:7">
      <c r="A996" s="32" t="s">
        <v>3122</v>
      </c>
      <c r="B996" s="32">
        <v>5</v>
      </c>
      <c r="C996" s="32">
        <v>4</v>
      </c>
      <c r="D996" s="26" t="str">
        <f t="shared" si="41"/>
        <v>기사임</v>
      </c>
      <c r="E996" s="26">
        <f>IF(D996="","",COUNTIF($D$1:D996,"기사임"))</f>
        <v>878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40"/>
        <v/>
      </c>
    </row>
    <row r="997" spans="1:7">
      <c r="A997" s="32" t="s">
        <v>3512</v>
      </c>
      <c r="B997" s="32">
        <v>5</v>
      </c>
      <c r="C997" s="32">
        <v>4</v>
      </c>
      <c r="D997" s="26" t="str">
        <f t="shared" si="41"/>
        <v>기사임</v>
      </c>
      <c r="E997" s="26">
        <f>IF(D997="","",COUNTIF($D$1:D997,"기사임"))</f>
        <v>879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40"/>
        <v/>
      </c>
    </row>
    <row r="998" spans="1:7">
      <c r="A998" s="32" t="s">
        <v>1626</v>
      </c>
      <c r="B998" s="32">
        <v>5</v>
      </c>
      <c r="C998" s="32">
        <v>4</v>
      </c>
      <c r="D998" s="26" t="str">
        <f t="shared" si="41"/>
        <v>기사임</v>
      </c>
      <c r="E998" s="26">
        <f>IF(D998="","",COUNTIF($D$1:D998,"기사임"))</f>
        <v>880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40"/>
        <v/>
      </c>
    </row>
    <row r="999" spans="1:7">
      <c r="A999" s="32" t="s">
        <v>1679</v>
      </c>
      <c r="B999" s="32">
        <v>5</v>
      </c>
      <c r="C999" s="32">
        <v>3</v>
      </c>
      <c r="D999" s="26" t="str">
        <f t="shared" si="41"/>
        <v>기사임</v>
      </c>
      <c r="E999" s="26">
        <f>IF(D999="","",COUNTIF($D$1:D999,"기사임"))</f>
        <v>881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40"/>
        <v/>
      </c>
    </row>
    <row r="1000" spans="1:7">
      <c r="A1000" s="32" t="s">
        <v>1680</v>
      </c>
      <c r="B1000" s="32">
        <v>5</v>
      </c>
      <c r="C1000" s="32">
        <v>5</v>
      </c>
      <c r="D1000" s="26" t="str">
        <f t="shared" si="41"/>
        <v>기사임</v>
      </c>
      <c r="E1000" s="26">
        <f>IF(D1000="","",COUNTIF($D$1:D1000,"기사임"))</f>
        <v>882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40"/>
        <v/>
      </c>
    </row>
    <row r="1001" spans="1:7">
      <c r="A1001" s="32" t="s">
        <v>3020</v>
      </c>
      <c r="B1001" s="32">
        <v>5</v>
      </c>
      <c r="C1001" s="32">
        <v>5</v>
      </c>
      <c r="D1001" s="26" t="str">
        <f t="shared" si="41"/>
        <v>기사임</v>
      </c>
      <c r="E1001" s="26">
        <f>IF(D1001="","",COUNTIF($D$1:D1001,"기사임"))</f>
        <v>883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40"/>
        <v/>
      </c>
    </row>
    <row r="1002" spans="1:7">
      <c r="A1002" s="32" t="s">
        <v>1463</v>
      </c>
      <c r="B1002" s="32">
        <v>5</v>
      </c>
      <c r="C1002" s="32">
        <v>4</v>
      </c>
      <c r="D1002" s="26" t="str">
        <f t="shared" si="41"/>
        <v>기사임</v>
      </c>
      <c r="E1002" s="26">
        <f>IF(D1002="","",COUNTIF($D$1:D1002,"기사임"))</f>
        <v>884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40"/>
        <v/>
      </c>
    </row>
    <row r="1003" spans="1:7">
      <c r="A1003" s="32" t="s">
        <v>3513</v>
      </c>
      <c r="B1003" s="32">
        <v>5</v>
      </c>
      <c r="C1003" s="32">
        <v>5</v>
      </c>
      <c r="D1003" s="26" t="str">
        <f t="shared" si="41"/>
        <v/>
      </c>
      <c r="E1003" s="26" t="str">
        <f>IF(D1003="","",COUNTIF($D$1:D1003,"기사임"))</f>
        <v/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40"/>
        <v/>
      </c>
    </row>
    <row r="1004" spans="1:7">
      <c r="A1004" s="32" t="s">
        <v>3086</v>
      </c>
      <c r="B1004" s="32">
        <v>5</v>
      </c>
      <c r="C1004" s="32">
        <v>4</v>
      </c>
      <c r="D1004" s="26" t="str">
        <f t="shared" si="41"/>
        <v>기사임</v>
      </c>
      <c r="E1004" s="26">
        <f>IF(D1004="","",COUNTIF($D$1:D1004,"기사임"))</f>
        <v>885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40"/>
        <v/>
      </c>
    </row>
    <row r="1005" spans="1:7">
      <c r="A1005" s="32" t="s">
        <v>1988</v>
      </c>
      <c r="B1005" s="32">
        <v>5</v>
      </c>
      <c r="C1005" s="32">
        <v>4</v>
      </c>
      <c r="D1005" s="26" t="str">
        <f t="shared" si="41"/>
        <v>기사임</v>
      </c>
      <c r="E1005" s="26">
        <f>IF(D1005="","",COUNTIF($D$1:D1005,"기사임"))</f>
        <v>886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40"/>
        <v/>
      </c>
    </row>
    <row r="1006" spans="1:7">
      <c r="A1006" s="32" t="s">
        <v>1798</v>
      </c>
      <c r="B1006" s="32">
        <v>5</v>
      </c>
      <c r="C1006" s="32">
        <v>5</v>
      </c>
      <c r="D1006" s="26" t="str">
        <f t="shared" si="41"/>
        <v>기사임</v>
      </c>
      <c r="E1006" s="26">
        <f>IF(D1006="","",COUNTIF($D$1:D1006,"기사임"))</f>
        <v>887</v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40"/>
        <v/>
      </c>
    </row>
    <row r="1007" spans="1:7">
      <c r="A1007" s="32" t="s">
        <v>2101</v>
      </c>
      <c r="B1007" s="32">
        <v>5</v>
      </c>
      <c r="C1007" s="32">
        <v>5</v>
      </c>
      <c r="D1007" s="26" t="str">
        <f t="shared" si="41"/>
        <v>기사임</v>
      </c>
      <c r="E1007" s="26">
        <f>IF(D1007="","",COUNTIF($D$1:D1007,"기사임"))</f>
        <v>888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40"/>
        <v/>
      </c>
    </row>
    <row r="1008" spans="1:7">
      <c r="A1008" s="32" t="s">
        <v>1681</v>
      </c>
      <c r="B1008" s="32">
        <v>5</v>
      </c>
      <c r="C1008" s="32">
        <v>5</v>
      </c>
      <c r="D1008" s="26" t="str">
        <f t="shared" si="41"/>
        <v>기사임</v>
      </c>
      <c r="E1008" s="26">
        <f>IF(D1008="","",COUNTIF($D$1:D1008,"기사임"))</f>
        <v>889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40"/>
        <v/>
      </c>
    </row>
    <row r="1009" spans="1:7">
      <c r="A1009" s="32" t="s">
        <v>1285</v>
      </c>
      <c r="B1009" s="32">
        <v>5</v>
      </c>
      <c r="C1009" s="32">
        <v>5</v>
      </c>
      <c r="D1009" s="26" t="str">
        <f t="shared" si="41"/>
        <v>기사임</v>
      </c>
      <c r="E1009" s="26">
        <f>IF(D1009="","",COUNTIF($D$1:D1009,"기사임"))</f>
        <v>890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40"/>
        <v/>
      </c>
    </row>
    <row r="1010" spans="1:7">
      <c r="A1010" s="32" t="s">
        <v>1887</v>
      </c>
      <c r="B1010" s="32">
        <v>5</v>
      </c>
      <c r="C1010" s="32">
        <v>4</v>
      </c>
      <c r="D1010" s="26" t="str">
        <f t="shared" si="41"/>
        <v>기사임</v>
      </c>
      <c r="E1010" s="26">
        <f>IF(D1010="","",COUNTIF($D$1:D1010,"기사임"))</f>
        <v>891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40"/>
        <v/>
      </c>
    </row>
    <row r="1011" spans="1:7">
      <c r="A1011" s="32" t="s">
        <v>1583</v>
      </c>
      <c r="B1011" s="32">
        <v>5</v>
      </c>
      <c r="C1011" s="32">
        <v>5</v>
      </c>
      <c r="D1011" s="26" t="str">
        <f t="shared" si="41"/>
        <v>기사임</v>
      </c>
      <c r="E1011" s="26">
        <f>IF(D1011="","",COUNTIF($D$1:D1011,"기사임"))</f>
        <v>892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40"/>
        <v/>
      </c>
    </row>
    <row r="1012" spans="1:7">
      <c r="A1012" s="32" t="s">
        <v>2240</v>
      </c>
      <c r="B1012" s="32">
        <v>5</v>
      </c>
      <c r="C1012" s="32">
        <v>5</v>
      </c>
      <c r="D1012" s="26" t="str">
        <f t="shared" si="41"/>
        <v>기사임</v>
      </c>
      <c r="E1012" s="26">
        <f>IF(D1012="","",COUNTIF($D$1:D1012,"기사임"))</f>
        <v>893</v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40"/>
        <v/>
      </c>
    </row>
    <row r="1013" spans="1:7">
      <c r="A1013" s="32" t="s">
        <v>2241</v>
      </c>
      <c r="B1013" s="32">
        <v>5</v>
      </c>
      <c r="C1013" s="32">
        <v>4</v>
      </c>
      <c r="D1013" s="26" t="str">
        <f t="shared" si="41"/>
        <v>기사임</v>
      </c>
      <c r="E1013" s="26">
        <f>IF(D1013="","",COUNTIF($D$1:D1013,"기사임"))</f>
        <v>894</v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40"/>
        <v/>
      </c>
    </row>
    <row r="1014" spans="1:7">
      <c r="A1014" s="32" t="s">
        <v>2106</v>
      </c>
      <c r="B1014" s="32">
        <v>5</v>
      </c>
      <c r="C1014" s="32">
        <v>4</v>
      </c>
      <c r="D1014" s="26" t="str">
        <f t="shared" si="41"/>
        <v>기사임</v>
      </c>
      <c r="E1014" s="26">
        <f>IF(D1014="","",COUNTIF($D$1:D1014,"기사임"))</f>
        <v>895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40"/>
        <v/>
      </c>
    </row>
    <row r="1015" spans="1:7">
      <c r="A1015" s="32" t="s">
        <v>2244</v>
      </c>
      <c r="B1015" s="32">
        <v>5</v>
      </c>
      <c r="C1015" s="32">
        <v>5</v>
      </c>
      <c r="D1015" s="26" t="str">
        <f t="shared" si="41"/>
        <v>기사임</v>
      </c>
      <c r="E1015" s="26">
        <f>IF(D1015="","",COUNTIF($D$1:D1015,"기사임"))</f>
        <v>896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40"/>
        <v/>
      </c>
    </row>
    <row r="1016" spans="1:7">
      <c r="A1016" s="32" t="s">
        <v>1730</v>
      </c>
      <c r="B1016" s="32">
        <v>5</v>
      </c>
      <c r="C1016" s="32">
        <v>4</v>
      </c>
      <c r="D1016" s="26" t="str">
        <f t="shared" si="41"/>
        <v>기사임</v>
      </c>
      <c r="E1016" s="26">
        <f>IF(D1016="","",COUNTIF($D$1:D1016,"기사임"))</f>
        <v>897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40"/>
        <v/>
      </c>
    </row>
    <row r="1017" spans="1:7">
      <c r="A1017" s="32" t="s">
        <v>2421</v>
      </c>
      <c r="B1017" s="32">
        <v>5</v>
      </c>
      <c r="C1017" s="32">
        <v>5</v>
      </c>
      <c r="D1017" s="26" t="str">
        <f t="shared" si="41"/>
        <v>기사임</v>
      </c>
      <c r="E1017" s="26">
        <f>IF(D1017="","",COUNTIF($D$1:D1017,"기사임"))</f>
        <v>898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40"/>
        <v/>
      </c>
    </row>
    <row r="1018" spans="1:7">
      <c r="A1018" s="32" t="s">
        <v>1996</v>
      </c>
      <c r="B1018" s="32">
        <v>5</v>
      </c>
      <c r="C1018" s="32">
        <v>5</v>
      </c>
      <c r="D1018" s="26" t="str">
        <f t="shared" si="41"/>
        <v>기사임</v>
      </c>
      <c r="E1018" s="26">
        <f>IF(D1018="","",COUNTIF($D$1:D1018,"기사임"))</f>
        <v>899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40"/>
        <v/>
      </c>
    </row>
    <row r="1019" spans="1:7">
      <c r="A1019" s="32" t="s">
        <v>2246</v>
      </c>
      <c r="B1019" s="32">
        <v>5</v>
      </c>
      <c r="C1019" s="32">
        <v>2</v>
      </c>
      <c r="D1019" s="26" t="str">
        <f t="shared" si="41"/>
        <v>기사임</v>
      </c>
      <c r="E1019" s="26">
        <f>IF(D1019="","",COUNTIF($D$1:D1019,"기사임"))</f>
        <v>900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40"/>
        <v/>
      </c>
    </row>
    <row r="1020" spans="1:7">
      <c r="A1020" s="32" t="s">
        <v>1997</v>
      </c>
      <c r="B1020" s="32">
        <v>5</v>
      </c>
      <c r="C1020" s="32">
        <v>5</v>
      </c>
      <c r="D1020" s="26" t="str">
        <f t="shared" si="41"/>
        <v>기사임</v>
      </c>
      <c r="E1020" s="26">
        <f>IF(D1020="","",COUNTIF($D$1:D1020,"기사임"))</f>
        <v>901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40"/>
        <v/>
      </c>
    </row>
    <row r="1021" spans="1:7">
      <c r="A1021" s="32" t="s">
        <v>1586</v>
      </c>
      <c r="B1021" s="32">
        <v>5</v>
      </c>
      <c r="C1021" s="32">
        <v>4</v>
      </c>
      <c r="D1021" s="26" t="str">
        <f t="shared" si="41"/>
        <v>기사임</v>
      </c>
      <c r="E1021" s="26">
        <f>IF(D1021="","",COUNTIF($D$1:D1021,"기사임"))</f>
        <v>902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40"/>
        <v/>
      </c>
    </row>
    <row r="1022" spans="1:7">
      <c r="A1022" s="32" t="s">
        <v>2113</v>
      </c>
      <c r="B1022" s="32">
        <v>5</v>
      </c>
      <c r="C1022" s="32">
        <v>5</v>
      </c>
      <c r="D1022" s="26" t="str">
        <f t="shared" si="41"/>
        <v>기사임</v>
      </c>
      <c r="E1022" s="26">
        <f>IF(D1022="","",COUNTIF($D$1:D1022,"기사임"))</f>
        <v>903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40"/>
        <v/>
      </c>
    </row>
    <row r="1023" spans="1:7">
      <c r="A1023" s="32" t="s">
        <v>1732</v>
      </c>
      <c r="B1023" s="32">
        <v>5</v>
      </c>
      <c r="C1023" s="32">
        <v>5</v>
      </c>
      <c r="D1023" s="26" t="str">
        <f t="shared" si="41"/>
        <v>기사임</v>
      </c>
      <c r="E1023" s="26">
        <f>IF(D1023="","",COUNTIF($D$1:D1023,"기사임"))</f>
        <v>904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40"/>
        <v/>
      </c>
    </row>
    <row r="1024" spans="1:7">
      <c r="A1024" s="32" t="s">
        <v>1733</v>
      </c>
      <c r="B1024" s="32">
        <v>5</v>
      </c>
      <c r="C1024" s="32">
        <v>5</v>
      </c>
      <c r="D1024" s="26" t="str">
        <f t="shared" si="41"/>
        <v>기사임</v>
      </c>
      <c r="E1024" s="26">
        <f>IF(D1024="","",COUNTIF($D$1:D1024,"기사임"))</f>
        <v>905</v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40"/>
        <v/>
      </c>
    </row>
    <row r="1025" spans="1:7">
      <c r="A1025" s="32" t="s">
        <v>2115</v>
      </c>
      <c r="B1025" s="32">
        <v>5</v>
      </c>
      <c r="C1025" s="32">
        <v>5</v>
      </c>
      <c r="D1025" s="26" t="str">
        <f t="shared" si="41"/>
        <v>기사임</v>
      </c>
      <c r="E1025" s="26">
        <f>IF(D1025="","",COUNTIF($D$1:D1025,"기사임"))</f>
        <v>906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40"/>
        <v/>
      </c>
    </row>
    <row r="1026" spans="1:7">
      <c r="A1026" s="32" t="s">
        <v>2002</v>
      </c>
      <c r="B1026" s="32">
        <v>5</v>
      </c>
      <c r="C1026" s="32">
        <v>5</v>
      </c>
      <c r="D1026" s="26" t="str">
        <f t="shared" si="41"/>
        <v>기사임</v>
      </c>
      <c r="E1026" s="26">
        <f>IF(D1026="","",COUNTIF($D$1:D1026,"기사임"))</f>
        <v>907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2">IF(F1026="","",RANK(F1026,F:F,1))</f>
        <v/>
      </c>
    </row>
    <row r="1027" spans="1:7">
      <c r="A1027" s="32" t="s">
        <v>1587</v>
      </c>
      <c r="B1027" s="32">
        <v>5</v>
      </c>
      <c r="C1027" s="32">
        <v>5</v>
      </c>
      <c r="D1027" s="26" t="str">
        <f t="shared" ref="D1027:D1090" si="43">IF(AND(MID(A1027,2,8)="archives",ISNUMBER(VALUE(MID(A1027,11,8)))=TRUE),"기사임","")</f>
        <v>기사임</v>
      </c>
      <c r="E1027" s="26">
        <f>IF(D1027="","",COUNTIF($D$1:D1027,"기사임"))</f>
        <v>908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2"/>
        <v/>
      </c>
    </row>
    <row r="1028" spans="1:7">
      <c r="A1028" s="32" t="s">
        <v>3043</v>
      </c>
      <c r="B1028" s="32">
        <v>5</v>
      </c>
      <c r="C1028" s="32">
        <v>3</v>
      </c>
      <c r="D1028" s="26" t="str">
        <f t="shared" si="43"/>
        <v>기사임</v>
      </c>
      <c r="E1028" s="26">
        <f>IF(D1028="","",COUNTIF($D$1:D1028,"기사임"))</f>
        <v>909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2"/>
        <v/>
      </c>
    </row>
    <row r="1029" spans="1:7">
      <c r="A1029" s="32" t="s">
        <v>2007</v>
      </c>
      <c r="B1029" s="32">
        <v>5</v>
      </c>
      <c r="C1029" s="32">
        <v>4</v>
      </c>
      <c r="D1029" s="26" t="str">
        <f t="shared" si="43"/>
        <v>기사임</v>
      </c>
      <c r="E1029" s="26">
        <f>IF(D1029="","",COUNTIF($D$1:D1029,"기사임"))</f>
        <v>910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2"/>
        <v/>
      </c>
    </row>
    <row r="1030" spans="1:7">
      <c r="A1030" s="32" t="s">
        <v>3514</v>
      </c>
      <c r="B1030" s="32">
        <v>5</v>
      </c>
      <c r="C1030" s="32">
        <v>2</v>
      </c>
      <c r="D1030" s="26" t="str">
        <f t="shared" si="43"/>
        <v>기사임</v>
      </c>
      <c r="E1030" s="26">
        <f>IF(D1030="","",COUNTIF($D$1:D1030,"기사임"))</f>
        <v>911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2"/>
        <v/>
      </c>
    </row>
    <row r="1031" spans="1:7">
      <c r="A1031" s="32" t="s">
        <v>2124</v>
      </c>
      <c r="B1031" s="32">
        <v>5</v>
      </c>
      <c r="C1031" s="32">
        <v>5</v>
      </c>
      <c r="D1031" s="26" t="str">
        <f t="shared" si="43"/>
        <v>기사임</v>
      </c>
      <c r="E1031" s="26">
        <f>IF(D1031="","",COUNTIF($D$1:D1031,"기사임"))</f>
        <v>912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2"/>
        <v/>
      </c>
    </row>
    <row r="1032" spans="1:7">
      <c r="A1032" s="32" t="s">
        <v>2126</v>
      </c>
      <c r="B1032" s="32">
        <v>5</v>
      </c>
      <c r="C1032" s="32">
        <v>4</v>
      </c>
      <c r="D1032" s="26" t="str">
        <f t="shared" si="43"/>
        <v>기사임</v>
      </c>
      <c r="E1032" s="26">
        <f>IF(D1032="","",COUNTIF($D$1:D1032,"기사임"))</f>
        <v>913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2"/>
        <v/>
      </c>
    </row>
    <row r="1033" spans="1:7">
      <c r="A1033" s="32" t="s">
        <v>1743</v>
      </c>
      <c r="B1033" s="32">
        <v>5</v>
      </c>
      <c r="C1033" s="32">
        <v>5</v>
      </c>
      <c r="D1033" s="26" t="str">
        <f t="shared" si="43"/>
        <v>기사임</v>
      </c>
      <c r="E1033" s="26">
        <f>IF(D1033="","",COUNTIF($D$1:D1033,"기사임"))</f>
        <v>914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2"/>
        <v/>
      </c>
    </row>
    <row r="1034" spans="1:7">
      <c r="A1034" s="32" t="s">
        <v>2127</v>
      </c>
      <c r="B1034" s="32">
        <v>5</v>
      </c>
      <c r="C1034" s="32">
        <v>5</v>
      </c>
      <c r="D1034" s="26" t="str">
        <f t="shared" si="43"/>
        <v>기사임</v>
      </c>
      <c r="E1034" s="26">
        <f>IF(D1034="","",COUNTIF($D$1:D1034,"기사임"))</f>
        <v>915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2"/>
        <v/>
      </c>
    </row>
    <row r="1035" spans="1:7">
      <c r="A1035" s="32" t="s">
        <v>1907</v>
      </c>
      <c r="B1035" s="32">
        <v>5</v>
      </c>
      <c r="C1035" s="32">
        <v>5</v>
      </c>
      <c r="D1035" s="26" t="str">
        <f t="shared" si="43"/>
        <v>기사임</v>
      </c>
      <c r="E1035" s="26">
        <f>IF(D1035="","",COUNTIF($D$1:D1035,"기사임"))</f>
        <v>916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2"/>
        <v/>
      </c>
    </row>
    <row r="1036" spans="1:7">
      <c r="A1036" s="32" t="s">
        <v>2008</v>
      </c>
      <c r="B1036" s="32">
        <v>5</v>
      </c>
      <c r="C1036" s="32">
        <v>4</v>
      </c>
      <c r="D1036" s="26" t="str">
        <f t="shared" si="43"/>
        <v>기사임</v>
      </c>
      <c r="E1036" s="26">
        <f>IF(D1036="","",COUNTIF($D$1:D1036,"기사임"))</f>
        <v>917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2"/>
        <v/>
      </c>
    </row>
    <row r="1037" spans="1:7">
      <c r="A1037" s="32" t="s">
        <v>1744</v>
      </c>
      <c r="B1037" s="32">
        <v>5</v>
      </c>
      <c r="C1037" s="32">
        <v>4</v>
      </c>
      <c r="D1037" s="26" t="str">
        <f t="shared" si="43"/>
        <v>기사임</v>
      </c>
      <c r="E1037" s="26">
        <f>IF(D1037="","",COUNTIF($D$1:D1037,"기사임"))</f>
        <v>918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2"/>
        <v/>
      </c>
    </row>
    <row r="1038" spans="1:7">
      <c r="A1038" s="32" t="s">
        <v>1746</v>
      </c>
      <c r="B1038" s="32">
        <v>5</v>
      </c>
      <c r="C1038" s="32">
        <v>4</v>
      </c>
      <c r="D1038" s="26" t="str">
        <f t="shared" si="43"/>
        <v>기사임</v>
      </c>
      <c r="E1038" s="26">
        <f>IF(D1038="","",COUNTIF($D$1:D1038,"기사임"))</f>
        <v>919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2"/>
        <v/>
      </c>
    </row>
    <row r="1039" spans="1:7">
      <c r="A1039" s="32" t="s">
        <v>1812</v>
      </c>
      <c r="B1039" s="32">
        <v>5</v>
      </c>
      <c r="C1039" s="32">
        <v>5</v>
      </c>
      <c r="D1039" s="26" t="str">
        <f t="shared" si="43"/>
        <v>기사임</v>
      </c>
      <c r="E1039" s="26">
        <f>IF(D1039="","",COUNTIF($D$1:D1039,"기사임"))</f>
        <v>920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2"/>
        <v/>
      </c>
    </row>
    <row r="1040" spans="1:7">
      <c r="A1040" s="32" t="s">
        <v>3515</v>
      </c>
      <c r="B1040" s="32">
        <v>5</v>
      </c>
      <c r="C1040" s="32">
        <v>5</v>
      </c>
      <c r="D1040" s="26" t="str">
        <f t="shared" si="43"/>
        <v>기사임</v>
      </c>
      <c r="E1040" s="26">
        <f>IF(D1040="","",COUNTIF($D$1:D1040,"기사임"))</f>
        <v>921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2"/>
        <v/>
      </c>
    </row>
    <row r="1041" spans="1:7">
      <c r="A1041" s="32" t="s">
        <v>2130</v>
      </c>
      <c r="B1041" s="32">
        <v>5</v>
      </c>
      <c r="C1041" s="32">
        <v>4</v>
      </c>
      <c r="D1041" s="26" t="str">
        <f t="shared" si="43"/>
        <v>기사임</v>
      </c>
      <c r="E1041" s="26">
        <f>IF(D1041="","",COUNTIF($D$1:D1041,"기사임"))</f>
        <v>922</v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2"/>
        <v/>
      </c>
    </row>
    <row r="1042" spans="1:7">
      <c r="A1042" s="32" t="s">
        <v>2455</v>
      </c>
      <c r="B1042" s="32">
        <v>5</v>
      </c>
      <c r="C1042" s="32">
        <v>5</v>
      </c>
      <c r="D1042" s="26" t="str">
        <f t="shared" si="43"/>
        <v>기사임</v>
      </c>
      <c r="E1042" s="26">
        <f>IF(D1042="","",COUNTIF($D$1:D1042,"기사임"))</f>
        <v>923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2"/>
        <v/>
      </c>
    </row>
    <row r="1043" spans="1:7">
      <c r="A1043" s="32" t="s">
        <v>1644</v>
      </c>
      <c r="B1043" s="32">
        <v>5</v>
      </c>
      <c r="C1043" s="32">
        <v>5</v>
      </c>
      <c r="D1043" s="26" t="str">
        <f t="shared" si="43"/>
        <v>기사임</v>
      </c>
      <c r="E1043" s="26">
        <f>IF(D1043="","",COUNTIF($D$1:D1043,"기사임"))</f>
        <v>924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2"/>
        <v/>
      </c>
    </row>
    <row r="1044" spans="1:7">
      <c r="A1044" s="32" t="s">
        <v>1748</v>
      </c>
      <c r="B1044" s="32">
        <v>5</v>
      </c>
      <c r="C1044" s="32">
        <v>4</v>
      </c>
      <c r="D1044" s="26" t="str">
        <f t="shared" si="43"/>
        <v>기사임</v>
      </c>
      <c r="E1044" s="26">
        <f>IF(D1044="","",COUNTIF($D$1:D1044,"기사임"))</f>
        <v>925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2"/>
        <v/>
      </c>
    </row>
    <row r="1045" spans="1:7">
      <c r="A1045" s="32" t="s">
        <v>1423</v>
      </c>
      <c r="B1045" s="32">
        <v>5</v>
      </c>
      <c r="C1045" s="32">
        <v>5</v>
      </c>
      <c r="D1045" s="26" t="str">
        <f t="shared" si="43"/>
        <v>기사임</v>
      </c>
      <c r="E1045" s="26">
        <f>IF(D1045="","",COUNTIF($D$1:D1045,"기사임"))</f>
        <v>926</v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2"/>
        <v/>
      </c>
    </row>
    <row r="1046" spans="1:7">
      <c r="A1046" s="32" t="s">
        <v>2139</v>
      </c>
      <c r="B1046" s="32">
        <v>5</v>
      </c>
      <c r="C1046" s="32">
        <v>5</v>
      </c>
      <c r="D1046" s="26" t="str">
        <f t="shared" si="43"/>
        <v>기사임</v>
      </c>
      <c r="E1046" s="26">
        <f>IF(D1046="","",COUNTIF($D$1:D1046,"기사임"))</f>
        <v>927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2"/>
        <v/>
      </c>
    </row>
    <row r="1047" spans="1:7">
      <c r="A1047" s="32" t="s">
        <v>1647</v>
      </c>
      <c r="B1047" s="32">
        <v>5</v>
      </c>
      <c r="C1047" s="32">
        <v>5</v>
      </c>
      <c r="D1047" s="26" t="str">
        <f t="shared" si="43"/>
        <v>기사임</v>
      </c>
      <c r="E1047" s="26">
        <f>IF(D1047="","",COUNTIF($D$1:D1047,"기사임"))</f>
        <v>928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2"/>
        <v/>
      </c>
    </row>
    <row r="1048" spans="1:7">
      <c r="A1048" s="32" t="s">
        <v>2283</v>
      </c>
      <c r="B1048" s="32">
        <v>5</v>
      </c>
      <c r="C1048" s="32">
        <v>2</v>
      </c>
      <c r="D1048" s="26" t="str">
        <f t="shared" si="43"/>
        <v>기사임</v>
      </c>
      <c r="E1048" s="26">
        <f>IF(D1048="","",COUNTIF($D$1:D1048,"기사임"))</f>
        <v>929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2"/>
        <v/>
      </c>
    </row>
    <row r="1049" spans="1:7">
      <c r="A1049" s="32" t="s">
        <v>2285</v>
      </c>
      <c r="B1049" s="32">
        <v>5</v>
      </c>
      <c r="C1049" s="32">
        <v>5</v>
      </c>
      <c r="D1049" s="26" t="str">
        <f t="shared" si="43"/>
        <v>기사임</v>
      </c>
      <c r="E1049" s="26">
        <f>IF(D1049="","",COUNTIF($D$1:D1049,"기사임"))</f>
        <v>930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2"/>
        <v/>
      </c>
    </row>
    <row r="1050" spans="1:7">
      <c r="A1050" s="32" t="s">
        <v>2773</v>
      </c>
      <c r="B1050" s="32">
        <v>5</v>
      </c>
      <c r="C1050" s="32">
        <v>5</v>
      </c>
      <c r="D1050" s="26" t="str">
        <f t="shared" si="43"/>
        <v>기사임</v>
      </c>
      <c r="E1050" s="26">
        <f>IF(D1050="","",COUNTIF($D$1:D1050,"기사임"))</f>
        <v>931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2"/>
        <v/>
      </c>
    </row>
    <row r="1051" spans="1:7">
      <c r="A1051" s="32" t="s">
        <v>1818</v>
      </c>
      <c r="B1051" s="32">
        <v>5</v>
      </c>
      <c r="C1051" s="32">
        <v>5</v>
      </c>
      <c r="D1051" s="26" t="str">
        <f t="shared" si="43"/>
        <v>기사임</v>
      </c>
      <c r="E1051" s="26">
        <f>IF(D1051="","",COUNTIF($D$1:D1051,"기사임"))</f>
        <v>932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2"/>
        <v/>
      </c>
    </row>
    <row r="1052" spans="1:7">
      <c r="A1052" s="32" t="s">
        <v>2019</v>
      </c>
      <c r="B1052" s="32">
        <v>5</v>
      </c>
      <c r="C1052" s="32">
        <v>5</v>
      </c>
      <c r="D1052" s="26" t="str">
        <f t="shared" si="43"/>
        <v>기사임</v>
      </c>
      <c r="E1052" s="26">
        <f>IF(D1052="","",COUNTIF($D$1:D1052,"기사임"))</f>
        <v>933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2"/>
        <v/>
      </c>
    </row>
    <row r="1053" spans="1:7">
      <c r="A1053" s="32" t="s">
        <v>2290</v>
      </c>
      <c r="B1053" s="32">
        <v>5</v>
      </c>
      <c r="C1053" s="32">
        <v>4</v>
      </c>
      <c r="D1053" s="26" t="str">
        <f t="shared" si="43"/>
        <v>기사임</v>
      </c>
      <c r="E1053" s="26">
        <f>IF(D1053="","",COUNTIF($D$1:D1053,"기사임"))</f>
        <v>934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2"/>
        <v/>
      </c>
    </row>
    <row r="1054" spans="1:7">
      <c r="A1054" s="32" t="s">
        <v>1504</v>
      </c>
      <c r="B1054" s="32">
        <v>5</v>
      </c>
      <c r="C1054" s="32">
        <v>4</v>
      </c>
      <c r="D1054" s="26" t="str">
        <f t="shared" si="43"/>
        <v>기사임</v>
      </c>
      <c r="E1054" s="26">
        <f>IF(D1054="","",COUNTIF($D$1:D1054,"기사임"))</f>
        <v>935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2"/>
        <v/>
      </c>
    </row>
    <row r="1055" spans="1:7">
      <c r="A1055" s="32" t="s">
        <v>2024</v>
      </c>
      <c r="B1055" s="32">
        <v>5</v>
      </c>
      <c r="C1055" s="32">
        <v>4</v>
      </c>
      <c r="D1055" s="26" t="str">
        <f t="shared" si="43"/>
        <v>기사임</v>
      </c>
      <c r="E1055" s="26">
        <f>IF(D1055="","",COUNTIF($D$1:D1055,"기사임"))</f>
        <v>936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2"/>
        <v/>
      </c>
    </row>
    <row r="1056" spans="1:7">
      <c r="A1056" s="32" t="s">
        <v>1825</v>
      </c>
      <c r="B1056" s="32">
        <v>5</v>
      </c>
      <c r="C1056" s="32">
        <v>4</v>
      </c>
      <c r="D1056" s="26" t="str">
        <f t="shared" si="43"/>
        <v>기사임</v>
      </c>
      <c r="E1056" s="26">
        <f>IF(D1056="","",COUNTIF($D$1:D1056,"기사임"))</f>
        <v>937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2"/>
        <v/>
      </c>
    </row>
    <row r="1057" spans="1:7">
      <c r="A1057" s="32" t="s">
        <v>2762</v>
      </c>
      <c r="B1057" s="32">
        <v>5</v>
      </c>
      <c r="C1057" s="32">
        <v>5</v>
      </c>
      <c r="D1057" s="26" t="str">
        <f t="shared" si="43"/>
        <v>기사임</v>
      </c>
      <c r="E1057" s="26">
        <f>IF(D1057="","",COUNTIF($D$1:D1057,"기사임"))</f>
        <v>938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2"/>
        <v/>
      </c>
    </row>
    <row r="1058" spans="1:7">
      <c r="A1058" s="32" t="s">
        <v>2298</v>
      </c>
      <c r="B1058" s="32">
        <v>5</v>
      </c>
      <c r="C1058" s="32">
        <v>5</v>
      </c>
      <c r="D1058" s="26" t="str">
        <f t="shared" si="43"/>
        <v>기사임</v>
      </c>
      <c r="E1058" s="26">
        <f>IF(D1058="","",COUNTIF($D$1:D1058,"기사임"))</f>
        <v>939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2"/>
        <v/>
      </c>
    </row>
    <row r="1059" spans="1:7">
      <c r="A1059" s="32" t="s">
        <v>2905</v>
      </c>
      <c r="B1059" s="32">
        <v>5</v>
      </c>
      <c r="C1059" s="32">
        <v>4</v>
      </c>
      <c r="D1059" s="26" t="str">
        <f t="shared" si="43"/>
        <v>기사임</v>
      </c>
      <c r="E1059" s="26">
        <f>IF(D1059="","",COUNTIF($D$1:D1059,"기사임"))</f>
        <v>940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2"/>
        <v/>
      </c>
    </row>
    <row r="1060" spans="1:7">
      <c r="A1060" s="32" t="s">
        <v>2152</v>
      </c>
      <c r="B1060" s="32">
        <v>5</v>
      </c>
      <c r="C1060" s="32">
        <v>5</v>
      </c>
      <c r="D1060" s="26" t="str">
        <f t="shared" si="43"/>
        <v>기사임</v>
      </c>
      <c r="E1060" s="26">
        <f>IF(D1060="","",COUNTIF($D$1:D1060,"기사임"))</f>
        <v>941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2"/>
        <v/>
      </c>
    </row>
    <row r="1061" spans="1:7">
      <c r="A1061" s="32" t="s">
        <v>3175</v>
      </c>
      <c r="B1061" s="32">
        <v>5</v>
      </c>
      <c r="C1061" s="32">
        <v>5</v>
      </c>
      <c r="D1061" s="26" t="str">
        <f t="shared" si="43"/>
        <v>기사임</v>
      </c>
      <c r="E1061" s="26">
        <f>IF(D1061="","",COUNTIF($D$1:D1061,"기사임"))</f>
        <v>942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2"/>
        <v/>
      </c>
    </row>
    <row r="1062" spans="1:7">
      <c r="A1062" s="32" t="s">
        <v>1752</v>
      </c>
      <c r="B1062" s="32">
        <v>5</v>
      </c>
      <c r="C1062" s="32">
        <v>5</v>
      </c>
      <c r="D1062" s="26" t="str">
        <f t="shared" si="43"/>
        <v>기사임</v>
      </c>
      <c r="E1062" s="26">
        <f>IF(D1062="","",COUNTIF($D$1:D1062,"기사임"))</f>
        <v>943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2"/>
        <v/>
      </c>
    </row>
    <row r="1063" spans="1:7">
      <c r="A1063" s="32" t="s">
        <v>2301</v>
      </c>
      <c r="B1063" s="32">
        <v>5</v>
      </c>
      <c r="C1063" s="32">
        <v>5</v>
      </c>
      <c r="D1063" s="26" t="str">
        <f t="shared" si="43"/>
        <v>기사임</v>
      </c>
      <c r="E1063" s="26">
        <f>IF(D1063="","",COUNTIF($D$1:D1063,"기사임"))</f>
        <v>944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2"/>
        <v/>
      </c>
    </row>
    <row r="1064" spans="1:7">
      <c r="A1064" s="32" t="s">
        <v>1829</v>
      </c>
      <c r="B1064" s="32">
        <v>5</v>
      </c>
      <c r="C1064" s="32">
        <v>4</v>
      </c>
      <c r="D1064" s="26" t="str">
        <f t="shared" si="43"/>
        <v>기사임</v>
      </c>
      <c r="E1064" s="26">
        <f>IF(D1064="","",COUNTIF($D$1:D1064,"기사임"))</f>
        <v>945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2"/>
        <v/>
      </c>
    </row>
    <row r="1065" spans="1:7">
      <c r="A1065" s="32" t="s">
        <v>2852</v>
      </c>
      <c r="B1065" s="32">
        <v>5</v>
      </c>
      <c r="C1065" s="32">
        <v>1</v>
      </c>
      <c r="D1065" s="26" t="str">
        <f t="shared" si="43"/>
        <v>기사임</v>
      </c>
      <c r="E1065" s="26">
        <f>IF(D1065="","",COUNTIF($D$1:D1065,"기사임"))</f>
        <v>946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2"/>
        <v/>
      </c>
    </row>
    <row r="1066" spans="1:7">
      <c r="A1066" s="32" t="s">
        <v>2311</v>
      </c>
      <c r="B1066" s="32">
        <v>5</v>
      </c>
      <c r="C1066" s="32">
        <v>5</v>
      </c>
      <c r="D1066" s="26" t="str">
        <f t="shared" si="43"/>
        <v>기사임</v>
      </c>
      <c r="E1066" s="26">
        <f>IF(D1066="","",COUNTIF($D$1:D1066,"기사임"))</f>
        <v>947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2"/>
        <v/>
      </c>
    </row>
    <row r="1067" spans="1:7">
      <c r="A1067" s="32" t="s">
        <v>2156</v>
      </c>
      <c r="B1067" s="32">
        <v>5</v>
      </c>
      <c r="C1067" s="32">
        <v>5</v>
      </c>
      <c r="D1067" s="26" t="str">
        <f t="shared" si="43"/>
        <v>기사임</v>
      </c>
      <c r="E1067" s="26">
        <f>IF(D1067="","",COUNTIF($D$1:D1067,"기사임"))</f>
        <v>948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2"/>
        <v/>
      </c>
    </row>
    <row r="1068" spans="1:7">
      <c r="A1068" s="32" t="s">
        <v>3037</v>
      </c>
      <c r="B1068" s="32">
        <v>5</v>
      </c>
      <c r="C1068" s="32">
        <v>5</v>
      </c>
      <c r="D1068" s="26" t="str">
        <f t="shared" si="43"/>
        <v>기사임</v>
      </c>
      <c r="E1068" s="26">
        <f>IF(D1068="","",COUNTIF($D$1:D1068,"기사임"))</f>
        <v>949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2"/>
        <v/>
      </c>
    </row>
    <row r="1069" spans="1:7">
      <c r="A1069" s="32" t="s">
        <v>1930</v>
      </c>
      <c r="B1069" s="32">
        <v>5</v>
      </c>
      <c r="C1069" s="32">
        <v>5</v>
      </c>
      <c r="D1069" s="26" t="str">
        <f t="shared" si="43"/>
        <v>기사임</v>
      </c>
      <c r="E1069" s="26">
        <f>IF(D1069="","",COUNTIF($D$1:D1069,"기사임"))</f>
        <v>950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2"/>
        <v/>
      </c>
    </row>
    <row r="1070" spans="1:7">
      <c r="A1070" s="32" t="s">
        <v>2159</v>
      </c>
      <c r="B1070" s="32">
        <v>5</v>
      </c>
      <c r="C1070" s="32">
        <v>4</v>
      </c>
      <c r="D1070" s="26" t="str">
        <f t="shared" si="43"/>
        <v>기사임</v>
      </c>
      <c r="E1070" s="26">
        <f>IF(D1070="","",COUNTIF($D$1:D1070,"기사임"))</f>
        <v>951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2"/>
        <v/>
      </c>
    </row>
    <row r="1071" spans="1:7">
      <c r="A1071" s="32" t="s">
        <v>2913</v>
      </c>
      <c r="B1071" s="32">
        <v>5</v>
      </c>
      <c r="C1071" s="32">
        <v>4</v>
      </c>
      <c r="D1071" s="26" t="str">
        <f t="shared" si="43"/>
        <v>기사임</v>
      </c>
      <c r="E1071" s="26">
        <f>IF(D1071="","",COUNTIF($D$1:D1071,"기사임"))</f>
        <v>952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2"/>
        <v/>
      </c>
    </row>
    <row r="1072" spans="1:7">
      <c r="A1072" s="32" t="s">
        <v>2914</v>
      </c>
      <c r="B1072" s="32">
        <v>5</v>
      </c>
      <c r="C1072" s="32">
        <v>5</v>
      </c>
      <c r="D1072" s="26" t="str">
        <f t="shared" si="43"/>
        <v>기사임</v>
      </c>
      <c r="E1072" s="26">
        <f>IF(D1072="","",COUNTIF($D$1:D1072,"기사임"))</f>
        <v>953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2"/>
        <v/>
      </c>
    </row>
    <row r="1073" spans="1:7">
      <c r="A1073" s="32" t="s">
        <v>3076</v>
      </c>
      <c r="B1073" s="32">
        <v>5</v>
      </c>
      <c r="C1073" s="32">
        <v>5</v>
      </c>
      <c r="D1073" s="26" t="str">
        <f t="shared" si="43"/>
        <v>기사임</v>
      </c>
      <c r="E1073" s="26">
        <f>IF(D1073="","",COUNTIF($D$1:D1073,"기사임"))</f>
        <v>954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2"/>
        <v/>
      </c>
    </row>
    <row r="1074" spans="1:7">
      <c r="A1074" s="32" t="s">
        <v>2041</v>
      </c>
      <c r="B1074" s="32">
        <v>5</v>
      </c>
      <c r="C1074" s="32">
        <v>4</v>
      </c>
      <c r="D1074" s="26" t="str">
        <f t="shared" si="43"/>
        <v>기사임</v>
      </c>
      <c r="E1074" s="26">
        <f>IF(D1074="","",COUNTIF($D$1:D1074,"기사임"))</f>
        <v>955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2"/>
        <v/>
      </c>
    </row>
    <row r="1075" spans="1:7">
      <c r="A1075" s="32" t="s">
        <v>1934</v>
      </c>
      <c r="B1075" s="32">
        <v>5</v>
      </c>
      <c r="C1075" s="32">
        <v>5</v>
      </c>
      <c r="D1075" s="26" t="str">
        <f t="shared" si="43"/>
        <v>기사임</v>
      </c>
      <c r="E1075" s="26">
        <f>IF(D1075="","",COUNTIF($D$1:D1075,"기사임"))</f>
        <v>956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2"/>
        <v/>
      </c>
    </row>
    <row r="1076" spans="1:7">
      <c r="A1076" s="32" t="s">
        <v>3294</v>
      </c>
      <c r="B1076" s="32">
        <v>5</v>
      </c>
      <c r="C1076" s="32">
        <v>2</v>
      </c>
      <c r="D1076" s="26" t="str">
        <f t="shared" si="43"/>
        <v>기사임</v>
      </c>
      <c r="E1076" s="26">
        <f>IF(D1076="","",COUNTIF($D$1:D1076,"기사임"))</f>
        <v>957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2"/>
        <v/>
      </c>
    </row>
    <row r="1077" spans="1:7">
      <c r="A1077" s="32" t="s">
        <v>2045</v>
      </c>
      <c r="B1077" s="32">
        <v>5</v>
      </c>
      <c r="C1077" s="32">
        <v>5</v>
      </c>
      <c r="D1077" s="26" t="str">
        <f t="shared" si="43"/>
        <v>기사임</v>
      </c>
      <c r="E1077" s="26">
        <f>IF(D1077="","",COUNTIF($D$1:D1077,"기사임"))</f>
        <v>958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2"/>
        <v/>
      </c>
    </row>
    <row r="1078" spans="1:7">
      <c r="A1078" s="32" t="s">
        <v>3516</v>
      </c>
      <c r="B1078" s="32">
        <v>5</v>
      </c>
      <c r="C1078" s="32">
        <v>5</v>
      </c>
      <c r="D1078" s="26" t="str">
        <f t="shared" si="43"/>
        <v>기사임</v>
      </c>
      <c r="E1078" s="26">
        <f>IF(D1078="","",COUNTIF($D$1:D1078,"기사임"))</f>
        <v>959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2"/>
        <v/>
      </c>
    </row>
    <row r="1079" spans="1:7">
      <c r="A1079" s="32" t="s">
        <v>3299</v>
      </c>
      <c r="B1079" s="32">
        <v>5</v>
      </c>
      <c r="C1079" s="32">
        <v>5</v>
      </c>
      <c r="D1079" s="26" t="str">
        <f t="shared" si="43"/>
        <v>기사임</v>
      </c>
      <c r="E1079" s="26">
        <f>IF(D1079="","",COUNTIF($D$1:D1079,"기사임"))</f>
        <v>960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2"/>
        <v/>
      </c>
    </row>
    <row r="1080" spans="1:7">
      <c r="A1080" s="32" t="s">
        <v>3517</v>
      </c>
      <c r="B1080" s="32">
        <v>5</v>
      </c>
      <c r="C1080" s="32">
        <v>3</v>
      </c>
      <c r="D1080" s="26" t="str">
        <f t="shared" si="43"/>
        <v>기사임</v>
      </c>
      <c r="E1080" s="26">
        <f>IF(D1080="","",COUNTIF($D$1:D1080,"기사임"))</f>
        <v>961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2"/>
        <v/>
      </c>
    </row>
    <row r="1081" spans="1:7">
      <c r="A1081" s="32" t="s">
        <v>2046</v>
      </c>
      <c r="B1081" s="32">
        <v>5</v>
      </c>
      <c r="C1081" s="32">
        <v>4</v>
      </c>
      <c r="D1081" s="26" t="str">
        <f t="shared" si="43"/>
        <v>기사임</v>
      </c>
      <c r="E1081" s="26">
        <f>IF(D1081="","",COUNTIF($D$1:D1081,"기사임"))</f>
        <v>962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2"/>
        <v/>
      </c>
    </row>
    <row r="1082" spans="1:7">
      <c r="A1082" s="32" t="s">
        <v>1937</v>
      </c>
      <c r="B1082" s="32">
        <v>5</v>
      </c>
      <c r="C1082" s="32">
        <v>4</v>
      </c>
      <c r="D1082" s="26" t="str">
        <f t="shared" si="43"/>
        <v>기사임</v>
      </c>
      <c r="E1082" s="26">
        <f>IF(D1082="","",COUNTIF($D$1:D1082,"기사임"))</f>
        <v>963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2"/>
        <v/>
      </c>
    </row>
    <row r="1083" spans="1:7">
      <c r="A1083" s="32" t="s">
        <v>2331</v>
      </c>
      <c r="B1083" s="32">
        <v>5</v>
      </c>
      <c r="C1083" s="32">
        <v>5</v>
      </c>
      <c r="D1083" s="26" t="str">
        <f t="shared" si="43"/>
        <v>기사임</v>
      </c>
      <c r="E1083" s="26">
        <f>IF(D1083="","",COUNTIF($D$1:D1083,"기사임"))</f>
        <v>964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2"/>
        <v/>
      </c>
    </row>
    <row r="1084" spans="1:7">
      <c r="A1084" s="32" t="s">
        <v>3306</v>
      </c>
      <c r="B1084" s="32">
        <v>5</v>
      </c>
      <c r="C1084" s="32">
        <v>2</v>
      </c>
      <c r="D1084" s="26" t="str">
        <f t="shared" si="43"/>
        <v>기사임</v>
      </c>
      <c r="E1084" s="26">
        <f>IF(D1084="","",COUNTIF($D$1:D1084,"기사임"))</f>
        <v>965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2"/>
        <v/>
      </c>
    </row>
    <row r="1085" spans="1:7">
      <c r="A1085" s="32" t="s">
        <v>2169</v>
      </c>
      <c r="B1085" s="32">
        <v>5</v>
      </c>
      <c r="C1085" s="32">
        <v>5</v>
      </c>
      <c r="D1085" s="26" t="str">
        <f t="shared" si="43"/>
        <v>기사임</v>
      </c>
      <c r="E1085" s="26">
        <f>IF(D1085="","",COUNTIF($D$1:D1085,"기사임"))</f>
        <v>966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2"/>
        <v/>
      </c>
    </row>
    <row r="1086" spans="1:7">
      <c r="A1086" s="32" t="s">
        <v>1353</v>
      </c>
      <c r="B1086" s="32">
        <v>5</v>
      </c>
      <c r="C1086" s="32">
        <v>5</v>
      </c>
      <c r="D1086" s="26" t="str">
        <f t="shared" si="43"/>
        <v>기사임</v>
      </c>
      <c r="E1086" s="26">
        <f>IF(D1086="","",COUNTIF($D$1:D1086,"기사임"))</f>
        <v>967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2"/>
        <v/>
      </c>
    </row>
    <row r="1087" spans="1:7">
      <c r="A1087" s="32" t="s">
        <v>1443</v>
      </c>
      <c r="B1087" s="32">
        <v>5</v>
      </c>
      <c r="C1087" s="32">
        <v>5</v>
      </c>
      <c r="D1087" s="26" t="str">
        <f t="shared" si="43"/>
        <v>기사임</v>
      </c>
      <c r="E1087" s="26">
        <f>IF(D1087="","",COUNTIF($D$1:D1087,"기사임"))</f>
        <v>968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2"/>
        <v/>
      </c>
    </row>
    <row r="1088" spans="1:7">
      <c r="A1088" s="32" t="s">
        <v>2173</v>
      </c>
      <c r="B1088" s="32">
        <v>5</v>
      </c>
      <c r="C1088" s="32">
        <v>5</v>
      </c>
      <c r="D1088" s="26" t="str">
        <f t="shared" si="43"/>
        <v>기사임</v>
      </c>
      <c r="E1088" s="26">
        <f>IF(D1088="","",COUNTIF($D$1:D1088,"기사임"))</f>
        <v>969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2"/>
        <v/>
      </c>
    </row>
    <row r="1089" spans="1:7">
      <c r="A1089" s="32" t="s">
        <v>2339</v>
      </c>
      <c r="B1089" s="32">
        <v>5</v>
      </c>
      <c r="C1089" s="32">
        <v>4</v>
      </c>
      <c r="D1089" s="26" t="str">
        <f t="shared" si="43"/>
        <v>기사임</v>
      </c>
      <c r="E1089" s="26">
        <f>IF(D1089="","",COUNTIF($D$1:D1089,"기사임"))</f>
        <v>970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2"/>
        <v/>
      </c>
    </row>
    <row r="1090" spans="1:7">
      <c r="A1090" s="32" t="s">
        <v>1561</v>
      </c>
      <c r="B1090" s="32">
        <v>5</v>
      </c>
      <c r="C1090" s="32">
        <v>4</v>
      </c>
      <c r="D1090" s="26" t="str">
        <f t="shared" si="43"/>
        <v>기사임</v>
      </c>
      <c r="E1090" s="26">
        <f>IF(D1090="","",COUNTIF($D$1:D1090,"기사임"))</f>
        <v>971</v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4">IF(F1090="","",RANK(F1090,F:F,1))</f>
        <v/>
      </c>
    </row>
    <row r="1091" spans="1:7">
      <c r="A1091" s="32" t="s">
        <v>2822</v>
      </c>
      <c r="B1091" s="32">
        <v>5</v>
      </c>
      <c r="C1091" s="32">
        <v>5</v>
      </c>
      <c r="D1091" s="26" t="str">
        <f t="shared" ref="D1091:D1154" si="45">IF(AND(MID(A1091,2,8)="archives",ISNUMBER(VALUE(MID(A1091,11,8)))=TRUE),"기사임","")</f>
        <v>기사임</v>
      </c>
      <c r="E1091" s="26">
        <f>IF(D1091="","",COUNTIF($D$1:D1091,"기사임"))</f>
        <v>972</v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4"/>
        <v/>
      </c>
    </row>
    <row r="1092" spans="1:7">
      <c r="A1092" s="32" t="s">
        <v>2524</v>
      </c>
      <c r="B1092" s="32">
        <v>5</v>
      </c>
      <c r="C1092" s="32">
        <v>5</v>
      </c>
      <c r="D1092" s="26" t="str">
        <f t="shared" si="45"/>
        <v>기사임</v>
      </c>
      <c r="E1092" s="26">
        <f>IF(D1092="","",COUNTIF($D$1:D1092,"기사임"))</f>
        <v>973</v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4"/>
        <v/>
      </c>
    </row>
    <row r="1093" spans="1:7">
      <c r="A1093" s="32" t="s">
        <v>1855</v>
      </c>
      <c r="B1093" s="32">
        <v>5</v>
      </c>
      <c r="C1093" s="32">
        <v>4</v>
      </c>
      <c r="D1093" s="26" t="str">
        <f t="shared" si="45"/>
        <v>기사임</v>
      </c>
      <c r="E1093" s="26">
        <f>IF(D1093="","",COUNTIF($D$1:D1093,"기사임"))</f>
        <v>974</v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4"/>
        <v/>
      </c>
    </row>
    <row r="1094" spans="1:7">
      <c r="A1094" s="32" t="s">
        <v>2058</v>
      </c>
      <c r="B1094" s="32">
        <v>5</v>
      </c>
      <c r="C1094" s="32">
        <v>5</v>
      </c>
      <c r="D1094" s="26" t="str">
        <f t="shared" si="45"/>
        <v>기사임</v>
      </c>
      <c r="E1094" s="26">
        <f>IF(D1094="","",COUNTIF($D$1:D1094,"기사임"))</f>
        <v>975</v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4"/>
        <v/>
      </c>
    </row>
    <row r="1095" spans="1:7">
      <c r="A1095" s="32" t="s">
        <v>2355</v>
      </c>
      <c r="B1095" s="32">
        <v>5</v>
      </c>
      <c r="C1095" s="32">
        <v>3</v>
      </c>
      <c r="D1095" s="26" t="str">
        <f t="shared" si="45"/>
        <v/>
      </c>
      <c r="E1095" s="26" t="str">
        <f>IF(D1095="","",COUNTIF($D$1:D1095,"기사임"))</f>
        <v/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4"/>
        <v/>
      </c>
    </row>
    <row r="1096" spans="1:7">
      <c r="A1096" s="32" t="s">
        <v>1856</v>
      </c>
      <c r="B1096" s="32">
        <v>5</v>
      </c>
      <c r="C1096" s="32">
        <v>3</v>
      </c>
      <c r="D1096" s="26" t="str">
        <f t="shared" si="45"/>
        <v/>
      </c>
      <c r="E1096" s="26" t="str">
        <f>IF(D1096="","",COUNTIF($D$1:D1096,"기사임"))</f>
        <v/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4"/>
        <v/>
      </c>
    </row>
    <row r="1097" spans="1:7">
      <c r="A1097" s="32" t="s">
        <v>2191</v>
      </c>
      <c r="B1097" s="32">
        <v>5</v>
      </c>
      <c r="C1097" s="32">
        <v>5</v>
      </c>
      <c r="D1097" s="26" t="str">
        <f t="shared" si="45"/>
        <v/>
      </c>
      <c r="E1097" s="26" t="str">
        <f>IF(D1097="","",COUNTIF($D$1:D1097,"기사임"))</f>
        <v/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4"/>
        <v/>
      </c>
    </row>
    <row r="1098" spans="1:7">
      <c r="A1098" s="32" t="s">
        <v>2868</v>
      </c>
      <c r="B1098" s="32">
        <v>5</v>
      </c>
      <c r="C1098" s="32">
        <v>3</v>
      </c>
      <c r="D1098" s="26" t="str">
        <f t="shared" si="45"/>
        <v/>
      </c>
      <c r="E1098" s="26" t="str">
        <f>IF(D1098="","",COUNTIF($D$1:D1098,"기사임"))</f>
        <v/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4"/>
        <v/>
      </c>
    </row>
    <row r="1099" spans="1:7">
      <c r="A1099" s="32" t="s">
        <v>3518</v>
      </c>
      <c r="B1099" s="32">
        <v>5</v>
      </c>
      <c r="C1099" s="32">
        <v>2</v>
      </c>
      <c r="D1099" s="26" t="str">
        <f t="shared" si="45"/>
        <v/>
      </c>
      <c r="E1099" s="26" t="str">
        <f>IF(D1099="","",COUNTIF($D$1:D1099,"기사임"))</f>
        <v/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4"/>
        <v/>
      </c>
    </row>
    <row r="1100" spans="1:7">
      <c r="A1100" s="32" t="s">
        <v>3519</v>
      </c>
      <c r="B1100" s="32">
        <v>1</v>
      </c>
      <c r="C1100" s="32">
        <v>5</v>
      </c>
      <c r="D1100" s="26" t="str">
        <f t="shared" si="45"/>
        <v/>
      </c>
      <c r="E1100" s="26" t="str">
        <f>IF(D1100="","",COUNTIF($D$1:D1100,"기사임"))</f>
        <v/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4"/>
        <v/>
      </c>
    </row>
    <row r="1101" spans="1:7">
      <c r="A1101" s="32" t="s">
        <v>3520</v>
      </c>
      <c r="B1101" s="32">
        <v>5</v>
      </c>
      <c r="C1101" s="32">
        <v>1</v>
      </c>
      <c r="D1101" s="26" t="str">
        <f t="shared" si="45"/>
        <v/>
      </c>
      <c r="E1101" s="26" t="str">
        <f>IF(D1101="","",COUNTIF($D$1:D1101,"기사임"))</f>
        <v/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4"/>
        <v/>
      </c>
    </row>
    <row r="1102" spans="1:7">
      <c r="A1102" s="32" t="s">
        <v>3025</v>
      </c>
      <c r="B1102" s="32">
        <v>5</v>
      </c>
      <c r="C1102" s="32">
        <v>3</v>
      </c>
      <c r="D1102" s="26" t="str">
        <f t="shared" si="45"/>
        <v/>
      </c>
      <c r="E1102" s="26" t="str">
        <f>IF(D1102="","",COUNTIF($D$1:D1102,"기사임"))</f>
        <v/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4"/>
        <v/>
      </c>
    </row>
    <row r="1103" spans="1:7">
      <c r="A1103" s="32" t="s">
        <v>3521</v>
      </c>
      <c r="B1103" s="32">
        <v>5</v>
      </c>
      <c r="C1103" s="32">
        <v>2</v>
      </c>
      <c r="D1103" s="26" t="str">
        <f t="shared" si="45"/>
        <v/>
      </c>
      <c r="E1103" s="26" t="str">
        <f>IF(D1103="","",COUNTIF($D$1:D1103,"기사임"))</f>
        <v/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4"/>
        <v/>
      </c>
    </row>
    <row r="1104" spans="1:7">
      <c r="A1104" s="32" t="s">
        <v>3079</v>
      </c>
      <c r="B1104" s="32">
        <v>5</v>
      </c>
      <c r="C1104" s="32">
        <v>4</v>
      </c>
      <c r="D1104" s="26" t="str">
        <f t="shared" si="45"/>
        <v/>
      </c>
      <c r="E1104" s="26" t="str">
        <f>IF(D1104="","",COUNTIF($D$1:D1104,"기사임"))</f>
        <v/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4"/>
        <v/>
      </c>
    </row>
    <row r="1105" spans="1:7">
      <c r="A1105" s="32" t="s">
        <v>1952</v>
      </c>
      <c r="B1105" s="32">
        <v>5</v>
      </c>
      <c r="C1105" s="32">
        <v>5</v>
      </c>
      <c r="D1105" s="26" t="str">
        <f t="shared" si="45"/>
        <v/>
      </c>
      <c r="E1105" s="26" t="str">
        <f>IF(D1105="","",COUNTIF($D$1:D1105,"기사임"))</f>
        <v/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4"/>
        <v/>
      </c>
    </row>
    <row r="1106" spans="1:7">
      <c r="A1106" s="32" t="s">
        <v>2827</v>
      </c>
      <c r="B1106" s="32">
        <v>5</v>
      </c>
      <c r="C1106" s="32">
        <v>3</v>
      </c>
      <c r="D1106" s="26" t="str">
        <f t="shared" si="45"/>
        <v/>
      </c>
      <c r="E1106" s="26" t="str">
        <f>IF(D1106="","",COUNTIF($D$1:D1106,"기사임"))</f>
        <v/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4"/>
        <v/>
      </c>
    </row>
    <row r="1107" spans="1:7">
      <c r="A1107" s="32" t="s">
        <v>3522</v>
      </c>
      <c r="B1107" s="32">
        <v>3</v>
      </c>
      <c r="C1107" s="32">
        <v>1.6666666666666601</v>
      </c>
      <c r="D1107" s="26" t="str">
        <f t="shared" si="45"/>
        <v/>
      </c>
      <c r="E1107" s="26" t="str">
        <f>IF(D1107="","",COUNTIF($D$1:D1107,"기사임"))</f>
        <v/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4"/>
        <v/>
      </c>
    </row>
    <row r="1108" spans="1:7">
      <c r="A1108" s="32" t="s">
        <v>2536</v>
      </c>
      <c r="B1108" s="32">
        <v>5</v>
      </c>
      <c r="C1108" s="32">
        <v>5</v>
      </c>
      <c r="D1108" s="26" t="str">
        <f t="shared" si="45"/>
        <v/>
      </c>
      <c r="E1108" s="26" t="str">
        <f>IF(D1108="","",COUNTIF($D$1:D1108,"기사임"))</f>
        <v/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4"/>
        <v/>
      </c>
    </row>
    <row r="1109" spans="1:7">
      <c r="A1109" s="32" t="s">
        <v>3523</v>
      </c>
      <c r="B1109" s="32">
        <v>5</v>
      </c>
      <c r="C1109" s="32">
        <v>4</v>
      </c>
      <c r="D1109" s="26" t="str">
        <f t="shared" si="45"/>
        <v/>
      </c>
      <c r="E1109" s="26" t="str">
        <f>IF(D1109="","",COUNTIF($D$1:D1109,"기사임"))</f>
        <v/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4"/>
        <v/>
      </c>
    </row>
    <row r="1110" spans="1:7">
      <c r="A1110" s="32" t="s">
        <v>1091</v>
      </c>
      <c r="B1110" s="32">
        <v>5</v>
      </c>
      <c r="C1110" s="32">
        <v>2</v>
      </c>
      <c r="D1110" s="26" t="str">
        <f t="shared" si="45"/>
        <v/>
      </c>
      <c r="E1110" s="26" t="str">
        <f>IF(D1110="","",COUNTIF($D$1:D1110,"기사임"))</f>
        <v/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4"/>
        <v/>
      </c>
    </row>
    <row r="1111" spans="1:7">
      <c r="A1111" s="32" t="s">
        <v>3524</v>
      </c>
      <c r="B1111" s="32">
        <v>4</v>
      </c>
      <c r="C1111" s="32">
        <v>1.25</v>
      </c>
      <c r="D1111" s="26" t="str">
        <f t="shared" si="45"/>
        <v/>
      </c>
      <c r="E1111" s="26" t="str">
        <f>IF(D1111="","",COUNTIF($D$1:D1111,"기사임"))</f>
        <v/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4"/>
        <v/>
      </c>
    </row>
    <row r="1112" spans="1:7">
      <c r="A1112" s="32" t="s">
        <v>3525</v>
      </c>
      <c r="B1112" s="32">
        <v>5</v>
      </c>
      <c r="C1112" s="32">
        <v>3</v>
      </c>
      <c r="D1112" s="26" t="str">
        <f t="shared" si="45"/>
        <v/>
      </c>
      <c r="E1112" s="26" t="str">
        <f>IF(D1112="","",COUNTIF($D$1:D1112,"기사임"))</f>
        <v/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4"/>
        <v/>
      </c>
    </row>
    <row r="1113" spans="1:7">
      <c r="A1113" s="32" t="s">
        <v>3019</v>
      </c>
      <c r="B1113" s="32">
        <v>5</v>
      </c>
      <c r="C1113" s="32">
        <v>5</v>
      </c>
      <c r="D1113" s="26" t="str">
        <f t="shared" si="45"/>
        <v/>
      </c>
      <c r="E1113" s="26" t="str">
        <f>IF(D1113="","",COUNTIF($D$1:D1113,"기사임"))</f>
        <v/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4"/>
        <v/>
      </c>
    </row>
    <row r="1114" spans="1:7">
      <c r="A1114" s="32" t="s">
        <v>3526</v>
      </c>
      <c r="B1114" s="32">
        <v>4</v>
      </c>
      <c r="C1114" s="32">
        <v>1.25</v>
      </c>
      <c r="D1114" s="26" t="str">
        <f t="shared" si="45"/>
        <v/>
      </c>
      <c r="E1114" s="26" t="str">
        <f>IF(D1114="","",COUNTIF($D$1:D1114,"기사임"))</f>
        <v/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4"/>
        <v/>
      </c>
    </row>
    <row r="1115" spans="1:7">
      <c r="A1115" s="32" t="s">
        <v>3229</v>
      </c>
      <c r="B1115" s="32">
        <v>5</v>
      </c>
      <c r="C1115" s="32">
        <v>4</v>
      </c>
      <c r="D1115" s="26" t="str">
        <f t="shared" si="45"/>
        <v/>
      </c>
      <c r="E1115" s="26" t="str">
        <f>IF(D1115="","",COUNTIF($D$1:D1115,"기사임"))</f>
        <v/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4"/>
        <v/>
      </c>
    </row>
    <row r="1116" spans="1:7">
      <c r="A1116" s="32" t="s">
        <v>3527</v>
      </c>
      <c r="B1116" s="32">
        <v>3</v>
      </c>
      <c r="C1116" s="32">
        <v>1.6666666666666601</v>
      </c>
      <c r="D1116" s="26" t="str">
        <f t="shared" si="45"/>
        <v/>
      </c>
      <c r="E1116" s="26" t="str">
        <f>IF(D1116="","",COUNTIF($D$1:D1116,"기사임"))</f>
        <v/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4"/>
        <v/>
      </c>
    </row>
    <row r="1117" spans="1:7">
      <c r="A1117" s="32" t="s">
        <v>3528</v>
      </c>
      <c r="B1117" s="32">
        <v>1</v>
      </c>
      <c r="C1117" s="32">
        <v>5</v>
      </c>
      <c r="D1117" s="26" t="str">
        <f t="shared" si="45"/>
        <v/>
      </c>
      <c r="E1117" s="26" t="str">
        <f>IF(D1117="","",COUNTIF($D$1:D1117,"기사임"))</f>
        <v/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4"/>
        <v/>
      </c>
    </row>
    <row r="1118" spans="1:7">
      <c r="A1118" s="32" t="s">
        <v>3529</v>
      </c>
      <c r="B1118" s="32">
        <v>5</v>
      </c>
      <c r="C1118" s="32">
        <v>2</v>
      </c>
      <c r="D1118" s="26" t="str">
        <f t="shared" si="45"/>
        <v/>
      </c>
      <c r="E1118" s="26" t="str">
        <f>IF(D1118="","",COUNTIF($D$1:D1118,"기사임"))</f>
        <v/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4"/>
        <v/>
      </c>
    </row>
    <row r="1119" spans="1:7">
      <c r="A1119" s="32" t="s">
        <v>3530</v>
      </c>
      <c r="B1119" s="32">
        <v>1</v>
      </c>
      <c r="C1119" s="32">
        <v>5</v>
      </c>
      <c r="D1119" s="26" t="str">
        <f t="shared" si="45"/>
        <v/>
      </c>
      <c r="E1119" s="26" t="str">
        <f>IF(D1119="","",COUNTIF($D$1:D1119,"기사임"))</f>
        <v/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4"/>
        <v/>
      </c>
    </row>
    <row r="1120" spans="1:7">
      <c r="A1120" s="32" t="s">
        <v>3531</v>
      </c>
      <c r="B1120" s="32">
        <v>2</v>
      </c>
      <c r="C1120" s="32">
        <v>2.5</v>
      </c>
      <c r="D1120" s="26" t="str">
        <f t="shared" si="45"/>
        <v/>
      </c>
      <c r="E1120" s="26" t="str">
        <f>IF(D1120="","",COUNTIF($D$1:D1120,"기사임"))</f>
        <v/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4"/>
        <v/>
      </c>
    </row>
    <row r="1121" spans="1:7">
      <c r="A1121" s="32" t="s">
        <v>2374</v>
      </c>
      <c r="B1121" s="32">
        <v>5</v>
      </c>
      <c r="C1121" s="32">
        <v>4</v>
      </c>
      <c r="D1121" s="26" t="str">
        <f t="shared" si="45"/>
        <v/>
      </c>
      <c r="E1121" s="26" t="str">
        <f>IF(D1121="","",COUNTIF($D$1:D1121,"기사임"))</f>
        <v/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4"/>
        <v/>
      </c>
    </row>
    <row r="1122" spans="1:7">
      <c r="A1122" s="32" t="s">
        <v>3532</v>
      </c>
      <c r="B1122" s="32">
        <v>3</v>
      </c>
      <c r="C1122" s="32">
        <v>1.6666666666666601</v>
      </c>
      <c r="D1122" s="26" t="str">
        <f t="shared" si="45"/>
        <v/>
      </c>
      <c r="E1122" s="26" t="str">
        <f>IF(D1122="","",COUNTIF($D$1:D1122,"기사임"))</f>
        <v/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4"/>
        <v/>
      </c>
    </row>
    <row r="1123" spans="1:7">
      <c r="A1123" s="32" t="s">
        <v>1706</v>
      </c>
      <c r="B1123" s="32">
        <v>4</v>
      </c>
      <c r="C1123" s="32">
        <v>3</v>
      </c>
      <c r="D1123" s="26" t="str">
        <f t="shared" si="45"/>
        <v/>
      </c>
      <c r="E1123" s="26" t="str">
        <f>IF(D1123="","",COUNTIF($D$1:D1123,"기사임"))</f>
        <v/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4"/>
        <v/>
      </c>
    </row>
    <row r="1124" spans="1:7">
      <c r="A1124" s="32" t="s">
        <v>3533</v>
      </c>
      <c r="B1124" s="32">
        <v>4</v>
      </c>
      <c r="C1124" s="32">
        <v>1</v>
      </c>
      <c r="D1124" s="26" t="str">
        <f t="shared" si="45"/>
        <v>기사임</v>
      </c>
      <c r="E1124" s="26">
        <f>IF(D1124="","",COUNTIF($D$1:D1124,"기사임"))</f>
        <v>976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4"/>
        <v/>
      </c>
    </row>
    <row r="1125" spans="1:7">
      <c r="A1125" s="32" t="s">
        <v>1520</v>
      </c>
      <c r="B1125" s="32">
        <v>4</v>
      </c>
      <c r="C1125" s="32">
        <v>4</v>
      </c>
      <c r="D1125" s="26" t="str">
        <f t="shared" si="45"/>
        <v>기사임</v>
      </c>
      <c r="E1125" s="26">
        <f>IF(D1125="","",COUNTIF($D$1:D1125,"기사임"))</f>
        <v>977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4"/>
        <v/>
      </c>
    </row>
    <row r="1126" spans="1:7">
      <c r="A1126" s="32" t="s">
        <v>1565</v>
      </c>
      <c r="B1126" s="32">
        <v>4</v>
      </c>
      <c r="C1126" s="32">
        <v>3</v>
      </c>
      <c r="D1126" s="26" t="str">
        <f t="shared" si="45"/>
        <v>기사임</v>
      </c>
      <c r="E1126" s="26">
        <f>IF(D1126="","",COUNTIF($D$1:D1126,"기사임"))</f>
        <v>978</v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4"/>
        <v/>
      </c>
    </row>
    <row r="1127" spans="1:7">
      <c r="A1127" s="32" t="s">
        <v>2380</v>
      </c>
      <c r="B1127" s="32">
        <v>4</v>
      </c>
      <c r="C1127" s="32">
        <v>4</v>
      </c>
      <c r="D1127" s="26" t="str">
        <f t="shared" si="45"/>
        <v>기사임</v>
      </c>
      <c r="E1127" s="26">
        <f>IF(D1127="","",COUNTIF($D$1:D1127,"기사임"))</f>
        <v>979</v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4"/>
        <v/>
      </c>
    </row>
    <row r="1128" spans="1:7">
      <c r="A1128" s="32" t="s">
        <v>1566</v>
      </c>
      <c r="B1128" s="32">
        <v>4</v>
      </c>
      <c r="C1128" s="32">
        <v>4</v>
      </c>
      <c r="D1128" s="26" t="str">
        <f t="shared" si="45"/>
        <v>기사임</v>
      </c>
      <c r="E1128" s="26">
        <f>IF(D1128="","",COUNTIF($D$1:D1128,"기사임"))</f>
        <v>980</v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4"/>
        <v/>
      </c>
    </row>
    <row r="1129" spans="1:7">
      <c r="A1129" s="32" t="s">
        <v>1861</v>
      </c>
      <c r="B1129" s="32">
        <v>4</v>
      </c>
      <c r="C1129" s="32">
        <v>2</v>
      </c>
      <c r="D1129" s="26" t="str">
        <f t="shared" si="45"/>
        <v>기사임</v>
      </c>
      <c r="E1129" s="26">
        <f>IF(D1129="","",COUNTIF($D$1:D1129,"기사임"))</f>
        <v>981</v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4"/>
        <v/>
      </c>
    </row>
    <row r="1130" spans="1:7">
      <c r="A1130" s="32" t="s">
        <v>2209</v>
      </c>
      <c r="B1130" s="32">
        <v>4</v>
      </c>
      <c r="C1130" s="32">
        <v>4</v>
      </c>
      <c r="D1130" s="26" t="str">
        <f t="shared" si="45"/>
        <v>기사임</v>
      </c>
      <c r="E1130" s="26">
        <f>IF(D1130="","",COUNTIF($D$1:D1130,"기사임"))</f>
        <v>982</v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4"/>
        <v/>
      </c>
    </row>
    <row r="1131" spans="1:7">
      <c r="A1131" s="32" t="s">
        <v>2070</v>
      </c>
      <c r="B1131" s="32">
        <v>4</v>
      </c>
      <c r="C1131" s="32">
        <v>4</v>
      </c>
      <c r="D1131" s="26" t="str">
        <f t="shared" si="45"/>
        <v>기사임</v>
      </c>
      <c r="E1131" s="26">
        <f>IF(D1131="","",COUNTIF($D$1:D1131,"기사임"))</f>
        <v>983</v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4"/>
        <v/>
      </c>
    </row>
    <row r="1132" spans="1:7">
      <c r="A1132" s="32" t="s">
        <v>2829</v>
      </c>
      <c r="B1132" s="32">
        <v>4</v>
      </c>
      <c r="C1132" s="32">
        <v>3</v>
      </c>
      <c r="D1132" s="26" t="str">
        <f t="shared" si="45"/>
        <v>기사임</v>
      </c>
      <c r="E1132" s="26">
        <f>IF(D1132="","",COUNTIF($D$1:D1132,"기사임"))</f>
        <v>984</v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4"/>
        <v/>
      </c>
    </row>
    <row r="1133" spans="1:7">
      <c r="A1133" s="32" t="s">
        <v>1965</v>
      </c>
      <c r="B1133" s="32">
        <v>4</v>
      </c>
      <c r="C1133" s="32">
        <v>4</v>
      </c>
      <c r="D1133" s="26" t="str">
        <f t="shared" si="45"/>
        <v>기사임</v>
      </c>
      <c r="E1133" s="26">
        <f>IF(D1133="","",COUNTIF($D$1:D1133,"기사임"))</f>
        <v>985</v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4"/>
        <v/>
      </c>
    </row>
    <row r="1134" spans="1:7">
      <c r="A1134" s="32" t="s">
        <v>1864</v>
      </c>
      <c r="B1134" s="32">
        <v>4</v>
      </c>
      <c r="C1134" s="32">
        <v>3</v>
      </c>
      <c r="D1134" s="26" t="str">
        <f t="shared" si="45"/>
        <v>기사임</v>
      </c>
      <c r="E1134" s="26">
        <f>IF(D1134="","",COUNTIF($D$1:D1134,"기사임"))</f>
        <v>986</v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4"/>
        <v/>
      </c>
    </row>
    <row r="1135" spans="1:7">
      <c r="A1135" s="32" t="s">
        <v>1616</v>
      </c>
      <c r="B1135" s="32">
        <v>4</v>
      </c>
      <c r="C1135" s="32">
        <v>4</v>
      </c>
      <c r="D1135" s="26" t="str">
        <f t="shared" si="45"/>
        <v>기사임</v>
      </c>
      <c r="E1135" s="26">
        <f>IF(D1135="","",COUNTIF($D$1:D1135,"기사임"))</f>
        <v>987</v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4"/>
        <v/>
      </c>
    </row>
    <row r="1136" spans="1:7">
      <c r="A1136" s="32" t="s">
        <v>2078</v>
      </c>
      <c r="B1136" s="32">
        <v>4</v>
      </c>
      <c r="C1136" s="32">
        <v>4</v>
      </c>
      <c r="D1136" s="26" t="str">
        <f t="shared" si="45"/>
        <v>기사임</v>
      </c>
      <c r="E1136" s="26">
        <f>IF(D1136="","",COUNTIF($D$1:D1136,"기사임"))</f>
        <v>988</v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4"/>
        <v/>
      </c>
    </row>
    <row r="1137" spans="1:7">
      <c r="A1137" s="32" t="s">
        <v>2392</v>
      </c>
      <c r="B1137" s="32">
        <v>4</v>
      </c>
      <c r="C1137" s="32">
        <v>4</v>
      </c>
      <c r="D1137" s="26" t="str">
        <f t="shared" si="45"/>
        <v>기사임</v>
      </c>
      <c r="E1137" s="26">
        <f>IF(D1137="","",COUNTIF($D$1:D1137,"기사임"))</f>
        <v>989</v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4"/>
        <v/>
      </c>
    </row>
    <row r="1138" spans="1:7">
      <c r="A1138" s="32" t="s">
        <v>2079</v>
      </c>
      <c r="B1138" s="32">
        <v>4</v>
      </c>
      <c r="C1138" s="32">
        <v>4</v>
      </c>
      <c r="D1138" s="26" t="str">
        <f t="shared" si="45"/>
        <v>기사임</v>
      </c>
      <c r="E1138" s="26">
        <f>IF(D1138="","",COUNTIF($D$1:D1138,"기사임"))</f>
        <v>990</v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4"/>
        <v/>
      </c>
    </row>
    <row r="1139" spans="1:7">
      <c r="A1139" s="32" t="s">
        <v>1618</v>
      </c>
      <c r="B1139" s="32">
        <v>4</v>
      </c>
      <c r="C1139" s="32">
        <v>2</v>
      </c>
      <c r="D1139" s="26" t="str">
        <f t="shared" si="45"/>
        <v>기사임</v>
      </c>
      <c r="E1139" s="26">
        <f>IF(D1139="","",COUNTIF($D$1:D1139,"기사임"))</f>
        <v>991</v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4"/>
        <v/>
      </c>
    </row>
    <row r="1140" spans="1:7">
      <c r="A1140" s="32" t="s">
        <v>3085</v>
      </c>
      <c r="B1140" s="32">
        <v>4</v>
      </c>
      <c r="C1140" s="32">
        <v>4</v>
      </c>
      <c r="D1140" s="26" t="str">
        <f t="shared" si="45"/>
        <v>기사임</v>
      </c>
      <c r="E1140" s="26">
        <f>IF(D1140="","",COUNTIF($D$1:D1140,"기사임"))</f>
        <v>992</v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4"/>
        <v/>
      </c>
    </row>
    <row r="1141" spans="1:7">
      <c r="A1141" s="32" t="s">
        <v>1490</v>
      </c>
      <c r="B1141" s="32">
        <v>4</v>
      </c>
      <c r="C1141" s="32">
        <v>4</v>
      </c>
      <c r="D1141" s="26" t="str">
        <f t="shared" si="45"/>
        <v>기사임</v>
      </c>
      <c r="E1141" s="26">
        <f>IF(D1141="","",COUNTIF($D$1:D1141,"기사임"))</f>
        <v>993</v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4"/>
        <v/>
      </c>
    </row>
    <row r="1142" spans="1:7">
      <c r="A1142" s="32" t="s">
        <v>1620</v>
      </c>
      <c r="B1142" s="32">
        <v>4</v>
      </c>
      <c r="C1142" s="32">
        <v>4</v>
      </c>
      <c r="D1142" s="26" t="str">
        <f t="shared" si="45"/>
        <v>기사임</v>
      </c>
      <c r="E1142" s="26">
        <f>IF(D1142="","",COUNTIF($D$1:D1142,"기사임"))</f>
        <v>994</v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4"/>
        <v/>
      </c>
    </row>
    <row r="1143" spans="1:7">
      <c r="A1143" s="32" t="s">
        <v>2833</v>
      </c>
      <c r="B1143" s="32">
        <v>4</v>
      </c>
      <c r="C1143" s="32">
        <v>3</v>
      </c>
      <c r="D1143" s="26" t="str">
        <f t="shared" si="45"/>
        <v>기사임</v>
      </c>
      <c r="E1143" s="26">
        <f>IF(D1143="","",COUNTIF($D$1:D1143,"기사임"))</f>
        <v>995</v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4"/>
        <v/>
      </c>
    </row>
    <row r="1144" spans="1:7">
      <c r="A1144" s="32" t="s">
        <v>1622</v>
      </c>
      <c r="B1144" s="32">
        <v>4</v>
      </c>
      <c r="C1144" s="32">
        <v>4</v>
      </c>
      <c r="D1144" s="26" t="str">
        <f t="shared" si="45"/>
        <v>기사임</v>
      </c>
      <c r="E1144" s="26">
        <f>IF(D1144="","",COUNTIF($D$1:D1144,"기사임"))</f>
        <v>996</v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4"/>
        <v/>
      </c>
    </row>
    <row r="1145" spans="1:7">
      <c r="A1145" s="32" t="s">
        <v>2805</v>
      </c>
      <c r="B1145" s="32">
        <v>4</v>
      </c>
      <c r="C1145" s="32">
        <v>4</v>
      </c>
      <c r="D1145" s="26" t="str">
        <f t="shared" si="45"/>
        <v>기사임</v>
      </c>
      <c r="E1145" s="26">
        <f>IF(D1145="","",COUNTIF($D$1:D1145,"기사임"))</f>
        <v>997</v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4"/>
        <v/>
      </c>
    </row>
    <row r="1146" spans="1:7">
      <c r="A1146" s="32" t="s">
        <v>1975</v>
      </c>
      <c r="B1146" s="32">
        <v>4</v>
      </c>
      <c r="C1146" s="32">
        <v>4</v>
      </c>
      <c r="D1146" s="26" t="str">
        <f t="shared" si="45"/>
        <v>기사임</v>
      </c>
      <c r="E1146" s="26">
        <f>IF(D1146="","",COUNTIF($D$1:D1146,"기사임"))</f>
        <v>998</v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4"/>
        <v/>
      </c>
    </row>
    <row r="1147" spans="1:7">
      <c r="A1147" s="32" t="s">
        <v>3534</v>
      </c>
      <c r="B1147" s="32">
        <v>4</v>
      </c>
      <c r="C1147" s="32">
        <v>3</v>
      </c>
      <c r="D1147" s="26" t="str">
        <f t="shared" si="45"/>
        <v>기사임</v>
      </c>
      <c r="E1147" s="26">
        <f>IF(D1147="","",COUNTIF($D$1:D1147,"기사임"))</f>
        <v>999</v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4"/>
        <v/>
      </c>
    </row>
    <row r="1148" spans="1:7">
      <c r="A1148" s="32" t="s">
        <v>2399</v>
      </c>
      <c r="B1148" s="32">
        <v>4</v>
      </c>
      <c r="C1148" s="32">
        <v>4</v>
      </c>
      <c r="D1148" s="26" t="str">
        <f t="shared" si="45"/>
        <v>기사임</v>
      </c>
      <c r="E1148" s="26">
        <f>IF(D1148="","",COUNTIF($D$1:D1148,"기사임"))</f>
        <v>1000</v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4"/>
        <v/>
      </c>
    </row>
    <row r="1149" spans="1:7">
      <c r="A1149" s="32" t="s">
        <v>1624</v>
      </c>
      <c r="B1149" s="32">
        <v>4</v>
      </c>
      <c r="C1149" s="32">
        <v>3</v>
      </c>
      <c r="D1149" s="26" t="str">
        <f t="shared" si="45"/>
        <v>기사임</v>
      </c>
      <c r="E1149" s="26">
        <f>IF(D1149="","",COUNTIF($D$1:D1149,"기사임"))</f>
        <v>1001</v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4"/>
        <v/>
      </c>
    </row>
    <row r="1150" spans="1:7">
      <c r="A1150" s="32" t="s">
        <v>2402</v>
      </c>
      <c r="B1150" s="32">
        <v>4</v>
      </c>
      <c r="C1150" s="32">
        <v>2</v>
      </c>
      <c r="D1150" s="26" t="str">
        <f t="shared" si="45"/>
        <v>기사임</v>
      </c>
      <c r="E1150" s="26">
        <f>IF(D1150="","",COUNTIF($D$1:D1150,"기사임"))</f>
        <v>1002</v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4"/>
        <v/>
      </c>
    </row>
    <row r="1151" spans="1:7">
      <c r="A1151" s="32" t="s">
        <v>1722</v>
      </c>
      <c r="B1151" s="32">
        <v>4</v>
      </c>
      <c r="C1151" s="32">
        <v>4</v>
      </c>
      <c r="D1151" s="26" t="str">
        <f t="shared" si="45"/>
        <v>기사임</v>
      </c>
      <c r="E1151" s="26">
        <f>IF(D1151="","",COUNTIF($D$1:D1151,"기사임"))</f>
        <v>1003</v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4"/>
        <v/>
      </c>
    </row>
    <row r="1152" spans="1:7">
      <c r="A1152" s="32" t="s">
        <v>2229</v>
      </c>
      <c r="B1152" s="32">
        <v>4</v>
      </c>
      <c r="C1152" s="32">
        <v>3</v>
      </c>
      <c r="D1152" s="26" t="str">
        <f t="shared" si="45"/>
        <v>기사임</v>
      </c>
      <c r="E1152" s="26">
        <f>IF(D1152="","",COUNTIF($D$1:D1152,"기사임"))</f>
        <v>1004</v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4"/>
        <v/>
      </c>
    </row>
    <row r="1153" spans="1:7">
      <c r="A1153" s="32" t="s">
        <v>2230</v>
      </c>
      <c r="B1153" s="32">
        <v>4</v>
      </c>
      <c r="C1153" s="32">
        <v>3</v>
      </c>
      <c r="D1153" s="26" t="str">
        <f t="shared" si="45"/>
        <v>기사임</v>
      </c>
      <c r="E1153" s="26">
        <f>IF(D1153="","",COUNTIF($D$1:D1153,"기사임"))</f>
        <v>1005</v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4"/>
        <v/>
      </c>
    </row>
    <row r="1154" spans="1:7">
      <c r="A1154" s="32" t="s">
        <v>3535</v>
      </c>
      <c r="B1154" s="32">
        <v>4</v>
      </c>
      <c r="C1154" s="32">
        <v>3</v>
      </c>
      <c r="D1154" s="26" t="str">
        <f t="shared" si="45"/>
        <v>기사임</v>
      </c>
      <c r="E1154" s="26">
        <f>IF(D1154="","",COUNTIF($D$1:D1154,"기사임"))</f>
        <v>1006</v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6">IF(F1154="","",RANK(F1154,F:F,1))</f>
        <v/>
      </c>
    </row>
    <row r="1155" spans="1:7">
      <c r="A1155" s="32" t="s">
        <v>1873</v>
      </c>
      <c r="B1155" s="32">
        <v>4</v>
      </c>
      <c r="C1155" s="32">
        <v>3</v>
      </c>
      <c r="D1155" s="26" t="str">
        <f t="shared" ref="D1155:D1218" si="47">IF(AND(MID(A1155,2,8)="archives",ISNUMBER(VALUE(MID(A1155,11,8)))=TRUE),"기사임","")</f>
        <v>기사임</v>
      </c>
      <c r="E1155" s="26">
        <f>IF(D1155="","",COUNTIF($D$1:D1155,"기사임"))</f>
        <v>1007</v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6"/>
        <v/>
      </c>
    </row>
    <row r="1156" spans="1:7">
      <c r="A1156" s="32" t="s">
        <v>1981</v>
      </c>
      <c r="B1156" s="32">
        <v>4</v>
      </c>
      <c r="C1156" s="32">
        <v>4</v>
      </c>
      <c r="D1156" s="26" t="str">
        <f t="shared" si="47"/>
        <v>기사임</v>
      </c>
      <c r="E1156" s="26">
        <f>IF(D1156="","",COUNTIF($D$1:D1156,"기사임"))</f>
        <v>1008</v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6"/>
        <v/>
      </c>
    </row>
    <row r="1157" spans="1:7">
      <c r="A1157" s="32" t="s">
        <v>1462</v>
      </c>
      <c r="B1157" s="32">
        <v>4</v>
      </c>
      <c r="C1157" s="32">
        <v>4</v>
      </c>
      <c r="D1157" s="26" t="str">
        <f t="shared" si="47"/>
        <v>기사임</v>
      </c>
      <c r="E1157" s="26">
        <f>IF(D1157="","",COUNTIF($D$1:D1157,"기사임"))</f>
        <v>1009</v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6"/>
        <v/>
      </c>
    </row>
    <row r="1158" spans="1:7">
      <c r="A1158" s="32" t="s">
        <v>1874</v>
      </c>
      <c r="B1158" s="32">
        <v>4</v>
      </c>
      <c r="C1158" s="32">
        <v>4</v>
      </c>
      <c r="D1158" s="26" t="str">
        <f t="shared" si="47"/>
        <v>기사임</v>
      </c>
      <c r="E1158" s="26">
        <f>IF(D1158="","",COUNTIF($D$1:D1158,"기사임"))</f>
        <v>1010</v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6"/>
        <v/>
      </c>
    </row>
    <row r="1159" spans="1:7">
      <c r="A1159" s="32" t="s">
        <v>1434</v>
      </c>
      <c r="B1159" s="32">
        <v>4</v>
      </c>
      <c r="C1159" s="32">
        <v>4</v>
      </c>
      <c r="D1159" s="26" t="str">
        <f t="shared" si="47"/>
        <v>기사임</v>
      </c>
      <c r="E1159" s="26">
        <f>IF(D1159="","",COUNTIF($D$1:D1159,"기사임"))</f>
        <v>1011</v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6"/>
        <v/>
      </c>
    </row>
    <row r="1160" spans="1:7">
      <c r="A1160" s="32" t="s">
        <v>1321</v>
      </c>
      <c r="B1160" s="32">
        <v>4</v>
      </c>
      <c r="C1160" s="32">
        <v>4</v>
      </c>
      <c r="D1160" s="26" t="str">
        <f t="shared" si="47"/>
        <v>기사임</v>
      </c>
      <c r="E1160" s="26">
        <f>IF(D1160="","",COUNTIF($D$1:D1160,"기사임"))</f>
        <v>1012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6"/>
        <v/>
      </c>
    </row>
    <row r="1161" spans="1:7">
      <c r="A1161" s="32" t="s">
        <v>2232</v>
      </c>
      <c r="B1161" s="32">
        <v>4</v>
      </c>
      <c r="C1161" s="32">
        <v>4</v>
      </c>
      <c r="D1161" s="26" t="str">
        <f t="shared" si="47"/>
        <v>기사임</v>
      </c>
      <c r="E1161" s="26">
        <f>IF(D1161="","",COUNTIF($D$1:D1161,"기사임"))</f>
        <v>1013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6"/>
        <v/>
      </c>
    </row>
    <row r="1162" spans="1:7">
      <c r="A1162" s="32" t="s">
        <v>1362</v>
      </c>
      <c r="B1162" s="32">
        <v>4</v>
      </c>
      <c r="C1162" s="32">
        <v>4</v>
      </c>
      <c r="D1162" s="26" t="str">
        <f t="shared" si="47"/>
        <v>기사임</v>
      </c>
      <c r="E1162" s="26">
        <f>IF(D1162="","",COUNTIF($D$1:D1162,"기사임"))</f>
        <v>1014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6"/>
        <v/>
      </c>
    </row>
    <row r="1163" spans="1:7">
      <c r="A1163" s="32" t="s">
        <v>1881</v>
      </c>
      <c r="B1163" s="32">
        <v>4</v>
      </c>
      <c r="C1163" s="32">
        <v>2</v>
      </c>
      <c r="D1163" s="26" t="str">
        <f t="shared" si="47"/>
        <v>기사임</v>
      </c>
      <c r="E1163" s="26">
        <f>IF(D1163="","",COUNTIF($D$1:D1163,"기사임"))</f>
        <v>1015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6"/>
        <v/>
      </c>
    </row>
    <row r="1164" spans="1:7">
      <c r="A1164" s="32" t="s">
        <v>1796</v>
      </c>
      <c r="B1164" s="32">
        <v>4</v>
      </c>
      <c r="C1164" s="32">
        <v>4</v>
      </c>
      <c r="D1164" s="26" t="str">
        <f t="shared" si="47"/>
        <v>기사임</v>
      </c>
      <c r="E1164" s="26">
        <f>IF(D1164="","",COUNTIF($D$1:D1164,"기사임"))</f>
        <v>1016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6"/>
        <v/>
      </c>
    </row>
    <row r="1165" spans="1:7">
      <c r="A1165" s="32" t="s">
        <v>2755</v>
      </c>
      <c r="B1165" s="32">
        <v>4</v>
      </c>
      <c r="C1165" s="32">
        <v>1</v>
      </c>
      <c r="D1165" s="26" t="str">
        <f t="shared" si="47"/>
        <v>기사임</v>
      </c>
      <c r="E1165" s="26">
        <f>IF(D1165="","",COUNTIF($D$1:D1165,"기사임"))</f>
        <v>1017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6"/>
        <v/>
      </c>
    </row>
    <row r="1166" spans="1:7">
      <c r="A1166" s="32" t="s">
        <v>3536</v>
      </c>
      <c r="B1166" s="32">
        <v>4</v>
      </c>
      <c r="C1166" s="32">
        <v>3</v>
      </c>
      <c r="D1166" s="26" t="str">
        <f t="shared" si="47"/>
        <v>기사임</v>
      </c>
      <c r="E1166" s="26">
        <f>IF(D1166="","",COUNTIF($D$1:D1166,"기사임"))</f>
        <v>1018</v>
      </c>
      <c r="F1166" s="26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>1018</v>
      </c>
      <c r="G1166" s="26">
        <f t="shared" si="46"/>
        <v>21</v>
      </c>
    </row>
    <row r="1167" spans="1:7">
      <c r="A1167" s="32" t="s">
        <v>1629</v>
      </c>
      <c r="B1167" s="32">
        <v>4</v>
      </c>
      <c r="C1167" s="32">
        <v>4</v>
      </c>
      <c r="D1167" s="26" t="str">
        <f t="shared" si="47"/>
        <v>기사임</v>
      </c>
      <c r="E1167" s="26">
        <f>IF(D1167="","",COUNTIF($D$1:D1167,"기사임"))</f>
        <v>1019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6"/>
        <v/>
      </c>
    </row>
    <row r="1168" spans="1:7">
      <c r="A1168" s="32" t="s">
        <v>2808</v>
      </c>
      <c r="B1168" s="32">
        <v>4</v>
      </c>
      <c r="C1168" s="32">
        <v>4</v>
      </c>
      <c r="D1168" s="26" t="str">
        <f t="shared" si="47"/>
        <v>기사임</v>
      </c>
      <c r="E1168" s="26">
        <f>IF(D1168="","",COUNTIF($D$1:D1168,"기사임"))</f>
        <v>1020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6"/>
        <v/>
      </c>
    </row>
    <row r="1169" spans="1:7">
      <c r="A1169" s="32" t="s">
        <v>1991</v>
      </c>
      <c r="B1169" s="32">
        <v>4</v>
      </c>
      <c r="C1169" s="32">
        <v>4</v>
      </c>
      <c r="D1169" s="26" t="str">
        <f t="shared" si="47"/>
        <v>기사임</v>
      </c>
      <c r="E1169" s="26">
        <f>IF(D1169="","",COUNTIF($D$1:D1169,"기사임"))</f>
        <v>1021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6"/>
        <v/>
      </c>
    </row>
    <row r="1170" spans="1:7">
      <c r="A1170" s="32" t="s">
        <v>1992</v>
      </c>
      <c r="B1170" s="32">
        <v>4</v>
      </c>
      <c r="C1170" s="32">
        <v>4</v>
      </c>
      <c r="D1170" s="26" t="str">
        <f t="shared" si="47"/>
        <v>기사임</v>
      </c>
      <c r="E1170" s="26">
        <f>IF(D1170="","",COUNTIF($D$1:D1170,"기사임"))</f>
        <v>1022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6"/>
        <v/>
      </c>
    </row>
    <row r="1171" spans="1:7">
      <c r="A1171" s="32" t="s">
        <v>2881</v>
      </c>
      <c r="B1171" s="32">
        <v>4</v>
      </c>
      <c r="C1171" s="32">
        <v>4</v>
      </c>
      <c r="D1171" s="26" t="str">
        <f t="shared" si="47"/>
        <v>기사임</v>
      </c>
      <c r="E1171" s="26">
        <f>IF(D1171="","",COUNTIF($D$1:D1171,"기사임"))</f>
        <v>1023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6"/>
        <v/>
      </c>
    </row>
    <row r="1172" spans="1:7">
      <c r="A1172" s="32" t="s">
        <v>2415</v>
      </c>
      <c r="B1172" s="32">
        <v>4</v>
      </c>
      <c r="C1172" s="32">
        <v>1</v>
      </c>
      <c r="D1172" s="26" t="str">
        <f t="shared" si="47"/>
        <v>기사임</v>
      </c>
      <c r="E1172" s="26">
        <f>IF(D1172="","",COUNTIF($D$1:D1172,"기사임"))</f>
        <v>1024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6"/>
        <v/>
      </c>
    </row>
    <row r="1173" spans="1:7">
      <c r="A1173" s="32" t="s">
        <v>3537</v>
      </c>
      <c r="B1173" s="32">
        <v>4</v>
      </c>
      <c r="C1173" s="32">
        <v>1</v>
      </c>
      <c r="D1173" s="26" t="str">
        <f t="shared" si="47"/>
        <v>기사임</v>
      </c>
      <c r="E1173" s="26">
        <f>IF(D1173="","",COUNTIF($D$1:D1173,"기사임"))</f>
        <v>1025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6"/>
        <v/>
      </c>
    </row>
    <row r="1174" spans="1:7">
      <c r="A1174" s="32" t="s">
        <v>1886</v>
      </c>
      <c r="B1174" s="32">
        <v>4</v>
      </c>
      <c r="C1174" s="32">
        <v>4</v>
      </c>
      <c r="D1174" s="26" t="str">
        <f t="shared" si="47"/>
        <v>기사임</v>
      </c>
      <c r="E1174" s="26">
        <f>IF(D1174="","",COUNTIF($D$1:D1174,"기사임"))</f>
        <v>1026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6"/>
        <v/>
      </c>
    </row>
    <row r="1175" spans="1:7">
      <c r="A1175" s="32" t="s">
        <v>2236</v>
      </c>
      <c r="B1175" s="32">
        <v>4</v>
      </c>
      <c r="C1175" s="32">
        <v>4</v>
      </c>
      <c r="D1175" s="26" t="str">
        <f t="shared" si="47"/>
        <v>기사임</v>
      </c>
      <c r="E1175" s="26">
        <f>IF(D1175="","",COUNTIF($D$1:D1175,"기사임"))</f>
        <v>1027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6"/>
        <v/>
      </c>
    </row>
    <row r="1176" spans="1:7">
      <c r="A1176" s="32" t="s">
        <v>1264</v>
      </c>
      <c r="B1176" s="32">
        <v>4</v>
      </c>
      <c r="C1176" s="32">
        <v>4</v>
      </c>
      <c r="D1176" s="26" t="str">
        <f t="shared" si="47"/>
        <v>기사임</v>
      </c>
      <c r="E1176" s="26">
        <f>IF(D1176="","",COUNTIF($D$1:D1176,"기사임"))</f>
        <v>1028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6"/>
        <v/>
      </c>
    </row>
    <row r="1177" spans="1:7">
      <c r="A1177" s="32" t="s">
        <v>1889</v>
      </c>
      <c r="B1177" s="32">
        <v>4</v>
      </c>
      <c r="C1177" s="32">
        <v>4</v>
      </c>
      <c r="D1177" s="26" t="str">
        <f t="shared" si="47"/>
        <v>기사임</v>
      </c>
      <c r="E1177" s="26">
        <f>IF(D1177="","",COUNTIF($D$1:D1177,"기사임"))</f>
        <v>1029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6"/>
        <v/>
      </c>
    </row>
    <row r="1178" spans="1:7">
      <c r="A1178" s="32" t="s">
        <v>2883</v>
      </c>
      <c r="B1178" s="32">
        <v>4</v>
      </c>
      <c r="C1178" s="32">
        <v>4</v>
      </c>
      <c r="D1178" s="26" t="str">
        <f t="shared" si="47"/>
        <v>기사임</v>
      </c>
      <c r="E1178" s="26">
        <f>IF(D1178="","",COUNTIF($D$1:D1178,"기사임"))</f>
        <v>1030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6"/>
        <v/>
      </c>
    </row>
    <row r="1179" spans="1:7">
      <c r="A1179" s="32" t="s">
        <v>3538</v>
      </c>
      <c r="B1179" s="32">
        <v>4</v>
      </c>
      <c r="C1179" s="32">
        <v>2</v>
      </c>
      <c r="D1179" s="26" t="str">
        <f t="shared" si="47"/>
        <v>기사임</v>
      </c>
      <c r="E1179" s="26">
        <f>IF(D1179="","",COUNTIF($D$1:D1179,"기사임"))</f>
        <v>1031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6"/>
        <v/>
      </c>
    </row>
    <row r="1180" spans="1:7">
      <c r="A1180" s="32" t="s">
        <v>2242</v>
      </c>
      <c r="B1180" s="32">
        <v>4</v>
      </c>
      <c r="C1180" s="32">
        <v>4</v>
      </c>
      <c r="D1180" s="26" t="str">
        <f t="shared" si="47"/>
        <v>기사임</v>
      </c>
      <c r="E1180" s="26">
        <f>IF(D1180="","",COUNTIF($D$1:D1180,"기사임"))</f>
        <v>1032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6"/>
        <v/>
      </c>
    </row>
    <row r="1181" spans="1:7">
      <c r="A1181" s="32" t="s">
        <v>3539</v>
      </c>
      <c r="B1181" s="32">
        <v>4</v>
      </c>
      <c r="C1181" s="32">
        <v>2</v>
      </c>
      <c r="D1181" s="26" t="str">
        <f t="shared" si="47"/>
        <v>기사임</v>
      </c>
      <c r="E1181" s="26">
        <f>IF(D1181="","",COUNTIF($D$1:D1181,"기사임"))</f>
        <v>1033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6"/>
        <v/>
      </c>
    </row>
    <row r="1182" spans="1:7">
      <c r="A1182" s="32" t="s">
        <v>3089</v>
      </c>
      <c r="B1182" s="32">
        <v>4</v>
      </c>
      <c r="C1182" s="32">
        <v>4</v>
      </c>
      <c r="D1182" s="26" t="str">
        <f t="shared" si="47"/>
        <v>기사임</v>
      </c>
      <c r="E1182" s="26">
        <f>IF(D1182="","",COUNTIF($D$1:D1182,"기사임"))</f>
        <v>1034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6"/>
        <v/>
      </c>
    </row>
    <row r="1183" spans="1:7">
      <c r="A1183" s="32" t="s">
        <v>1892</v>
      </c>
      <c r="B1183" s="32">
        <v>4</v>
      </c>
      <c r="C1183" s="32">
        <v>3</v>
      </c>
      <c r="D1183" s="26" t="str">
        <f t="shared" si="47"/>
        <v>기사임</v>
      </c>
      <c r="E1183" s="26">
        <f>IF(D1183="","",COUNTIF($D$1:D1183,"기사임"))</f>
        <v>1035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6"/>
        <v/>
      </c>
    </row>
    <row r="1184" spans="1:7">
      <c r="A1184" s="32" t="s">
        <v>1685</v>
      </c>
      <c r="B1184" s="32">
        <v>4</v>
      </c>
      <c r="C1184" s="32">
        <v>4</v>
      </c>
      <c r="D1184" s="26" t="str">
        <f t="shared" si="47"/>
        <v>기사임</v>
      </c>
      <c r="E1184" s="26">
        <f>IF(D1184="","",COUNTIF($D$1:D1184,"기사임"))</f>
        <v>1036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6"/>
        <v/>
      </c>
    </row>
    <row r="1185" spans="1:7">
      <c r="A1185" s="32" t="s">
        <v>2247</v>
      </c>
      <c r="B1185" s="32">
        <v>4</v>
      </c>
      <c r="C1185" s="32">
        <v>4</v>
      </c>
      <c r="D1185" s="26" t="str">
        <f t="shared" si="47"/>
        <v>기사임</v>
      </c>
      <c r="E1185" s="26">
        <f>IF(D1185="","",COUNTIF($D$1:D1185,"기사임"))</f>
        <v>1037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6"/>
        <v/>
      </c>
    </row>
    <row r="1186" spans="1:7">
      <c r="A1186" s="32" t="s">
        <v>3139</v>
      </c>
      <c r="B1186" s="32">
        <v>4</v>
      </c>
      <c r="C1186" s="32">
        <v>3</v>
      </c>
      <c r="D1186" s="26" t="str">
        <f t="shared" si="47"/>
        <v>기사임</v>
      </c>
      <c r="E1186" s="26">
        <f>IF(D1186="","",COUNTIF($D$1:D1186,"기사임"))</f>
        <v>1038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6"/>
        <v/>
      </c>
    </row>
    <row r="1187" spans="1:7">
      <c r="A1187" s="32" t="s">
        <v>3540</v>
      </c>
      <c r="B1187" s="32">
        <v>4</v>
      </c>
      <c r="C1187" s="32">
        <v>4</v>
      </c>
      <c r="D1187" s="26" t="str">
        <f t="shared" si="47"/>
        <v>기사임</v>
      </c>
      <c r="E1187" s="26">
        <f>IF(D1187="","",COUNTIF($D$1:D1187,"기사임"))</f>
        <v>1039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6"/>
        <v/>
      </c>
    </row>
    <row r="1188" spans="1:7">
      <c r="A1188" s="32" t="s">
        <v>1999</v>
      </c>
      <c r="B1188" s="32">
        <v>4</v>
      </c>
      <c r="C1188" s="32">
        <v>2</v>
      </c>
      <c r="D1188" s="26" t="str">
        <f t="shared" si="47"/>
        <v>기사임</v>
      </c>
      <c r="E1188" s="26">
        <f>IF(D1188="","",COUNTIF($D$1:D1188,"기사임"))</f>
        <v>1040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6"/>
        <v/>
      </c>
    </row>
    <row r="1189" spans="1:7">
      <c r="A1189" s="32" t="s">
        <v>3541</v>
      </c>
      <c r="B1189" s="32">
        <v>4</v>
      </c>
      <c r="C1189" s="32">
        <v>2</v>
      </c>
      <c r="D1189" s="26" t="str">
        <f t="shared" si="47"/>
        <v>기사임</v>
      </c>
      <c r="E1189" s="26">
        <f>IF(D1189="","",COUNTIF($D$1:D1189,"기사임"))</f>
        <v>1041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6"/>
        <v/>
      </c>
    </row>
    <row r="1190" spans="1:7">
      <c r="A1190" s="32" t="s">
        <v>3542</v>
      </c>
      <c r="B1190" s="32">
        <v>4</v>
      </c>
      <c r="C1190" s="32">
        <v>1</v>
      </c>
      <c r="D1190" s="26" t="str">
        <f t="shared" si="47"/>
        <v>기사임</v>
      </c>
      <c r="E1190" s="26">
        <f>IF(D1190="","",COUNTIF($D$1:D1190,"기사임"))</f>
        <v>1042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6"/>
        <v/>
      </c>
    </row>
    <row r="1191" spans="1:7">
      <c r="A1191" s="32" t="s">
        <v>2428</v>
      </c>
      <c r="B1191" s="32">
        <v>4</v>
      </c>
      <c r="C1191" s="32">
        <v>4</v>
      </c>
      <c r="D1191" s="26" t="str">
        <f t="shared" si="47"/>
        <v>기사임</v>
      </c>
      <c r="E1191" s="26">
        <f>IF(D1191="","",COUNTIF($D$1:D1191,"기사임"))</f>
        <v>1043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6"/>
        <v/>
      </c>
    </row>
    <row r="1192" spans="1:7">
      <c r="A1192" s="32" t="s">
        <v>2771</v>
      </c>
      <c r="B1192" s="32">
        <v>4</v>
      </c>
      <c r="C1192" s="32">
        <v>3</v>
      </c>
      <c r="D1192" s="26" t="str">
        <f t="shared" si="47"/>
        <v>기사임</v>
      </c>
      <c r="E1192" s="26">
        <f>IF(D1192="","",COUNTIF($D$1:D1192,"기사임"))</f>
        <v>1044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6"/>
        <v/>
      </c>
    </row>
    <row r="1193" spans="1:7">
      <c r="A1193" s="32" t="s">
        <v>3029</v>
      </c>
      <c r="B1193" s="32">
        <v>4</v>
      </c>
      <c r="C1193" s="32">
        <v>4</v>
      </c>
      <c r="D1193" s="26" t="str">
        <f t="shared" si="47"/>
        <v>기사임</v>
      </c>
      <c r="E1193" s="26">
        <f>IF(D1193="","",COUNTIF($D$1:D1193,"기사임"))</f>
        <v>1045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6"/>
        <v/>
      </c>
    </row>
    <row r="1194" spans="1:7">
      <c r="A1194" s="32" t="s">
        <v>2004</v>
      </c>
      <c r="B1194" s="32">
        <v>4</v>
      </c>
      <c r="C1194" s="32">
        <v>4</v>
      </c>
      <c r="D1194" s="26" t="str">
        <f t="shared" si="47"/>
        <v>기사임</v>
      </c>
      <c r="E1194" s="26">
        <f>IF(D1194="","",COUNTIF($D$1:D1194,"기사임"))</f>
        <v>1046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6"/>
        <v/>
      </c>
    </row>
    <row r="1195" spans="1:7">
      <c r="A1195" s="32" t="s">
        <v>3543</v>
      </c>
      <c r="B1195" s="32">
        <v>4</v>
      </c>
      <c r="C1195" s="32">
        <v>3</v>
      </c>
      <c r="D1195" s="26" t="str">
        <f t="shared" si="47"/>
        <v>기사임</v>
      </c>
      <c r="E1195" s="26">
        <f>IF(D1195="","",COUNTIF($D$1:D1195,"기사임"))</f>
        <v>1047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6"/>
        <v/>
      </c>
    </row>
    <row r="1196" spans="1:7">
      <c r="A1196" s="32" t="s">
        <v>1735</v>
      </c>
      <c r="B1196" s="32">
        <v>4</v>
      </c>
      <c r="C1196" s="32">
        <v>4</v>
      </c>
      <c r="D1196" s="26" t="str">
        <f t="shared" si="47"/>
        <v>기사임</v>
      </c>
      <c r="E1196" s="26">
        <f>IF(D1196="","",COUNTIF($D$1:D1196,"기사임"))</f>
        <v>1048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6"/>
        <v/>
      </c>
    </row>
    <row r="1197" spans="1:7">
      <c r="A1197" s="32" t="s">
        <v>1640</v>
      </c>
      <c r="B1197" s="32">
        <v>4</v>
      </c>
      <c r="C1197" s="32">
        <v>3</v>
      </c>
      <c r="D1197" s="26" t="str">
        <f t="shared" si="47"/>
        <v>기사임</v>
      </c>
      <c r="E1197" s="26">
        <f>IF(D1197="","",COUNTIF($D$1:D1197,"기사임"))</f>
        <v>1049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6"/>
        <v/>
      </c>
    </row>
    <row r="1198" spans="1:7">
      <c r="A1198" s="32" t="s">
        <v>1902</v>
      </c>
      <c r="B1198" s="32">
        <v>4</v>
      </c>
      <c r="C1198" s="32">
        <v>4</v>
      </c>
      <c r="D1198" s="26" t="str">
        <f t="shared" si="47"/>
        <v>기사임</v>
      </c>
      <c r="E1198" s="26">
        <f>IF(D1198="","",COUNTIF($D$1:D1198,"기사임"))</f>
        <v>1050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6"/>
        <v/>
      </c>
    </row>
    <row r="1199" spans="1:7">
      <c r="A1199" s="32" t="s">
        <v>2895</v>
      </c>
      <c r="B1199" s="32">
        <v>4</v>
      </c>
      <c r="C1199" s="32">
        <v>4</v>
      </c>
      <c r="D1199" s="26" t="str">
        <f t="shared" si="47"/>
        <v>기사임</v>
      </c>
      <c r="E1199" s="26">
        <f>IF(D1199="","",COUNTIF($D$1:D1199,"기사임"))</f>
        <v>1051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6"/>
        <v/>
      </c>
    </row>
    <row r="1200" spans="1:7">
      <c r="A1200" s="32" t="s">
        <v>2790</v>
      </c>
      <c r="B1200" s="32">
        <v>4</v>
      </c>
      <c r="C1200" s="32">
        <v>3</v>
      </c>
      <c r="D1200" s="26" t="str">
        <f t="shared" si="47"/>
        <v>기사임</v>
      </c>
      <c r="E1200" s="26">
        <f>IF(D1200="","",COUNTIF($D$1:D1200,"기사임"))</f>
        <v>1052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6"/>
        <v/>
      </c>
    </row>
    <row r="1201" spans="1:7">
      <c r="A1201" s="32" t="s">
        <v>2841</v>
      </c>
      <c r="B1201" s="32">
        <v>4</v>
      </c>
      <c r="C1201" s="32">
        <v>2</v>
      </c>
      <c r="D1201" s="26" t="str">
        <f t="shared" si="47"/>
        <v>기사임</v>
      </c>
      <c r="E1201" s="26">
        <f>IF(D1201="","",COUNTIF($D$1:D1201,"기사임"))</f>
        <v>1053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6"/>
        <v/>
      </c>
    </row>
    <row r="1202" spans="1:7">
      <c r="A1202" s="32" t="s">
        <v>2262</v>
      </c>
      <c r="B1202" s="32">
        <v>4</v>
      </c>
      <c r="C1202" s="32">
        <v>4</v>
      </c>
      <c r="D1202" s="26" t="str">
        <f t="shared" si="47"/>
        <v>기사임</v>
      </c>
      <c r="E1202" s="26">
        <f>IF(D1202="","",COUNTIF($D$1:D1202,"기사임"))</f>
        <v>1054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6"/>
        <v/>
      </c>
    </row>
    <row r="1203" spans="1:7">
      <c r="A1203" s="32" t="s">
        <v>3030</v>
      </c>
      <c r="B1203" s="32">
        <v>4</v>
      </c>
      <c r="C1203" s="32">
        <v>4</v>
      </c>
      <c r="D1203" s="26" t="str">
        <f t="shared" si="47"/>
        <v>기사임</v>
      </c>
      <c r="E1203" s="26">
        <f>IF(D1203="","",COUNTIF($D$1:D1203,"기사임"))</f>
        <v>1055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6"/>
        <v/>
      </c>
    </row>
    <row r="1204" spans="1:7">
      <c r="A1204" s="32" t="s">
        <v>3066</v>
      </c>
      <c r="B1204" s="32">
        <v>4</v>
      </c>
      <c r="C1204" s="32">
        <v>4</v>
      </c>
      <c r="D1204" s="26" t="str">
        <f t="shared" si="47"/>
        <v>기사임</v>
      </c>
      <c r="E1204" s="26">
        <f>IF(D1204="","",COUNTIF($D$1:D1204,"기사임"))</f>
        <v>1056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6"/>
        <v/>
      </c>
    </row>
    <row r="1205" spans="1:7">
      <c r="A1205" s="32" t="s">
        <v>1811</v>
      </c>
      <c r="B1205" s="32">
        <v>4</v>
      </c>
      <c r="C1205" s="32">
        <v>4</v>
      </c>
      <c r="D1205" s="26" t="str">
        <f t="shared" si="47"/>
        <v>기사임</v>
      </c>
      <c r="E1205" s="26">
        <f>IF(D1205="","",COUNTIF($D$1:D1205,"기사임"))</f>
        <v>1057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6"/>
        <v/>
      </c>
    </row>
    <row r="1206" spans="1:7">
      <c r="A1206" s="32" t="s">
        <v>2815</v>
      </c>
      <c r="B1206" s="32">
        <v>4</v>
      </c>
      <c r="C1206" s="32">
        <v>2</v>
      </c>
      <c r="D1206" s="26" t="str">
        <f t="shared" si="47"/>
        <v>기사임</v>
      </c>
      <c r="E1206" s="26">
        <f>IF(D1206="","",COUNTIF($D$1:D1206,"기사임"))</f>
        <v>1058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6"/>
        <v/>
      </c>
    </row>
    <row r="1207" spans="1:7">
      <c r="A1207" s="32" t="s">
        <v>3544</v>
      </c>
      <c r="B1207" s="32">
        <v>4</v>
      </c>
      <c r="C1207" s="32">
        <v>4</v>
      </c>
      <c r="D1207" s="26" t="str">
        <f t="shared" si="47"/>
        <v>기사임</v>
      </c>
      <c r="E1207" s="26">
        <f>IF(D1207="","",COUNTIF($D$1:D1207,"기사임"))</f>
        <v>1059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6"/>
        <v/>
      </c>
    </row>
    <row r="1208" spans="1:7">
      <c r="A1208" s="32" t="s">
        <v>2128</v>
      </c>
      <c r="B1208" s="32">
        <v>4</v>
      </c>
      <c r="C1208" s="32">
        <v>4</v>
      </c>
      <c r="D1208" s="26" t="str">
        <f t="shared" si="47"/>
        <v>기사임</v>
      </c>
      <c r="E1208" s="26">
        <f>IF(D1208="","",COUNTIF($D$1:D1208,"기사임"))</f>
        <v>1060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6"/>
        <v/>
      </c>
    </row>
    <row r="1209" spans="1:7">
      <c r="A1209" s="32" t="s">
        <v>3545</v>
      </c>
      <c r="B1209" s="32">
        <v>4</v>
      </c>
      <c r="C1209" s="32">
        <v>4</v>
      </c>
      <c r="D1209" s="26" t="str">
        <f t="shared" si="47"/>
        <v>기사임</v>
      </c>
      <c r="E1209" s="26">
        <f>IF(D1209="","",COUNTIF($D$1:D1209,"기사임"))</f>
        <v>1061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6"/>
        <v/>
      </c>
    </row>
    <row r="1210" spans="1:7">
      <c r="A1210" s="32" t="s">
        <v>2451</v>
      </c>
      <c r="B1210" s="32">
        <v>4</v>
      </c>
      <c r="C1210" s="32">
        <v>4</v>
      </c>
      <c r="D1210" s="26" t="str">
        <f t="shared" si="47"/>
        <v>기사임</v>
      </c>
      <c r="E1210" s="26">
        <f>IF(D1210="","",COUNTIF($D$1:D1210,"기사임"))</f>
        <v>1062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6"/>
        <v/>
      </c>
    </row>
    <row r="1211" spans="1:7">
      <c r="A1211" s="32" t="s">
        <v>3161</v>
      </c>
      <c r="B1211" s="32">
        <v>4</v>
      </c>
      <c r="C1211" s="32">
        <v>1</v>
      </c>
      <c r="D1211" s="26" t="str">
        <f t="shared" si="47"/>
        <v>기사임</v>
      </c>
      <c r="E1211" s="26">
        <f>IF(D1211="","",COUNTIF($D$1:D1211,"기사임"))</f>
        <v>1063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6"/>
        <v/>
      </c>
    </row>
    <row r="1212" spans="1:7">
      <c r="A1212" s="32" t="s">
        <v>3162</v>
      </c>
      <c r="B1212" s="32">
        <v>4</v>
      </c>
      <c r="C1212" s="32">
        <v>3</v>
      </c>
      <c r="D1212" s="26" t="str">
        <f t="shared" si="47"/>
        <v>기사임</v>
      </c>
      <c r="E1212" s="26">
        <f>IF(D1212="","",COUNTIF($D$1:D1212,"기사임"))</f>
        <v>1064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6"/>
        <v/>
      </c>
    </row>
    <row r="1213" spans="1:7">
      <c r="A1213" s="32" t="s">
        <v>3546</v>
      </c>
      <c r="B1213" s="32">
        <v>4</v>
      </c>
      <c r="C1213" s="32">
        <v>4</v>
      </c>
      <c r="D1213" s="26" t="str">
        <f t="shared" si="47"/>
        <v>기사임</v>
      </c>
      <c r="E1213" s="26">
        <f>IF(D1213="","",COUNTIF($D$1:D1213,"기사임"))</f>
        <v>1065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6"/>
        <v/>
      </c>
    </row>
    <row r="1214" spans="1:7">
      <c r="A1214" s="32" t="s">
        <v>1642</v>
      </c>
      <c r="B1214" s="32">
        <v>4</v>
      </c>
      <c r="C1214" s="32">
        <v>4</v>
      </c>
      <c r="D1214" s="26" t="str">
        <f t="shared" si="47"/>
        <v>기사임</v>
      </c>
      <c r="E1214" s="26">
        <f>IF(D1214="","",COUNTIF($D$1:D1214,"기사임"))</f>
        <v>1066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6"/>
        <v/>
      </c>
    </row>
    <row r="1215" spans="1:7">
      <c r="A1215" s="32" t="s">
        <v>1747</v>
      </c>
      <c r="B1215" s="32">
        <v>4</v>
      </c>
      <c r="C1215" s="32">
        <v>2</v>
      </c>
      <c r="D1215" s="26" t="str">
        <f t="shared" si="47"/>
        <v>기사임</v>
      </c>
      <c r="E1215" s="26">
        <f>IF(D1215="","",COUNTIF($D$1:D1215,"기사임"))</f>
        <v>1067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6"/>
        <v/>
      </c>
    </row>
    <row r="1216" spans="1:7">
      <c r="A1216" s="32" t="s">
        <v>3262</v>
      </c>
      <c r="B1216" s="32">
        <v>4</v>
      </c>
      <c r="C1216" s="32">
        <v>3</v>
      </c>
      <c r="D1216" s="26" t="str">
        <f t="shared" si="47"/>
        <v>기사임</v>
      </c>
      <c r="E1216" s="26">
        <f>IF(D1216="","",COUNTIF($D$1:D1216,"기사임"))</f>
        <v>1068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6"/>
        <v/>
      </c>
    </row>
    <row r="1217" spans="1:7">
      <c r="A1217" s="32" t="s">
        <v>2011</v>
      </c>
      <c r="B1217" s="32">
        <v>4</v>
      </c>
      <c r="C1217" s="32">
        <v>3</v>
      </c>
      <c r="D1217" s="26" t="str">
        <f t="shared" si="47"/>
        <v>기사임</v>
      </c>
      <c r="E1217" s="26">
        <f>IF(D1217="","",COUNTIF($D$1:D1217,"기사임"))</f>
        <v>1069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6"/>
        <v/>
      </c>
    </row>
    <row r="1218" spans="1:7">
      <c r="A1218" s="32" t="s">
        <v>1912</v>
      </c>
      <c r="B1218" s="32">
        <v>4</v>
      </c>
      <c r="C1218" s="32">
        <v>4</v>
      </c>
      <c r="D1218" s="26" t="str">
        <f t="shared" si="47"/>
        <v>기사임</v>
      </c>
      <c r="E1218" s="26">
        <f>IF(D1218="","",COUNTIF($D$1:D1218,"기사임"))</f>
        <v>1070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8">IF(F1218="","",RANK(F1218,F:F,1))</f>
        <v/>
      </c>
    </row>
    <row r="1219" spans="1:7">
      <c r="A1219" s="32" t="s">
        <v>1422</v>
      </c>
      <c r="B1219" s="32">
        <v>4</v>
      </c>
      <c r="C1219" s="32">
        <v>4</v>
      </c>
      <c r="D1219" s="26" t="str">
        <f t="shared" ref="D1219:D1282" si="49">IF(AND(MID(A1219,2,8)="archives",ISNUMBER(VALUE(MID(A1219,11,8)))=TRUE),"기사임","")</f>
        <v>기사임</v>
      </c>
      <c r="E1219" s="26">
        <f>IF(D1219="","",COUNTIF($D$1:D1219,"기사임"))</f>
        <v>1071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8"/>
        <v/>
      </c>
    </row>
    <row r="1220" spans="1:7">
      <c r="A1220" s="32" t="s">
        <v>3547</v>
      </c>
      <c r="B1220" s="32">
        <v>4</v>
      </c>
      <c r="C1220" s="32">
        <v>3</v>
      </c>
      <c r="D1220" s="26" t="str">
        <f t="shared" si="49"/>
        <v>기사임</v>
      </c>
      <c r="E1220" s="26">
        <f>IF(D1220="","",COUNTIF($D$1:D1220,"기사임"))</f>
        <v>1072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8"/>
        <v/>
      </c>
    </row>
    <row r="1221" spans="1:7">
      <c r="A1221" s="32" t="s">
        <v>1347</v>
      </c>
      <c r="B1221" s="32">
        <v>4</v>
      </c>
      <c r="C1221" s="32">
        <v>4</v>
      </c>
      <c r="D1221" s="26" t="str">
        <f t="shared" si="49"/>
        <v>기사임</v>
      </c>
      <c r="E1221" s="26">
        <f>IF(D1221="","",COUNTIF($D$1:D1221,"기사임"))</f>
        <v>1073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8"/>
        <v/>
      </c>
    </row>
    <row r="1222" spans="1:7">
      <c r="A1222" s="32" t="s">
        <v>1915</v>
      </c>
      <c r="B1222" s="32">
        <v>4</v>
      </c>
      <c r="C1222" s="32">
        <v>4</v>
      </c>
      <c r="D1222" s="26" t="str">
        <f t="shared" si="49"/>
        <v>기사임</v>
      </c>
      <c r="E1222" s="26">
        <f>IF(D1222="","",COUNTIF($D$1:D1222,"기사임"))</f>
        <v>1074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8"/>
        <v/>
      </c>
    </row>
    <row r="1223" spans="1:7">
      <c r="A1223" s="32" t="s">
        <v>3548</v>
      </c>
      <c r="B1223" s="32">
        <v>4</v>
      </c>
      <c r="C1223" s="32">
        <v>3</v>
      </c>
      <c r="D1223" s="26" t="str">
        <f t="shared" si="49"/>
        <v>기사임</v>
      </c>
      <c r="E1223" s="26">
        <f>IF(D1223="","",COUNTIF($D$1:D1223,"기사임"))</f>
        <v>1075</v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8"/>
        <v/>
      </c>
    </row>
    <row r="1224" spans="1:7">
      <c r="A1224" s="32" t="s">
        <v>2284</v>
      </c>
      <c r="B1224" s="32">
        <v>4</v>
      </c>
      <c r="C1224" s="32">
        <v>4</v>
      </c>
      <c r="D1224" s="26" t="str">
        <f t="shared" si="49"/>
        <v>기사임</v>
      </c>
      <c r="E1224" s="26">
        <f>IF(D1224="","",COUNTIF($D$1:D1224,"기사임"))</f>
        <v>1076</v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8"/>
        <v/>
      </c>
    </row>
    <row r="1225" spans="1:7">
      <c r="A1225" s="32" t="s">
        <v>2287</v>
      </c>
      <c r="B1225" s="32">
        <v>4</v>
      </c>
      <c r="C1225" s="32">
        <v>4</v>
      </c>
      <c r="D1225" s="26" t="str">
        <f t="shared" si="49"/>
        <v>기사임</v>
      </c>
      <c r="E1225" s="26">
        <f>IF(D1225="","",COUNTIF($D$1:D1225,"기사임"))</f>
        <v>1077</v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8"/>
        <v/>
      </c>
    </row>
    <row r="1226" spans="1:7">
      <c r="A1226" s="32" t="s">
        <v>1648</v>
      </c>
      <c r="B1226" s="32">
        <v>4</v>
      </c>
      <c r="C1226" s="32">
        <v>3</v>
      </c>
      <c r="D1226" s="26" t="str">
        <f t="shared" si="49"/>
        <v>기사임</v>
      </c>
      <c r="E1226" s="26">
        <f>IF(D1226="","",COUNTIF($D$1:D1226,"기사임"))</f>
        <v>1078</v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8"/>
        <v/>
      </c>
    </row>
    <row r="1227" spans="1:7">
      <c r="A1227" s="32" t="s">
        <v>2471</v>
      </c>
      <c r="B1227" s="32">
        <v>4</v>
      </c>
      <c r="C1227" s="32">
        <v>2</v>
      </c>
      <c r="D1227" s="26" t="str">
        <f t="shared" si="49"/>
        <v>기사임</v>
      </c>
      <c r="E1227" s="26">
        <f>IF(D1227="","",COUNTIF($D$1:D1227,"기사임"))</f>
        <v>1079</v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8"/>
        <v/>
      </c>
    </row>
    <row r="1228" spans="1:7">
      <c r="A1228" s="32" t="s">
        <v>2017</v>
      </c>
      <c r="B1228" s="32">
        <v>4</v>
      </c>
      <c r="C1228" s="32">
        <v>5</v>
      </c>
      <c r="D1228" s="26" t="str">
        <f t="shared" si="49"/>
        <v>기사임</v>
      </c>
      <c r="E1228" s="26">
        <f>IF(D1228="","",COUNTIF($D$1:D1228,"기사임"))</f>
        <v>1080</v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8"/>
        <v/>
      </c>
    </row>
    <row r="1229" spans="1:7">
      <c r="A1229" s="32" t="s">
        <v>3549</v>
      </c>
      <c r="B1229" s="32">
        <v>4</v>
      </c>
      <c r="C1229" s="32">
        <v>2</v>
      </c>
      <c r="D1229" s="26" t="str">
        <f t="shared" si="49"/>
        <v>기사임</v>
      </c>
      <c r="E1229" s="26">
        <f>IF(D1229="","",COUNTIF($D$1:D1229,"기사임"))</f>
        <v>1081</v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8"/>
        <v/>
      </c>
    </row>
    <row r="1230" spans="1:7">
      <c r="A1230" s="32" t="s">
        <v>3073</v>
      </c>
      <c r="B1230" s="32">
        <v>4</v>
      </c>
      <c r="C1230" s="32">
        <v>4</v>
      </c>
      <c r="D1230" s="26" t="str">
        <f t="shared" si="49"/>
        <v>기사임</v>
      </c>
      <c r="E1230" s="26">
        <f>IF(D1230="","",COUNTIF($D$1:D1230,"기사임"))</f>
        <v>1082</v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8"/>
        <v/>
      </c>
    </row>
    <row r="1231" spans="1:7">
      <c r="A1231" s="32" t="s">
        <v>1692</v>
      </c>
      <c r="B1231" s="32">
        <v>4</v>
      </c>
      <c r="C1231" s="32">
        <v>4</v>
      </c>
      <c r="D1231" s="26" t="str">
        <f t="shared" si="49"/>
        <v>기사임</v>
      </c>
      <c r="E1231" s="26">
        <f>IF(D1231="","",COUNTIF($D$1:D1231,"기사임"))</f>
        <v>1083</v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8"/>
        <v/>
      </c>
    </row>
    <row r="1232" spans="1:7">
      <c r="A1232" s="32" t="s">
        <v>2481</v>
      </c>
      <c r="B1232" s="32">
        <v>4</v>
      </c>
      <c r="C1232" s="32">
        <v>4</v>
      </c>
      <c r="D1232" s="26" t="str">
        <f t="shared" si="49"/>
        <v>기사임</v>
      </c>
      <c r="E1232" s="26">
        <f>IF(D1232="","",COUNTIF($D$1:D1232,"기사임"))</f>
        <v>1084</v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8"/>
        <v/>
      </c>
    </row>
    <row r="1233" spans="1:7">
      <c r="A1233" s="32" t="s">
        <v>2295</v>
      </c>
      <c r="B1233" s="32">
        <v>4</v>
      </c>
      <c r="C1233" s="32">
        <v>4</v>
      </c>
      <c r="D1233" s="26" t="str">
        <f t="shared" si="49"/>
        <v>기사임</v>
      </c>
      <c r="E1233" s="26">
        <f>IF(D1233="","",COUNTIF($D$1:D1233,"기사임"))</f>
        <v>1085</v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8"/>
        <v/>
      </c>
    </row>
    <row r="1234" spans="1:7">
      <c r="A1234" s="32" t="s">
        <v>2148</v>
      </c>
      <c r="B1234" s="32">
        <v>4</v>
      </c>
      <c r="C1234" s="32">
        <v>4</v>
      </c>
      <c r="D1234" s="26" t="str">
        <f t="shared" si="49"/>
        <v>기사임</v>
      </c>
      <c r="E1234" s="26">
        <f>IF(D1234="","",COUNTIF($D$1:D1234,"기사임"))</f>
        <v>1086</v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8"/>
        <v/>
      </c>
    </row>
    <row r="1235" spans="1:7">
      <c r="A1235" s="32" t="s">
        <v>2483</v>
      </c>
      <c r="B1235" s="32">
        <v>4</v>
      </c>
      <c r="C1235" s="32">
        <v>4</v>
      </c>
      <c r="D1235" s="26" t="str">
        <f t="shared" si="49"/>
        <v>기사임</v>
      </c>
      <c r="E1235" s="26">
        <f>IF(D1235="","",COUNTIF($D$1:D1235,"기사임"))</f>
        <v>1087</v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8"/>
        <v/>
      </c>
    </row>
    <row r="1236" spans="1:7">
      <c r="A1236" s="32" t="s">
        <v>2903</v>
      </c>
      <c r="B1236" s="32">
        <v>4</v>
      </c>
      <c r="C1236" s="32">
        <v>3</v>
      </c>
      <c r="D1236" s="26" t="str">
        <f t="shared" si="49"/>
        <v>기사임</v>
      </c>
      <c r="E1236" s="26">
        <f>IF(D1236="","",COUNTIF($D$1:D1236,"기사임"))</f>
        <v>1088</v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8"/>
        <v/>
      </c>
    </row>
    <row r="1237" spans="1:7">
      <c r="A1237" s="32" t="s">
        <v>1599</v>
      </c>
      <c r="B1237" s="32">
        <v>4</v>
      </c>
      <c r="C1237" s="32">
        <v>3</v>
      </c>
      <c r="D1237" s="26" t="str">
        <f t="shared" si="49"/>
        <v>기사임</v>
      </c>
      <c r="E1237" s="26">
        <f>IF(D1237="","",COUNTIF($D$1:D1237,"기사임"))</f>
        <v>1089</v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8"/>
        <v/>
      </c>
    </row>
    <row r="1238" spans="1:7">
      <c r="A1238" s="32" t="s">
        <v>2151</v>
      </c>
      <c r="B1238" s="32">
        <v>4</v>
      </c>
      <c r="C1238" s="32">
        <v>4</v>
      </c>
      <c r="D1238" s="26" t="str">
        <f t="shared" si="49"/>
        <v>기사임</v>
      </c>
      <c r="E1238" s="26">
        <f>IF(D1238="","",COUNTIF($D$1:D1238,"기사임"))</f>
        <v>1090</v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8"/>
        <v/>
      </c>
    </row>
    <row r="1239" spans="1:7">
      <c r="A1239" s="32" t="s">
        <v>1652</v>
      </c>
      <c r="B1239" s="32">
        <v>4</v>
      </c>
      <c r="C1239" s="32">
        <v>4</v>
      </c>
      <c r="D1239" s="26" t="str">
        <f t="shared" si="49"/>
        <v>기사임</v>
      </c>
      <c r="E1239" s="26">
        <f>IF(D1239="","",COUNTIF($D$1:D1239,"기사임"))</f>
        <v>1091</v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8"/>
        <v/>
      </c>
    </row>
    <row r="1240" spans="1:7">
      <c r="A1240" s="32" t="s">
        <v>2028</v>
      </c>
      <c r="B1240" s="32">
        <v>4</v>
      </c>
      <c r="C1240" s="32">
        <v>3</v>
      </c>
      <c r="D1240" s="26" t="str">
        <f t="shared" si="49"/>
        <v>기사임</v>
      </c>
      <c r="E1240" s="26">
        <f>IF(D1240="","",COUNTIF($D$1:D1240,"기사임"))</f>
        <v>1092</v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8"/>
        <v/>
      </c>
    </row>
    <row r="1241" spans="1:7">
      <c r="A1241" s="32" t="s">
        <v>1551</v>
      </c>
      <c r="B1241" s="32">
        <v>4</v>
      </c>
      <c r="C1241" s="32">
        <v>4</v>
      </c>
      <c r="D1241" s="26" t="str">
        <f t="shared" si="49"/>
        <v>기사임</v>
      </c>
      <c r="E1241" s="26">
        <f>IF(D1241="","",COUNTIF($D$1:D1241,"기사임"))</f>
        <v>1093</v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8"/>
        <v/>
      </c>
    </row>
    <row r="1242" spans="1:7">
      <c r="A1242" s="32" t="s">
        <v>2485</v>
      </c>
      <c r="B1242" s="32">
        <v>4</v>
      </c>
      <c r="C1242" s="32">
        <v>3</v>
      </c>
      <c r="D1242" s="26" t="str">
        <f t="shared" si="49"/>
        <v>기사임</v>
      </c>
      <c r="E1242" s="26">
        <f>IF(D1242="","",COUNTIF($D$1:D1242,"기사임"))</f>
        <v>1094</v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8"/>
        <v/>
      </c>
    </row>
    <row r="1243" spans="1:7">
      <c r="A1243" s="32" t="s">
        <v>2486</v>
      </c>
      <c r="B1243" s="32">
        <v>4</v>
      </c>
      <c r="C1243" s="32">
        <v>4</v>
      </c>
      <c r="D1243" s="26" t="str">
        <f t="shared" si="49"/>
        <v>기사임</v>
      </c>
      <c r="E1243" s="26">
        <f>IF(D1243="","",COUNTIF($D$1:D1243,"기사임"))</f>
        <v>1095</v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8"/>
        <v/>
      </c>
    </row>
    <row r="1244" spans="1:7">
      <c r="A1244" s="32" t="s">
        <v>3550</v>
      </c>
      <c r="B1244" s="32">
        <v>4</v>
      </c>
      <c r="C1244" s="32">
        <v>4</v>
      </c>
      <c r="D1244" s="26" t="str">
        <f t="shared" si="49"/>
        <v>기사임</v>
      </c>
      <c r="E1244" s="26">
        <f>IF(D1244="","",COUNTIF($D$1:D1244,"기사임"))</f>
        <v>1096</v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8"/>
        <v/>
      </c>
    </row>
    <row r="1245" spans="1:7">
      <c r="A1245" s="32" t="s">
        <v>2033</v>
      </c>
      <c r="B1245" s="32">
        <v>4</v>
      </c>
      <c r="C1245" s="32">
        <v>4</v>
      </c>
      <c r="D1245" s="26" t="str">
        <f t="shared" si="49"/>
        <v>기사임</v>
      </c>
      <c r="E1245" s="26">
        <f>IF(D1245="","",COUNTIF($D$1:D1245,"기사임"))</f>
        <v>1097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8"/>
        <v/>
      </c>
    </row>
    <row r="1246" spans="1:7">
      <c r="A1246" s="32" t="s">
        <v>3036</v>
      </c>
      <c r="B1246" s="32">
        <v>4</v>
      </c>
      <c r="C1246" s="32">
        <v>4</v>
      </c>
      <c r="D1246" s="26" t="str">
        <f t="shared" si="49"/>
        <v>기사임</v>
      </c>
      <c r="E1246" s="26">
        <f>IF(D1246="","",COUNTIF($D$1:D1246,"기사임"))</f>
        <v>1098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8"/>
        <v/>
      </c>
    </row>
    <row r="1247" spans="1:7">
      <c r="A1247" s="32" t="s">
        <v>2309</v>
      </c>
      <c r="B1247" s="32">
        <v>4</v>
      </c>
      <c r="C1247" s="32">
        <v>4</v>
      </c>
      <c r="D1247" s="26" t="str">
        <f t="shared" si="49"/>
        <v>기사임</v>
      </c>
      <c r="E1247" s="26">
        <f>IF(D1247="","",COUNTIF($D$1:D1247,"기사임"))</f>
        <v>1099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8"/>
        <v/>
      </c>
    </row>
    <row r="1248" spans="1:7">
      <c r="A1248" s="32" t="s">
        <v>2490</v>
      </c>
      <c r="B1248" s="32">
        <v>4</v>
      </c>
      <c r="C1248" s="32">
        <v>3</v>
      </c>
      <c r="D1248" s="26" t="str">
        <f t="shared" si="49"/>
        <v>기사임</v>
      </c>
      <c r="E1248" s="26">
        <f>IF(D1248="","",COUNTIF($D$1:D1248,"기사임"))</f>
        <v>1100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8"/>
        <v/>
      </c>
    </row>
    <row r="1249" spans="1:7">
      <c r="A1249" s="32" t="s">
        <v>2910</v>
      </c>
      <c r="B1249" s="32">
        <v>4</v>
      </c>
      <c r="C1249" s="32">
        <v>4</v>
      </c>
      <c r="D1249" s="26" t="str">
        <f t="shared" si="49"/>
        <v>기사임</v>
      </c>
      <c r="E1249" s="26">
        <f>IF(D1249="","",COUNTIF($D$1:D1249,"기사임"))</f>
        <v>1101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8"/>
        <v/>
      </c>
    </row>
    <row r="1250" spans="1:7">
      <c r="A1250" s="32" t="s">
        <v>2769</v>
      </c>
      <c r="B1250" s="32">
        <v>4</v>
      </c>
      <c r="C1250" s="32">
        <v>2</v>
      </c>
      <c r="D1250" s="26" t="str">
        <f t="shared" si="49"/>
        <v>기사임</v>
      </c>
      <c r="E1250" s="26">
        <f>IF(D1250="","",COUNTIF($D$1:D1250,"기사임"))</f>
        <v>1102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8"/>
        <v/>
      </c>
    </row>
    <row r="1251" spans="1:7">
      <c r="A1251" s="32" t="s">
        <v>3049</v>
      </c>
      <c r="B1251" s="32">
        <v>4</v>
      </c>
      <c r="C1251" s="32">
        <v>3</v>
      </c>
      <c r="D1251" s="26" t="str">
        <f t="shared" si="49"/>
        <v>기사임</v>
      </c>
      <c r="E1251" s="26">
        <f>IF(D1251="","",COUNTIF($D$1:D1251,"기사임"))</f>
        <v>1103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8"/>
        <v/>
      </c>
    </row>
    <row r="1252" spans="1:7">
      <c r="A1252" s="32" t="s">
        <v>3551</v>
      </c>
      <c r="B1252" s="32">
        <v>4</v>
      </c>
      <c r="C1252" s="32">
        <v>4</v>
      </c>
      <c r="D1252" s="26" t="str">
        <f t="shared" si="49"/>
        <v>기사임</v>
      </c>
      <c r="E1252" s="26">
        <f>IF(D1252="","",COUNTIF($D$1:D1252,"기사임"))</f>
        <v>1104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8"/>
        <v/>
      </c>
    </row>
    <row r="1253" spans="1:7">
      <c r="A1253" s="32" t="s">
        <v>1833</v>
      </c>
      <c r="B1253" s="32">
        <v>4</v>
      </c>
      <c r="C1253" s="32">
        <v>3</v>
      </c>
      <c r="D1253" s="26" t="str">
        <f t="shared" si="49"/>
        <v>기사임</v>
      </c>
      <c r="E1253" s="26">
        <f>IF(D1253="","",COUNTIF($D$1:D1253,"기사임"))</f>
        <v>1105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8"/>
        <v/>
      </c>
    </row>
    <row r="1254" spans="1:7">
      <c r="A1254" s="32" t="s">
        <v>3552</v>
      </c>
      <c r="B1254" s="32">
        <v>4</v>
      </c>
      <c r="C1254" s="32">
        <v>4</v>
      </c>
      <c r="D1254" s="26" t="str">
        <f t="shared" si="49"/>
        <v>기사임</v>
      </c>
      <c r="E1254" s="26">
        <f>IF(D1254="","",COUNTIF($D$1:D1254,"기사임"))</f>
        <v>1106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8"/>
        <v/>
      </c>
    </row>
    <row r="1255" spans="1:7">
      <c r="A1255" s="32" t="s">
        <v>1695</v>
      </c>
      <c r="B1255" s="32">
        <v>4</v>
      </c>
      <c r="C1255" s="32">
        <v>4</v>
      </c>
      <c r="D1255" s="26" t="str">
        <f t="shared" si="49"/>
        <v>기사임</v>
      </c>
      <c r="E1255" s="26">
        <f>IF(D1255="","",COUNTIF($D$1:D1255,"기사임"))</f>
        <v>1107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8"/>
        <v/>
      </c>
    </row>
    <row r="1256" spans="1:7">
      <c r="A1256" s="32" t="s">
        <v>1757</v>
      </c>
      <c r="B1256" s="32">
        <v>4</v>
      </c>
      <c r="C1256" s="32">
        <v>4</v>
      </c>
      <c r="D1256" s="26" t="str">
        <f t="shared" si="49"/>
        <v>기사임</v>
      </c>
      <c r="E1256" s="26">
        <f>IF(D1256="","",COUNTIF($D$1:D1256,"기사임"))</f>
        <v>1108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8"/>
        <v/>
      </c>
    </row>
    <row r="1257" spans="1:7">
      <c r="A1257" s="32" t="s">
        <v>2040</v>
      </c>
      <c r="B1257" s="32">
        <v>4</v>
      </c>
      <c r="C1257" s="32">
        <v>4</v>
      </c>
      <c r="D1257" s="26" t="str">
        <f t="shared" si="49"/>
        <v>기사임</v>
      </c>
      <c r="E1257" s="26">
        <f>IF(D1257="","",COUNTIF($D$1:D1257,"기사임"))</f>
        <v>1109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8"/>
        <v/>
      </c>
    </row>
    <row r="1258" spans="1:7">
      <c r="A1258" s="32" t="s">
        <v>3284</v>
      </c>
      <c r="B1258" s="32">
        <v>4</v>
      </c>
      <c r="C1258" s="32">
        <v>2</v>
      </c>
      <c r="D1258" s="26" t="str">
        <f t="shared" si="49"/>
        <v>기사임</v>
      </c>
      <c r="E1258" s="26">
        <f>IF(D1258="","",COUNTIF($D$1:D1258,"기사임"))</f>
        <v>1110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8"/>
        <v/>
      </c>
    </row>
    <row r="1259" spans="1:7">
      <c r="A1259" s="32" t="s">
        <v>3553</v>
      </c>
      <c r="B1259" s="32">
        <v>4</v>
      </c>
      <c r="C1259" s="32">
        <v>4</v>
      </c>
      <c r="D1259" s="26" t="str">
        <f t="shared" si="49"/>
        <v>기사임</v>
      </c>
      <c r="E1259" s="26">
        <f>IF(D1259="","",COUNTIF($D$1:D1259,"기사임"))</f>
        <v>1111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8"/>
        <v/>
      </c>
    </row>
    <row r="1260" spans="1:7">
      <c r="A1260" s="32" t="s">
        <v>2042</v>
      </c>
      <c r="B1260" s="32">
        <v>4</v>
      </c>
      <c r="C1260" s="32">
        <v>3</v>
      </c>
      <c r="D1260" s="26" t="str">
        <f t="shared" si="49"/>
        <v>기사임</v>
      </c>
      <c r="E1260" s="26">
        <f>IF(D1260="","",COUNTIF($D$1:D1260,"기사임"))</f>
        <v>1112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8"/>
        <v/>
      </c>
    </row>
    <row r="1261" spans="1:7">
      <c r="A1261" s="32" t="s">
        <v>1510</v>
      </c>
      <c r="B1261" s="32">
        <v>4</v>
      </c>
      <c r="C1261" s="32">
        <v>3</v>
      </c>
      <c r="D1261" s="26" t="str">
        <f t="shared" si="49"/>
        <v>기사임</v>
      </c>
      <c r="E1261" s="26">
        <f>IF(D1261="","",COUNTIF($D$1:D1261,"기사임"))</f>
        <v>1113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8"/>
        <v/>
      </c>
    </row>
    <row r="1262" spans="1:7">
      <c r="A1262" s="32" t="s">
        <v>3292</v>
      </c>
      <c r="B1262" s="32">
        <v>4</v>
      </c>
      <c r="C1262" s="32">
        <v>3</v>
      </c>
      <c r="D1262" s="26" t="str">
        <f t="shared" si="49"/>
        <v>기사임</v>
      </c>
      <c r="E1262" s="26">
        <f>IF(D1262="","",COUNTIF($D$1:D1262,"기사임"))</f>
        <v>1114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8"/>
        <v/>
      </c>
    </row>
    <row r="1263" spans="1:7">
      <c r="A1263" s="32" t="s">
        <v>1843</v>
      </c>
      <c r="B1263" s="32">
        <v>4</v>
      </c>
      <c r="C1263" s="32">
        <v>4</v>
      </c>
      <c r="D1263" s="26" t="str">
        <f t="shared" si="49"/>
        <v>기사임</v>
      </c>
      <c r="E1263" s="26">
        <f>IF(D1263="","",COUNTIF($D$1:D1263,"기사임"))</f>
        <v>1115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8"/>
        <v/>
      </c>
    </row>
    <row r="1264" spans="1:7">
      <c r="A1264" s="32" t="s">
        <v>2043</v>
      </c>
      <c r="B1264" s="32">
        <v>4</v>
      </c>
      <c r="C1264" s="32">
        <v>4</v>
      </c>
      <c r="D1264" s="26" t="str">
        <f t="shared" si="49"/>
        <v>기사임</v>
      </c>
      <c r="E1264" s="26">
        <f>IF(D1264="","",COUNTIF($D$1:D1264,"기사임"))</f>
        <v>1116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8"/>
        <v/>
      </c>
    </row>
    <row r="1265" spans="1:7">
      <c r="A1265" s="32" t="s">
        <v>3297</v>
      </c>
      <c r="B1265" s="32">
        <v>4</v>
      </c>
      <c r="C1265" s="32">
        <v>4</v>
      </c>
      <c r="D1265" s="26" t="str">
        <f t="shared" si="49"/>
        <v>기사임</v>
      </c>
      <c r="E1265" s="26">
        <f>IF(D1265="","",COUNTIF($D$1:D1265,"기사임"))</f>
        <v>1117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8"/>
        <v/>
      </c>
    </row>
    <row r="1266" spans="1:7">
      <c r="A1266" s="32" t="s">
        <v>3554</v>
      </c>
      <c r="B1266" s="32">
        <v>4</v>
      </c>
      <c r="C1266" s="32">
        <v>4</v>
      </c>
      <c r="D1266" s="26" t="str">
        <f t="shared" si="49"/>
        <v>기사임</v>
      </c>
      <c r="E1266" s="26">
        <f>IF(D1266="","",COUNTIF($D$1:D1266,"기사임"))</f>
        <v>1118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8"/>
        <v/>
      </c>
    </row>
    <row r="1267" spans="1:7">
      <c r="A1267" s="32" t="s">
        <v>3106</v>
      </c>
      <c r="B1267" s="32">
        <v>4</v>
      </c>
      <c r="C1267" s="32">
        <v>4</v>
      </c>
      <c r="D1267" s="26" t="str">
        <f t="shared" si="49"/>
        <v>기사임</v>
      </c>
      <c r="E1267" s="26">
        <f>IF(D1267="","",COUNTIF($D$1:D1267,"기사임"))</f>
        <v>1119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8"/>
        <v/>
      </c>
    </row>
    <row r="1268" spans="1:7">
      <c r="A1268" s="32" t="s">
        <v>3555</v>
      </c>
      <c r="B1268" s="32">
        <v>4</v>
      </c>
      <c r="C1268" s="32">
        <v>2</v>
      </c>
      <c r="D1268" s="26" t="str">
        <f t="shared" si="49"/>
        <v>기사임</v>
      </c>
      <c r="E1268" s="26">
        <f>IF(D1268="","",COUNTIF($D$1:D1268,"기사임"))</f>
        <v>1120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8"/>
        <v/>
      </c>
    </row>
    <row r="1269" spans="1:7">
      <c r="A1269" s="32" t="s">
        <v>1658</v>
      </c>
      <c r="B1269" s="32">
        <v>4</v>
      </c>
      <c r="C1269" s="32">
        <v>4</v>
      </c>
      <c r="D1269" s="26" t="str">
        <f t="shared" si="49"/>
        <v>기사임</v>
      </c>
      <c r="E1269" s="26">
        <f>IF(D1269="","",COUNTIF($D$1:D1269,"기사임"))</f>
        <v>1121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8"/>
        <v/>
      </c>
    </row>
    <row r="1270" spans="1:7">
      <c r="A1270" s="32" t="s">
        <v>1604</v>
      </c>
      <c r="B1270" s="32">
        <v>4</v>
      </c>
      <c r="C1270" s="32">
        <v>4</v>
      </c>
      <c r="D1270" s="26" t="str">
        <f t="shared" si="49"/>
        <v>기사임</v>
      </c>
      <c r="E1270" s="26">
        <f>IF(D1270="","",COUNTIF($D$1:D1270,"기사임"))</f>
        <v>1122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8"/>
        <v/>
      </c>
    </row>
    <row r="1271" spans="1:7">
      <c r="A1271" s="32" t="s">
        <v>3556</v>
      </c>
      <c r="B1271" s="32">
        <v>4</v>
      </c>
      <c r="C1271" s="32">
        <v>4</v>
      </c>
      <c r="D1271" s="26" t="str">
        <f t="shared" si="49"/>
        <v>기사임</v>
      </c>
      <c r="E1271" s="26">
        <f>IF(D1271="","",COUNTIF($D$1:D1271,"기사임"))</f>
        <v>1123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8"/>
        <v/>
      </c>
    </row>
    <row r="1272" spans="1:7">
      <c r="A1272" s="32" t="s">
        <v>2334</v>
      </c>
      <c r="B1272" s="32">
        <v>4</v>
      </c>
      <c r="C1272" s="32">
        <v>4</v>
      </c>
      <c r="D1272" s="26" t="str">
        <f t="shared" si="49"/>
        <v>기사임</v>
      </c>
      <c r="E1272" s="26">
        <f>IF(D1272="","",COUNTIF($D$1:D1272,"기사임"))</f>
        <v>1124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8"/>
        <v/>
      </c>
    </row>
    <row r="1273" spans="1:7">
      <c r="A1273" s="32" t="s">
        <v>2336</v>
      </c>
      <c r="B1273" s="32">
        <v>4</v>
      </c>
      <c r="C1273" s="32">
        <v>4</v>
      </c>
      <c r="D1273" s="26" t="str">
        <f t="shared" si="49"/>
        <v>기사임</v>
      </c>
      <c r="E1273" s="26">
        <f>IF(D1273="","",COUNTIF($D$1:D1273,"기사임"))</f>
        <v>1125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8"/>
        <v/>
      </c>
    </row>
    <row r="1274" spans="1:7">
      <c r="A1274" s="32" t="s">
        <v>3108</v>
      </c>
      <c r="B1274" s="32">
        <v>4</v>
      </c>
      <c r="C1274" s="32">
        <v>3</v>
      </c>
      <c r="D1274" s="26" t="str">
        <f t="shared" si="49"/>
        <v>기사임</v>
      </c>
      <c r="E1274" s="26">
        <f>IF(D1274="","",COUNTIF($D$1:D1274,"기사임"))</f>
        <v>1126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8"/>
        <v/>
      </c>
    </row>
    <row r="1275" spans="1:7">
      <c r="A1275" s="32" t="s">
        <v>3557</v>
      </c>
      <c r="B1275" s="32">
        <v>4</v>
      </c>
      <c r="C1275" s="32">
        <v>4</v>
      </c>
      <c r="D1275" s="26" t="str">
        <f t="shared" si="49"/>
        <v>기사임</v>
      </c>
      <c r="E1275" s="26">
        <f>IF(D1275="","",COUNTIF($D$1:D1275,"기사임"))</f>
        <v>1127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8"/>
        <v/>
      </c>
    </row>
    <row r="1276" spans="1:7">
      <c r="A1276" s="32" t="s">
        <v>2176</v>
      </c>
      <c r="B1276" s="32">
        <v>4</v>
      </c>
      <c r="C1276" s="32">
        <v>4</v>
      </c>
      <c r="D1276" s="26" t="str">
        <f t="shared" si="49"/>
        <v>기사임</v>
      </c>
      <c r="E1276" s="26">
        <f>IF(D1276="","",COUNTIF($D$1:D1276,"기사임"))</f>
        <v>1128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8"/>
        <v/>
      </c>
    </row>
    <row r="1277" spans="1:7">
      <c r="A1277" s="32" t="s">
        <v>2177</v>
      </c>
      <c r="B1277" s="32">
        <v>4</v>
      </c>
      <c r="C1277" s="32">
        <v>4</v>
      </c>
      <c r="D1277" s="26" t="str">
        <f t="shared" si="49"/>
        <v>기사임</v>
      </c>
      <c r="E1277" s="26">
        <f>IF(D1277="","",COUNTIF($D$1:D1277,"기사임"))</f>
        <v>1129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8"/>
        <v/>
      </c>
    </row>
    <row r="1278" spans="1:7">
      <c r="A1278" s="32" t="s">
        <v>2053</v>
      </c>
      <c r="B1278" s="32">
        <v>4</v>
      </c>
      <c r="C1278" s="32">
        <v>4</v>
      </c>
      <c r="D1278" s="26" t="str">
        <f t="shared" si="49"/>
        <v>기사임</v>
      </c>
      <c r="E1278" s="26">
        <f>IF(D1278="","",COUNTIF($D$1:D1278,"기사임"))</f>
        <v>1130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8"/>
        <v/>
      </c>
    </row>
    <row r="1279" spans="1:7">
      <c r="A1279" s="32" t="s">
        <v>1560</v>
      </c>
      <c r="B1279" s="32">
        <v>4</v>
      </c>
      <c r="C1279" s="32">
        <v>4</v>
      </c>
      <c r="D1279" s="26" t="str">
        <f t="shared" si="49"/>
        <v>기사임</v>
      </c>
      <c r="E1279" s="26">
        <f>IF(D1279="","",COUNTIF($D$1:D1279,"기사임"))</f>
        <v>1131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8"/>
        <v/>
      </c>
    </row>
    <row r="1280" spans="1:7">
      <c r="A1280" s="32" t="s">
        <v>1850</v>
      </c>
      <c r="B1280" s="32">
        <v>4</v>
      </c>
      <c r="C1280" s="32">
        <v>4</v>
      </c>
      <c r="D1280" s="26" t="str">
        <f t="shared" si="49"/>
        <v>기사임</v>
      </c>
      <c r="E1280" s="26">
        <f>IF(D1280="","",COUNTIF($D$1:D1280,"기사임"))</f>
        <v>1132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8"/>
        <v/>
      </c>
    </row>
    <row r="1281" spans="1:7">
      <c r="A1281" s="32" t="s">
        <v>1663</v>
      </c>
      <c r="B1281" s="32">
        <v>4</v>
      </c>
      <c r="C1281" s="32">
        <v>4</v>
      </c>
      <c r="D1281" s="26" t="str">
        <f t="shared" si="49"/>
        <v>기사임</v>
      </c>
      <c r="E1281" s="26">
        <f>IF(D1281="","",COUNTIF($D$1:D1281,"기사임"))</f>
        <v>1133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8"/>
        <v/>
      </c>
    </row>
    <row r="1282" spans="1:7">
      <c r="A1282" s="32" t="s">
        <v>1771</v>
      </c>
      <c r="B1282" s="32">
        <v>4</v>
      </c>
      <c r="C1282" s="32">
        <v>4</v>
      </c>
      <c r="D1282" s="26" t="str">
        <f t="shared" si="49"/>
        <v>기사임</v>
      </c>
      <c r="E1282" s="26">
        <f>IF(D1282="","",COUNTIF($D$1:D1282,"기사임"))</f>
        <v>1134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50">IF(F1282="","",RANK(F1282,F:F,1))</f>
        <v/>
      </c>
    </row>
    <row r="1283" spans="1:7">
      <c r="A1283" s="32" t="s">
        <v>3183</v>
      </c>
      <c r="B1283" s="32">
        <v>4</v>
      </c>
      <c r="C1283" s="32">
        <v>2</v>
      </c>
      <c r="D1283" s="26" t="str">
        <f t="shared" ref="D1283:D1346" si="51">IF(AND(MID(A1283,2,8)="archives",ISNUMBER(VALUE(MID(A1283,11,8)))=TRUE),"기사임","")</f>
        <v>기사임</v>
      </c>
      <c r="E1283" s="26">
        <f>IF(D1283="","",COUNTIF($D$1:D1283,"기사임"))</f>
        <v>1135</v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50"/>
        <v/>
      </c>
    </row>
    <row r="1284" spans="1:7">
      <c r="A1284" s="32" t="s">
        <v>3558</v>
      </c>
      <c r="B1284" s="32">
        <v>4</v>
      </c>
      <c r="C1284" s="32">
        <v>4</v>
      </c>
      <c r="D1284" s="26" t="str">
        <f t="shared" si="51"/>
        <v>기사임</v>
      </c>
      <c r="E1284" s="26">
        <f>IF(D1284="","",COUNTIF($D$1:D1284,"기사임"))</f>
        <v>1136</v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50"/>
        <v/>
      </c>
    </row>
    <row r="1285" spans="1:7">
      <c r="A1285" s="32" t="s">
        <v>2181</v>
      </c>
      <c r="B1285" s="32">
        <v>4</v>
      </c>
      <c r="C1285" s="32">
        <v>4</v>
      </c>
      <c r="D1285" s="26" t="str">
        <f t="shared" si="51"/>
        <v>기사임</v>
      </c>
      <c r="E1285" s="26">
        <f>IF(D1285="","",COUNTIF($D$1:D1285,"기사임"))</f>
        <v>1137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50"/>
        <v/>
      </c>
    </row>
    <row r="1286" spans="1:7">
      <c r="A1286" s="32" t="s">
        <v>2347</v>
      </c>
      <c r="B1286" s="32">
        <v>4</v>
      </c>
      <c r="C1286" s="32">
        <v>3</v>
      </c>
      <c r="D1286" s="26" t="str">
        <f t="shared" si="51"/>
        <v>기사임</v>
      </c>
      <c r="E1286" s="26">
        <f>IF(D1286="","",COUNTIF($D$1:D1286,"기사임"))</f>
        <v>1138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50"/>
        <v/>
      </c>
    </row>
    <row r="1287" spans="1:7">
      <c r="A1287" s="32" t="s">
        <v>2521</v>
      </c>
      <c r="B1287" s="32">
        <v>4</v>
      </c>
      <c r="C1287" s="32">
        <v>3</v>
      </c>
      <c r="D1287" s="26" t="str">
        <f t="shared" si="51"/>
        <v>기사임</v>
      </c>
      <c r="E1287" s="26">
        <f>IF(D1287="","",COUNTIF($D$1:D1287,"기사임"))</f>
        <v>1139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50"/>
        <v/>
      </c>
    </row>
    <row r="1288" spans="1:7">
      <c r="A1288" s="32" t="s">
        <v>1854</v>
      </c>
      <c r="B1288" s="32">
        <v>4</v>
      </c>
      <c r="C1288" s="32">
        <v>4</v>
      </c>
      <c r="D1288" s="26" t="str">
        <f t="shared" si="51"/>
        <v>기사임</v>
      </c>
      <c r="E1288" s="26">
        <f>IF(D1288="","",COUNTIF($D$1:D1288,"기사임"))</f>
        <v>1140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50"/>
        <v/>
      </c>
    </row>
    <row r="1289" spans="1:7">
      <c r="A1289" s="32" t="s">
        <v>2182</v>
      </c>
      <c r="B1289" s="32">
        <v>4</v>
      </c>
      <c r="C1289" s="32">
        <v>4</v>
      </c>
      <c r="D1289" s="26" t="str">
        <f t="shared" si="51"/>
        <v>기사임</v>
      </c>
      <c r="E1289" s="26">
        <f>IF(D1289="","",COUNTIF($D$1:D1289,"기사임"))</f>
        <v>1141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50"/>
        <v/>
      </c>
    </row>
    <row r="1290" spans="1:7">
      <c r="A1290" s="32" t="s">
        <v>1941</v>
      </c>
      <c r="B1290" s="32">
        <v>4</v>
      </c>
      <c r="C1290" s="32">
        <v>4</v>
      </c>
      <c r="D1290" s="26" t="str">
        <f t="shared" si="51"/>
        <v>기사임</v>
      </c>
      <c r="E1290" s="26">
        <f>IF(D1290="","",COUNTIF($D$1:D1290,"기사임"))</f>
        <v>1142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50"/>
        <v/>
      </c>
    </row>
    <row r="1291" spans="1:7">
      <c r="A1291" s="32" t="s">
        <v>3559</v>
      </c>
      <c r="B1291" s="32">
        <v>4</v>
      </c>
      <c r="C1291" s="32">
        <v>4</v>
      </c>
      <c r="D1291" s="26" t="str">
        <f t="shared" si="51"/>
        <v>기사임</v>
      </c>
      <c r="E1291" s="26">
        <f>IF(D1291="","",COUNTIF($D$1:D1291,"기사임"))</f>
        <v>1143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50"/>
        <v/>
      </c>
    </row>
    <row r="1292" spans="1:7">
      <c r="A1292" s="32" t="s">
        <v>1666</v>
      </c>
      <c r="B1292" s="32">
        <v>4</v>
      </c>
      <c r="C1292" s="32">
        <v>4</v>
      </c>
      <c r="D1292" s="26" t="str">
        <f t="shared" si="51"/>
        <v>기사임</v>
      </c>
      <c r="E1292" s="26">
        <f>IF(D1292="","",COUNTIF($D$1:D1292,"기사임"))</f>
        <v>1144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50"/>
        <v/>
      </c>
    </row>
    <row r="1293" spans="1:7">
      <c r="A1293" s="32" t="s">
        <v>1943</v>
      </c>
      <c r="B1293" s="32">
        <v>4</v>
      </c>
      <c r="C1293" s="32">
        <v>3</v>
      </c>
      <c r="D1293" s="26" t="str">
        <f t="shared" si="51"/>
        <v>기사임</v>
      </c>
      <c r="E1293" s="26">
        <f>IF(D1293="","",COUNTIF($D$1:D1293,"기사임"))</f>
        <v>1145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50"/>
        <v/>
      </c>
    </row>
    <row r="1294" spans="1:7">
      <c r="A1294" s="32" t="s">
        <v>1944</v>
      </c>
      <c r="B1294" s="32">
        <v>4</v>
      </c>
      <c r="C1294" s="32">
        <v>3</v>
      </c>
      <c r="D1294" s="26" t="str">
        <f t="shared" si="51"/>
        <v>기사임</v>
      </c>
      <c r="E1294" s="26">
        <f>IF(D1294="","",COUNTIF($D$1:D1294,"기사임"))</f>
        <v>1146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50"/>
        <v/>
      </c>
    </row>
    <row r="1295" spans="1:7">
      <c r="A1295" s="32" t="s">
        <v>2526</v>
      </c>
      <c r="B1295" s="32">
        <v>4</v>
      </c>
      <c r="C1295" s="32">
        <v>4</v>
      </c>
      <c r="D1295" s="26" t="str">
        <f t="shared" si="51"/>
        <v>기사임</v>
      </c>
      <c r="E1295" s="26">
        <f>IF(D1295="","",COUNTIF($D$1:D1295,"기사임"))</f>
        <v>1147</v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50"/>
        <v/>
      </c>
    </row>
    <row r="1296" spans="1:7">
      <c r="A1296" s="32" t="s">
        <v>1703</v>
      </c>
      <c r="B1296" s="32">
        <v>4</v>
      </c>
      <c r="C1296" s="32">
        <v>3</v>
      </c>
      <c r="D1296" s="26" t="str">
        <f t="shared" si="51"/>
        <v>기사임</v>
      </c>
      <c r="E1296" s="26">
        <f>IF(D1296="","",COUNTIF($D$1:D1296,"기사임"))</f>
        <v>1148</v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50"/>
        <v/>
      </c>
    </row>
    <row r="1297" spans="1:7">
      <c r="A1297" s="32" t="s">
        <v>2187</v>
      </c>
      <c r="B1297" s="32">
        <v>4</v>
      </c>
      <c r="C1297" s="32">
        <v>3</v>
      </c>
      <c r="D1297" s="26" t="str">
        <f t="shared" si="51"/>
        <v/>
      </c>
      <c r="E1297" s="26" t="str">
        <f>IF(D1297="","",COUNTIF($D$1:D1297,"기사임"))</f>
        <v/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50"/>
        <v/>
      </c>
    </row>
    <row r="1298" spans="1:7">
      <c r="A1298" s="32" t="s">
        <v>2193</v>
      </c>
      <c r="B1298" s="32">
        <v>4</v>
      </c>
      <c r="C1298" s="32">
        <v>4</v>
      </c>
      <c r="D1298" s="26" t="str">
        <f t="shared" si="51"/>
        <v/>
      </c>
      <c r="E1298" s="26" t="str">
        <f>IF(D1298="","",COUNTIF($D$1:D1298,"기사임"))</f>
        <v/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50"/>
        <v/>
      </c>
    </row>
    <row r="1299" spans="1:7">
      <c r="A1299" s="32" t="s">
        <v>2927</v>
      </c>
      <c r="B1299" s="32">
        <v>4</v>
      </c>
      <c r="C1299" s="32">
        <v>2</v>
      </c>
      <c r="D1299" s="26" t="str">
        <f t="shared" si="51"/>
        <v/>
      </c>
      <c r="E1299" s="26" t="str">
        <f>IF(D1299="","",COUNTIF($D$1:D1299,"기사임"))</f>
        <v/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50"/>
        <v/>
      </c>
    </row>
    <row r="1300" spans="1:7">
      <c r="A1300" s="32" t="s">
        <v>3560</v>
      </c>
      <c r="B1300" s="32">
        <v>2</v>
      </c>
      <c r="C1300" s="32">
        <v>2</v>
      </c>
      <c r="D1300" s="26" t="str">
        <f t="shared" si="51"/>
        <v/>
      </c>
      <c r="E1300" s="26" t="str">
        <f>IF(D1300="","",COUNTIF($D$1:D1300,"기사임"))</f>
        <v/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50"/>
        <v/>
      </c>
    </row>
    <row r="1301" spans="1:7">
      <c r="A1301" s="32" t="s">
        <v>3016</v>
      </c>
      <c r="B1301" s="32">
        <v>4</v>
      </c>
      <c r="C1301" s="32">
        <v>3</v>
      </c>
      <c r="D1301" s="26" t="str">
        <f t="shared" si="51"/>
        <v/>
      </c>
      <c r="E1301" s="26" t="str">
        <f>IF(D1301="","",COUNTIF($D$1:D1301,"기사임"))</f>
        <v/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50"/>
        <v/>
      </c>
    </row>
    <row r="1302" spans="1:7">
      <c r="A1302" s="32" t="s">
        <v>2061</v>
      </c>
      <c r="B1302" s="32">
        <v>4</v>
      </c>
      <c r="C1302" s="32">
        <v>4</v>
      </c>
      <c r="D1302" s="26" t="str">
        <f t="shared" si="51"/>
        <v/>
      </c>
      <c r="E1302" s="26" t="str">
        <f>IF(D1302="","",COUNTIF($D$1:D1302,"기사임"))</f>
        <v/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50"/>
        <v/>
      </c>
    </row>
    <row r="1303" spans="1:7">
      <c r="A1303" s="32" t="s">
        <v>3561</v>
      </c>
      <c r="B1303" s="32">
        <v>4</v>
      </c>
      <c r="C1303" s="32">
        <v>3</v>
      </c>
      <c r="D1303" s="26" t="str">
        <f t="shared" si="51"/>
        <v/>
      </c>
      <c r="E1303" s="26" t="str">
        <f>IF(D1303="","",COUNTIF($D$1:D1303,"기사임"))</f>
        <v/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50"/>
        <v/>
      </c>
    </row>
    <row r="1304" spans="1:7">
      <c r="A1304" s="32" t="s">
        <v>3562</v>
      </c>
      <c r="B1304" s="32">
        <v>3</v>
      </c>
      <c r="C1304" s="32">
        <v>1.3333333333333299</v>
      </c>
      <c r="D1304" s="26" t="str">
        <f t="shared" si="51"/>
        <v/>
      </c>
      <c r="E1304" s="26" t="str">
        <f>IF(D1304="","",COUNTIF($D$1:D1304,"기사임"))</f>
        <v/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50"/>
        <v/>
      </c>
    </row>
    <row r="1305" spans="1:7">
      <c r="A1305" s="32" t="s">
        <v>3563</v>
      </c>
      <c r="B1305" s="32">
        <v>4</v>
      </c>
      <c r="C1305" s="32">
        <v>2</v>
      </c>
      <c r="D1305" s="26" t="str">
        <f t="shared" si="51"/>
        <v/>
      </c>
      <c r="E1305" s="26" t="str">
        <f>IF(D1305="","",COUNTIF($D$1:D1305,"기사임"))</f>
        <v/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50"/>
        <v/>
      </c>
    </row>
    <row r="1306" spans="1:7">
      <c r="A1306" s="32" t="s">
        <v>3564</v>
      </c>
      <c r="B1306" s="32">
        <v>4</v>
      </c>
      <c r="C1306" s="32">
        <v>3</v>
      </c>
      <c r="D1306" s="26" t="str">
        <f t="shared" si="51"/>
        <v/>
      </c>
      <c r="E1306" s="26" t="str">
        <f>IF(D1306="","",COUNTIF($D$1:D1306,"기사임"))</f>
        <v/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50"/>
        <v/>
      </c>
    </row>
    <row r="1307" spans="1:7">
      <c r="A1307" s="32" t="s">
        <v>3565</v>
      </c>
      <c r="B1307" s="32">
        <v>4</v>
      </c>
      <c r="C1307" s="32">
        <v>2</v>
      </c>
      <c r="D1307" s="26" t="str">
        <f t="shared" si="51"/>
        <v/>
      </c>
      <c r="E1307" s="26" t="str">
        <f>IF(D1307="","",COUNTIF($D$1:D1307,"기사임"))</f>
        <v/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50"/>
        <v/>
      </c>
    </row>
    <row r="1308" spans="1:7">
      <c r="A1308" s="32" t="s">
        <v>3566</v>
      </c>
      <c r="B1308" s="32">
        <v>2</v>
      </c>
      <c r="C1308" s="32">
        <v>2</v>
      </c>
      <c r="D1308" s="26" t="str">
        <f t="shared" si="51"/>
        <v/>
      </c>
      <c r="E1308" s="26" t="str">
        <f>IF(D1308="","",COUNTIF($D$1:D1308,"기사임"))</f>
        <v/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50"/>
        <v/>
      </c>
    </row>
    <row r="1309" spans="1:7">
      <c r="A1309" s="32" t="s">
        <v>3567</v>
      </c>
      <c r="B1309" s="32">
        <v>2</v>
      </c>
      <c r="C1309" s="32">
        <v>2</v>
      </c>
      <c r="D1309" s="26" t="str">
        <f t="shared" si="51"/>
        <v/>
      </c>
      <c r="E1309" s="26" t="str">
        <f>IF(D1309="","",COUNTIF($D$1:D1309,"기사임"))</f>
        <v/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50"/>
        <v/>
      </c>
    </row>
    <row r="1310" spans="1:7">
      <c r="A1310" s="32" t="s">
        <v>3568</v>
      </c>
      <c r="B1310" s="32">
        <v>3</v>
      </c>
      <c r="C1310" s="32">
        <v>1.3333333333333299</v>
      </c>
      <c r="D1310" s="26" t="str">
        <f t="shared" si="51"/>
        <v/>
      </c>
      <c r="E1310" s="26" t="str">
        <f>IF(D1310="","",COUNTIF($D$1:D1310,"기사임"))</f>
        <v/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50"/>
        <v/>
      </c>
    </row>
    <row r="1311" spans="1:7">
      <c r="A1311" s="32" t="s">
        <v>3569</v>
      </c>
      <c r="B1311" s="32">
        <v>2</v>
      </c>
      <c r="C1311" s="32">
        <v>2</v>
      </c>
      <c r="D1311" s="26" t="str">
        <f t="shared" si="51"/>
        <v/>
      </c>
      <c r="E1311" s="26" t="str">
        <f>IF(D1311="","",COUNTIF($D$1:D1311,"기사임"))</f>
        <v/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50"/>
        <v/>
      </c>
    </row>
    <row r="1312" spans="1:7">
      <c r="A1312" s="32" t="s">
        <v>1269</v>
      </c>
      <c r="B1312" s="32">
        <v>4</v>
      </c>
      <c r="C1312" s="32">
        <v>4</v>
      </c>
      <c r="D1312" s="26" t="str">
        <f t="shared" si="51"/>
        <v/>
      </c>
      <c r="E1312" s="26" t="str">
        <f>IF(D1312="","",COUNTIF($D$1:D1312,"기사임"))</f>
        <v/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50"/>
        <v/>
      </c>
    </row>
    <row r="1313" spans="1:7">
      <c r="A1313" s="32" t="s">
        <v>3570</v>
      </c>
      <c r="B1313" s="32">
        <v>4</v>
      </c>
      <c r="C1313" s="32">
        <v>4</v>
      </c>
      <c r="D1313" s="26" t="str">
        <f t="shared" si="51"/>
        <v/>
      </c>
      <c r="E1313" s="26" t="str">
        <f>IF(D1313="","",COUNTIF($D$1:D1313,"기사임"))</f>
        <v/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50"/>
        <v/>
      </c>
    </row>
    <row r="1314" spans="1:7">
      <c r="A1314" s="32" t="s">
        <v>3571</v>
      </c>
      <c r="B1314" s="32">
        <v>4</v>
      </c>
      <c r="C1314" s="32">
        <v>2</v>
      </c>
      <c r="D1314" s="26" t="str">
        <f t="shared" si="51"/>
        <v/>
      </c>
      <c r="E1314" s="26" t="str">
        <f>IF(D1314="","",COUNTIF($D$1:D1314,"기사임"))</f>
        <v/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50"/>
        <v/>
      </c>
    </row>
    <row r="1315" spans="1:7">
      <c r="A1315" s="32" t="s">
        <v>3572</v>
      </c>
      <c r="B1315" s="32">
        <v>3</v>
      </c>
      <c r="C1315" s="32">
        <v>1.3333333333333299</v>
      </c>
      <c r="D1315" s="26" t="str">
        <f t="shared" si="51"/>
        <v/>
      </c>
      <c r="E1315" s="26" t="str">
        <f>IF(D1315="","",COUNTIF($D$1:D1315,"기사임"))</f>
        <v/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50"/>
        <v/>
      </c>
    </row>
    <row r="1316" spans="1:7">
      <c r="A1316" s="32" t="s">
        <v>2065</v>
      </c>
      <c r="B1316" s="32">
        <v>4</v>
      </c>
      <c r="C1316" s="32">
        <v>3</v>
      </c>
      <c r="D1316" s="26" t="str">
        <f t="shared" si="51"/>
        <v/>
      </c>
      <c r="E1316" s="26" t="str">
        <f>IF(D1316="","",COUNTIF($D$1:D1316,"기사임"))</f>
        <v/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50"/>
        <v/>
      </c>
    </row>
    <row r="1317" spans="1:7">
      <c r="A1317" s="32" t="s">
        <v>2542</v>
      </c>
      <c r="B1317" s="32">
        <v>4</v>
      </c>
      <c r="C1317" s="32">
        <v>4</v>
      </c>
      <c r="D1317" s="26" t="str">
        <f t="shared" si="51"/>
        <v/>
      </c>
      <c r="E1317" s="26" t="str">
        <f>IF(D1317="","",COUNTIF($D$1:D1317,"기사임"))</f>
        <v/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50"/>
        <v/>
      </c>
    </row>
    <row r="1318" spans="1:7">
      <c r="A1318" s="32" t="s">
        <v>3573</v>
      </c>
      <c r="B1318" s="32">
        <v>2</v>
      </c>
      <c r="C1318" s="32">
        <v>2</v>
      </c>
      <c r="D1318" s="26" t="str">
        <f t="shared" si="51"/>
        <v/>
      </c>
      <c r="E1318" s="26" t="str">
        <f>IF(D1318="","",COUNTIF($D$1:D1318,"기사임"))</f>
        <v/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50"/>
        <v/>
      </c>
    </row>
    <row r="1319" spans="1:7">
      <c r="A1319" s="32" t="s">
        <v>3574</v>
      </c>
      <c r="B1319" s="32">
        <v>1</v>
      </c>
      <c r="C1319" s="32">
        <v>4</v>
      </c>
      <c r="D1319" s="26" t="str">
        <f t="shared" si="51"/>
        <v/>
      </c>
      <c r="E1319" s="26" t="str">
        <f>IF(D1319="","",COUNTIF($D$1:D1319,"기사임"))</f>
        <v/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50"/>
        <v/>
      </c>
    </row>
    <row r="1320" spans="1:7">
      <c r="A1320" s="32" t="s">
        <v>3198</v>
      </c>
      <c r="B1320" s="32">
        <v>4</v>
      </c>
      <c r="C1320" s="32">
        <v>3</v>
      </c>
      <c r="D1320" s="26" t="str">
        <f t="shared" si="51"/>
        <v/>
      </c>
      <c r="E1320" s="26" t="str">
        <f>IF(D1320="","",COUNTIF($D$1:D1320,"기사임"))</f>
        <v/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50"/>
        <v/>
      </c>
    </row>
    <row r="1321" spans="1:7">
      <c r="A1321" s="32" t="s">
        <v>2544</v>
      </c>
      <c r="B1321" s="32">
        <v>4</v>
      </c>
      <c r="C1321" s="32">
        <v>3</v>
      </c>
      <c r="D1321" s="26" t="str">
        <f t="shared" si="51"/>
        <v/>
      </c>
      <c r="E1321" s="26" t="str">
        <f>IF(D1321="","",COUNTIF($D$1:D1321,"기사임"))</f>
        <v/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50"/>
        <v/>
      </c>
    </row>
    <row r="1322" spans="1:7">
      <c r="A1322" s="32" t="s">
        <v>3575</v>
      </c>
      <c r="B1322" s="32">
        <v>4</v>
      </c>
      <c r="C1322" s="32">
        <v>3</v>
      </c>
      <c r="D1322" s="26" t="str">
        <f t="shared" si="51"/>
        <v/>
      </c>
      <c r="E1322" s="26" t="str">
        <f>IF(D1322="","",COUNTIF($D$1:D1322,"기사임"))</f>
        <v/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50"/>
        <v/>
      </c>
    </row>
    <row r="1323" spans="1:7">
      <c r="A1323" s="32" t="s">
        <v>3576</v>
      </c>
      <c r="B1323" s="32">
        <v>4</v>
      </c>
      <c r="C1323" s="32">
        <v>1</v>
      </c>
      <c r="D1323" s="26" t="str">
        <f t="shared" si="51"/>
        <v/>
      </c>
      <c r="E1323" s="26" t="str">
        <f>IF(D1323="","",COUNTIF($D$1:D1323,"기사임"))</f>
        <v/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50"/>
        <v/>
      </c>
    </row>
    <row r="1324" spans="1:7">
      <c r="A1324" s="32" t="s">
        <v>2202</v>
      </c>
      <c r="B1324" s="32">
        <v>3</v>
      </c>
      <c r="C1324" s="32">
        <v>3</v>
      </c>
      <c r="D1324" s="26" t="str">
        <f t="shared" si="51"/>
        <v>기사임</v>
      </c>
      <c r="E1324" s="26">
        <f>IF(D1324="","",COUNTIF($D$1:D1324,"기사임"))</f>
        <v>1149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50"/>
        <v/>
      </c>
    </row>
    <row r="1325" spans="1:7">
      <c r="A1325" s="32" t="s">
        <v>1859</v>
      </c>
      <c r="B1325" s="32">
        <v>3</v>
      </c>
      <c r="C1325" s="32">
        <v>3</v>
      </c>
      <c r="D1325" s="26" t="str">
        <f t="shared" si="51"/>
        <v>기사임</v>
      </c>
      <c r="E1325" s="26">
        <f>IF(D1325="","",COUNTIF($D$1:D1325,"기사임"))</f>
        <v>1150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50"/>
        <v/>
      </c>
    </row>
    <row r="1326" spans="1:7">
      <c r="A1326" s="32" t="s">
        <v>1448</v>
      </c>
      <c r="B1326" s="32">
        <v>3</v>
      </c>
      <c r="C1326" s="32">
        <v>2</v>
      </c>
      <c r="D1326" s="26" t="str">
        <f t="shared" si="51"/>
        <v>기사임</v>
      </c>
      <c r="E1326" s="26">
        <f>IF(D1326="","",COUNTIF($D$1:D1326,"기사임"))</f>
        <v>1151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50"/>
        <v/>
      </c>
    </row>
    <row r="1327" spans="1:7">
      <c r="A1327" s="32" t="s">
        <v>3577</v>
      </c>
      <c r="B1327" s="32">
        <v>3</v>
      </c>
      <c r="C1327" s="32">
        <v>3</v>
      </c>
      <c r="D1327" s="26" t="str">
        <f t="shared" si="51"/>
        <v>기사임</v>
      </c>
      <c r="E1327" s="26">
        <f>IF(D1327="","",COUNTIF($D$1:D1327,"기사임"))</f>
        <v>1152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50"/>
        <v/>
      </c>
    </row>
    <row r="1328" spans="1:7">
      <c r="A1328" s="32" t="s">
        <v>3199</v>
      </c>
      <c r="B1328" s="32">
        <v>3</v>
      </c>
      <c r="C1328" s="32">
        <v>2</v>
      </c>
      <c r="D1328" s="26" t="str">
        <f t="shared" si="51"/>
        <v>기사임</v>
      </c>
      <c r="E1328" s="26">
        <f>IF(D1328="","",COUNTIF($D$1:D1328,"기사임"))</f>
        <v>1153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50"/>
        <v/>
      </c>
    </row>
    <row r="1329" spans="1:7">
      <c r="A1329" s="32" t="s">
        <v>2377</v>
      </c>
      <c r="B1329" s="32">
        <v>3</v>
      </c>
      <c r="C1329" s="32">
        <v>3</v>
      </c>
      <c r="D1329" s="26" t="str">
        <f t="shared" si="51"/>
        <v>기사임</v>
      </c>
      <c r="E1329" s="26">
        <f>IF(D1329="","",COUNTIF($D$1:D1329,"기사임"))</f>
        <v>1154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50"/>
        <v/>
      </c>
    </row>
    <row r="1330" spans="1:7">
      <c r="A1330" s="32" t="s">
        <v>3018</v>
      </c>
      <c r="B1330" s="32">
        <v>3</v>
      </c>
      <c r="C1330" s="32">
        <v>2</v>
      </c>
      <c r="D1330" s="26" t="str">
        <f t="shared" si="51"/>
        <v>기사임</v>
      </c>
      <c r="E1330" s="26">
        <f>IF(D1330="","",COUNTIF($D$1:D1330,"기사임"))</f>
        <v>1155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50"/>
        <v/>
      </c>
    </row>
    <row r="1331" spans="1:7">
      <c r="A1331" s="32" t="s">
        <v>1960</v>
      </c>
      <c r="B1331" s="32">
        <v>3</v>
      </c>
      <c r="C1331" s="32">
        <v>2</v>
      </c>
      <c r="D1331" s="26" t="str">
        <f t="shared" si="51"/>
        <v>기사임</v>
      </c>
      <c r="E1331" s="26">
        <f>IF(D1331="","",COUNTIF($D$1:D1331,"기사임"))</f>
        <v>1156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50"/>
        <v/>
      </c>
    </row>
    <row r="1332" spans="1:7">
      <c r="A1332" s="32" t="s">
        <v>2828</v>
      </c>
      <c r="B1332" s="32">
        <v>3</v>
      </c>
      <c r="C1332" s="32">
        <v>3</v>
      </c>
      <c r="D1332" s="26" t="str">
        <f t="shared" si="51"/>
        <v>기사임</v>
      </c>
      <c r="E1332" s="26">
        <f>IF(D1332="","",COUNTIF($D$1:D1332,"기사임"))</f>
        <v>1157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50"/>
        <v/>
      </c>
    </row>
    <row r="1333" spans="1:7">
      <c r="A1333" s="32" t="s">
        <v>2210</v>
      </c>
      <c r="B1333" s="32">
        <v>3</v>
      </c>
      <c r="C1333" s="32">
        <v>2</v>
      </c>
      <c r="D1333" s="26" t="str">
        <f t="shared" si="51"/>
        <v>기사임</v>
      </c>
      <c r="E1333" s="26">
        <f>IF(D1333="","",COUNTIF($D$1:D1333,"기사임"))</f>
        <v>1158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50"/>
        <v/>
      </c>
    </row>
    <row r="1334" spans="1:7">
      <c r="A1334" s="32" t="s">
        <v>1568</v>
      </c>
      <c r="B1334" s="32">
        <v>3</v>
      </c>
      <c r="C1334" s="32">
        <v>3</v>
      </c>
      <c r="D1334" s="26" t="str">
        <f t="shared" si="51"/>
        <v>기사임</v>
      </c>
      <c r="E1334" s="26">
        <f>IF(D1334="","",COUNTIF($D$1:D1334,"기사임"))</f>
        <v>1159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50"/>
        <v/>
      </c>
    </row>
    <row r="1335" spans="1:7">
      <c r="A1335" s="32" t="s">
        <v>1963</v>
      </c>
      <c r="B1335" s="32">
        <v>3</v>
      </c>
      <c r="C1335" s="32">
        <v>3</v>
      </c>
      <c r="D1335" s="26" t="str">
        <f t="shared" si="51"/>
        <v>기사임</v>
      </c>
      <c r="E1335" s="26">
        <f>IF(D1335="","",COUNTIF($D$1:D1335,"기사임"))</f>
        <v>1160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50"/>
        <v/>
      </c>
    </row>
    <row r="1336" spans="1:7">
      <c r="A1336" s="32" t="s">
        <v>2071</v>
      </c>
      <c r="B1336" s="32">
        <v>3</v>
      </c>
      <c r="C1336" s="32">
        <v>3</v>
      </c>
      <c r="D1336" s="26" t="str">
        <f t="shared" si="51"/>
        <v>기사임</v>
      </c>
      <c r="E1336" s="26">
        <f>IF(D1336="","",COUNTIF($D$1:D1336,"기사임"))</f>
        <v>1161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50"/>
        <v/>
      </c>
    </row>
    <row r="1337" spans="1:7">
      <c r="A1337" s="32" t="s">
        <v>1964</v>
      </c>
      <c r="B1337" s="32">
        <v>3</v>
      </c>
      <c r="C1337" s="32">
        <v>2</v>
      </c>
      <c r="D1337" s="26" t="str">
        <f t="shared" si="51"/>
        <v>기사임</v>
      </c>
      <c r="E1337" s="26">
        <f>IF(D1337="","",COUNTIF($D$1:D1337,"기사임"))</f>
        <v>1162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50"/>
        <v/>
      </c>
    </row>
    <row r="1338" spans="1:7">
      <c r="A1338" s="32" t="s">
        <v>2072</v>
      </c>
      <c r="B1338" s="32">
        <v>3</v>
      </c>
      <c r="C1338" s="32">
        <v>3</v>
      </c>
      <c r="D1338" s="26" t="str">
        <f t="shared" si="51"/>
        <v>기사임</v>
      </c>
      <c r="E1338" s="26">
        <f>IF(D1338="","",COUNTIF($D$1:D1338,"기사임"))</f>
        <v>1163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50"/>
        <v/>
      </c>
    </row>
    <row r="1339" spans="1:7">
      <c r="A1339" s="32" t="s">
        <v>3578</v>
      </c>
      <c r="B1339" s="32">
        <v>3</v>
      </c>
      <c r="C1339" s="32">
        <v>2</v>
      </c>
      <c r="D1339" s="26" t="str">
        <f t="shared" si="51"/>
        <v>기사임</v>
      </c>
      <c r="E1339" s="26">
        <f>IF(D1339="","",COUNTIF($D$1:D1339,"기사임"))</f>
        <v>1164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50"/>
        <v/>
      </c>
    </row>
    <row r="1340" spans="1:7">
      <c r="A1340" s="32" t="s">
        <v>2212</v>
      </c>
      <c r="B1340" s="32">
        <v>3</v>
      </c>
      <c r="C1340" s="32">
        <v>3</v>
      </c>
      <c r="D1340" s="26" t="str">
        <f t="shared" si="51"/>
        <v>기사임</v>
      </c>
      <c r="E1340" s="26">
        <f>IF(D1340="","",COUNTIF($D$1:D1340,"기사임"))</f>
        <v>1165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50"/>
        <v/>
      </c>
    </row>
    <row r="1341" spans="1:7">
      <c r="A1341" s="32" t="s">
        <v>2875</v>
      </c>
      <c r="B1341" s="32">
        <v>3</v>
      </c>
      <c r="C1341" s="32">
        <v>3</v>
      </c>
      <c r="D1341" s="26" t="str">
        <f t="shared" si="51"/>
        <v>기사임</v>
      </c>
      <c r="E1341" s="26">
        <f>IF(D1341="","",COUNTIF($D$1:D1341,"기사임"))</f>
        <v>1166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50"/>
        <v/>
      </c>
    </row>
    <row r="1342" spans="1:7">
      <c r="A1342" s="32" t="s">
        <v>1452</v>
      </c>
      <c r="B1342" s="32">
        <v>3</v>
      </c>
      <c r="C1342" s="32">
        <v>3</v>
      </c>
      <c r="D1342" s="26" t="str">
        <f t="shared" si="51"/>
        <v>기사임</v>
      </c>
      <c r="E1342" s="26">
        <f>IF(D1342="","",COUNTIF($D$1:D1342,"기사임"))</f>
        <v>1167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50"/>
        <v/>
      </c>
    </row>
    <row r="1343" spans="1:7">
      <c r="A1343" s="32" t="s">
        <v>1671</v>
      </c>
      <c r="B1343" s="32">
        <v>3</v>
      </c>
      <c r="C1343" s="32">
        <v>2</v>
      </c>
      <c r="D1343" s="26" t="str">
        <f t="shared" si="51"/>
        <v>기사임</v>
      </c>
      <c r="E1343" s="26">
        <f>IF(D1343="","",COUNTIF($D$1:D1343,"기사임"))</f>
        <v>1168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50"/>
        <v/>
      </c>
    </row>
    <row r="1344" spans="1:7">
      <c r="A1344" s="32" t="s">
        <v>2075</v>
      </c>
      <c r="B1344" s="32">
        <v>3</v>
      </c>
      <c r="C1344" s="32">
        <v>3</v>
      </c>
      <c r="D1344" s="26" t="str">
        <f t="shared" si="51"/>
        <v>기사임</v>
      </c>
      <c r="E1344" s="26">
        <f>IF(D1344="","",COUNTIF($D$1:D1344,"기사임"))</f>
        <v>1169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50"/>
        <v/>
      </c>
    </row>
    <row r="1345" spans="1:7">
      <c r="A1345" s="32" t="s">
        <v>3119</v>
      </c>
      <c r="B1345" s="32">
        <v>3</v>
      </c>
      <c r="C1345" s="32">
        <v>2</v>
      </c>
      <c r="D1345" s="26" t="str">
        <f t="shared" si="51"/>
        <v>기사임</v>
      </c>
      <c r="E1345" s="26">
        <f>IF(D1345="","",COUNTIF($D$1:D1345,"기사임"))</f>
        <v>1170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50"/>
        <v/>
      </c>
    </row>
    <row r="1346" spans="1:7">
      <c r="A1346" s="32" t="s">
        <v>3579</v>
      </c>
      <c r="B1346" s="32">
        <v>3</v>
      </c>
      <c r="C1346" s="32">
        <v>2</v>
      </c>
      <c r="D1346" s="26" t="str">
        <f t="shared" si="51"/>
        <v>기사임</v>
      </c>
      <c r="E1346" s="26">
        <f>IF(D1346="","",COUNTIF($D$1:D1346,"기사임"))</f>
        <v>1171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2">IF(F1346="","",RANK(F1346,F:F,1))</f>
        <v/>
      </c>
    </row>
    <row r="1347" spans="1:7">
      <c r="A1347" s="32" t="s">
        <v>1525</v>
      </c>
      <c r="B1347" s="32">
        <v>3</v>
      </c>
      <c r="C1347" s="32">
        <v>3</v>
      </c>
      <c r="D1347" s="26" t="str">
        <f t="shared" ref="D1347:D1410" si="53">IF(AND(MID(A1347,2,8)="archives",ISNUMBER(VALUE(MID(A1347,11,8)))=TRUE),"기사임","")</f>
        <v>기사임</v>
      </c>
      <c r="E1347" s="26">
        <f>IF(D1347="","",COUNTIF($D$1:D1347,"기사임"))</f>
        <v>1172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2"/>
        <v/>
      </c>
    </row>
    <row r="1348" spans="1:7">
      <c r="A1348" s="32" t="s">
        <v>2393</v>
      </c>
      <c r="B1348" s="32">
        <v>3</v>
      </c>
      <c r="C1348" s="32">
        <v>2</v>
      </c>
      <c r="D1348" s="26" t="str">
        <f t="shared" si="53"/>
        <v>기사임</v>
      </c>
      <c r="E1348" s="26">
        <f>IF(D1348="","",COUNTIF($D$1:D1348,"기사임"))</f>
        <v>1173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2"/>
        <v/>
      </c>
    </row>
    <row r="1349" spans="1:7">
      <c r="A1349" s="32" t="s">
        <v>2218</v>
      </c>
      <c r="B1349" s="32">
        <v>3</v>
      </c>
      <c r="C1349" s="32">
        <v>3</v>
      </c>
      <c r="D1349" s="26" t="str">
        <f t="shared" si="53"/>
        <v>기사임</v>
      </c>
      <c r="E1349" s="26">
        <f>IF(D1349="","",COUNTIF($D$1:D1349,"기사임"))</f>
        <v>1174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2"/>
        <v/>
      </c>
    </row>
    <row r="1350" spans="1:7">
      <c r="A1350" s="32" t="s">
        <v>2084</v>
      </c>
      <c r="B1350" s="32">
        <v>3</v>
      </c>
      <c r="C1350" s="32">
        <v>3</v>
      </c>
      <c r="D1350" s="26" t="str">
        <f t="shared" si="53"/>
        <v>기사임</v>
      </c>
      <c r="E1350" s="26">
        <f>IF(D1350="","",COUNTIF($D$1:D1350,"기사임"))</f>
        <v>1175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2"/>
        <v/>
      </c>
    </row>
    <row r="1351" spans="1:7">
      <c r="A1351" s="32" t="s">
        <v>1433</v>
      </c>
      <c r="B1351" s="32">
        <v>3</v>
      </c>
      <c r="C1351" s="32">
        <v>2</v>
      </c>
      <c r="D1351" s="26" t="str">
        <f t="shared" si="53"/>
        <v>기사임</v>
      </c>
      <c r="E1351" s="26">
        <f>IF(D1351="","",COUNTIF($D$1:D1351,"기사임"))</f>
        <v>1176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2"/>
        <v/>
      </c>
    </row>
    <row r="1352" spans="1:7">
      <c r="A1352" s="32" t="s">
        <v>1870</v>
      </c>
      <c r="B1352" s="32">
        <v>3</v>
      </c>
      <c r="C1352" s="32">
        <v>3</v>
      </c>
      <c r="D1352" s="26" t="str">
        <f t="shared" si="53"/>
        <v>기사임</v>
      </c>
      <c r="E1352" s="26">
        <f>IF(D1352="","",COUNTIF($D$1:D1352,"기사임"))</f>
        <v>1177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2"/>
        <v/>
      </c>
    </row>
    <row r="1353" spans="1:7">
      <c r="A1353" s="32" t="s">
        <v>1871</v>
      </c>
      <c r="B1353" s="32">
        <v>3</v>
      </c>
      <c r="C1353" s="32">
        <v>3</v>
      </c>
      <c r="D1353" s="26" t="str">
        <f t="shared" si="53"/>
        <v>기사임</v>
      </c>
      <c r="E1353" s="26">
        <f>IF(D1353="","",COUNTIF($D$1:D1353,"기사임"))</f>
        <v>1178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2"/>
        <v/>
      </c>
    </row>
    <row r="1354" spans="1:7">
      <c r="A1354" s="32" t="s">
        <v>3580</v>
      </c>
      <c r="B1354" s="32">
        <v>3</v>
      </c>
      <c r="C1354" s="32">
        <v>3</v>
      </c>
      <c r="D1354" s="26" t="str">
        <f t="shared" si="53"/>
        <v>기사임</v>
      </c>
      <c r="E1354" s="26">
        <f>IF(D1354="","",COUNTIF($D$1:D1354,"기사임"))</f>
        <v>1179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2"/>
        <v/>
      </c>
    </row>
    <row r="1355" spans="1:7">
      <c r="A1355" s="32" t="s">
        <v>2085</v>
      </c>
      <c r="B1355" s="32">
        <v>3</v>
      </c>
      <c r="C1355" s="32">
        <v>3</v>
      </c>
      <c r="D1355" s="26" t="str">
        <f t="shared" si="53"/>
        <v>기사임</v>
      </c>
      <c r="E1355" s="26">
        <f>IF(D1355="","",COUNTIF($D$1:D1355,"기사임"))</f>
        <v>1180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2"/>
        <v/>
      </c>
    </row>
    <row r="1356" spans="1:7">
      <c r="A1356" s="32" t="s">
        <v>1789</v>
      </c>
      <c r="B1356" s="32">
        <v>3</v>
      </c>
      <c r="C1356" s="32">
        <v>3</v>
      </c>
      <c r="D1356" s="26" t="str">
        <f t="shared" si="53"/>
        <v>기사임</v>
      </c>
      <c r="E1356" s="26">
        <f>IF(D1356="","",COUNTIF($D$1:D1356,"기사임"))</f>
        <v>1181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2"/>
        <v/>
      </c>
    </row>
    <row r="1357" spans="1:7">
      <c r="A1357" s="32" t="s">
        <v>1790</v>
      </c>
      <c r="B1357" s="32">
        <v>3</v>
      </c>
      <c r="C1357" s="32">
        <v>3</v>
      </c>
      <c r="D1357" s="26" t="str">
        <f t="shared" si="53"/>
        <v>기사임</v>
      </c>
      <c r="E1357" s="26">
        <f>IF(D1357="","",COUNTIF($D$1:D1357,"기사임"))</f>
        <v>1182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2"/>
        <v/>
      </c>
    </row>
    <row r="1358" spans="1:7">
      <c r="A1358" s="32" t="s">
        <v>3124</v>
      </c>
      <c r="B1358" s="32">
        <v>3</v>
      </c>
      <c r="C1358" s="32">
        <v>3</v>
      </c>
      <c r="D1358" s="26" t="str">
        <f t="shared" si="53"/>
        <v>기사임</v>
      </c>
      <c r="E1358" s="26">
        <f>IF(D1358="","",COUNTIF($D$1:D1358,"기사임"))</f>
        <v>1183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2"/>
        <v/>
      </c>
    </row>
    <row r="1359" spans="1:7">
      <c r="A1359" s="32" t="s">
        <v>2227</v>
      </c>
      <c r="B1359" s="32">
        <v>3</v>
      </c>
      <c r="C1359" s="32">
        <v>3</v>
      </c>
      <c r="D1359" s="26" t="str">
        <f t="shared" si="53"/>
        <v>기사임</v>
      </c>
      <c r="E1359" s="26">
        <f>IF(D1359="","",COUNTIF($D$1:D1359,"기사임"))</f>
        <v>1184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2"/>
        <v/>
      </c>
    </row>
    <row r="1360" spans="1:7">
      <c r="A1360" s="32" t="s">
        <v>2228</v>
      </c>
      <c r="B1360" s="32">
        <v>3</v>
      </c>
      <c r="C1360" s="32">
        <v>2</v>
      </c>
      <c r="D1360" s="26" t="str">
        <f t="shared" si="53"/>
        <v>기사임</v>
      </c>
      <c r="E1360" s="26">
        <f>IF(D1360="","",COUNTIF($D$1:D1360,"기사임"))</f>
        <v>1185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2"/>
        <v/>
      </c>
    </row>
    <row r="1361" spans="1:7">
      <c r="A1361" s="32" t="s">
        <v>1979</v>
      </c>
      <c r="B1361" s="32">
        <v>3</v>
      </c>
      <c r="C1361" s="32">
        <v>3</v>
      </c>
      <c r="D1361" s="26" t="str">
        <f t="shared" si="53"/>
        <v>기사임</v>
      </c>
      <c r="E1361" s="26">
        <f>IF(D1361="","",COUNTIF($D$1:D1361,"기사임"))</f>
        <v>1186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2"/>
        <v/>
      </c>
    </row>
    <row r="1362" spans="1:7">
      <c r="A1362" s="32" t="s">
        <v>2400</v>
      </c>
      <c r="B1362" s="32">
        <v>3</v>
      </c>
      <c r="C1362" s="32">
        <v>3</v>
      </c>
      <c r="D1362" s="26" t="str">
        <f t="shared" si="53"/>
        <v>기사임</v>
      </c>
      <c r="E1362" s="26">
        <f>IF(D1362="","",COUNTIF($D$1:D1362,"기사임"))</f>
        <v>1187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2"/>
        <v/>
      </c>
    </row>
    <row r="1363" spans="1:7">
      <c r="A1363" s="32" t="s">
        <v>3581</v>
      </c>
      <c r="B1363" s="32">
        <v>3</v>
      </c>
      <c r="C1363" s="32">
        <v>3</v>
      </c>
      <c r="D1363" s="26" t="str">
        <f t="shared" si="53"/>
        <v>기사임</v>
      </c>
      <c r="E1363" s="26">
        <f>IF(D1363="","",COUNTIF($D$1:D1363,"기사임"))</f>
        <v>1188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2"/>
        <v/>
      </c>
    </row>
    <row r="1364" spans="1:7">
      <c r="A1364" s="32" t="s">
        <v>3582</v>
      </c>
      <c r="B1364" s="32">
        <v>3</v>
      </c>
      <c r="C1364" s="32">
        <v>2</v>
      </c>
      <c r="D1364" s="26" t="str">
        <f t="shared" si="53"/>
        <v>기사임</v>
      </c>
      <c r="E1364" s="26">
        <f>IF(D1364="","",COUNTIF($D$1:D1364,"기사임"))</f>
        <v>1189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2"/>
        <v/>
      </c>
    </row>
    <row r="1365" spans="1:7">
      <c r="A1365" s="32" t="s">
        <v>1875</v>
      </c>
      <c r="B1365" s="32">
        <v>3</v>
      </c>
      <c r="C1365" s="32">
        <v>2</v>
      </c>
      <c r="D1365" s="26" t="str">
        <f t="shared" si="53"/>
        <v>기사임</v>
      </c>
      <c r="E1365" s="26">
        <f>IF(D1365="","",COUNTIF($D$1:D1365,"기사임"))</f>
        <v>1190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2"/>
        <v/>
      </c>
    </row>
    <row r="1366" spans="1:7">
      <c r="A1366" s="32" t="s">
        <v>2405</v>
      </c>
      <c r="B1366" s="32">
        <v>3</v>
      </c>
      <c r="C1366" s="32">
        <v>3</v>
      </c>
      <c r="D1366" s="26" t="str">
        <f t="shared" si="53"/>
        <v>기사임</v>
      </c>
      <c r="E1366" s="26">
        <f>IF(D1366="","",COUNTIF($D$1:D1366,"기사임"))</f>
        <v>1191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2"/>
        <v/>
      </c>
    </row>
    <row r="1367" spans="1:7">
      <c r="A1367" s="32" t="s">
        <v>2088</v>
      </c>
      <c r="B1367" s="32">
        <v>3</v>
      </c>
      <c r="C1367" s="32">
        <v>3</v>
      </c>
      <c r="D1367" s="26" t="str">
        <f t="shared" si="53"/>
        <v>기사임</v>
      </c>
      <c r="E1367" s="26">
        <f>IF(D1367="","",COUNTIF($D$1:D1367,"기사임"))</f>
        <v>1192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2"/>
        <v/>
      </c>
    </row>
    <row r="1368" spans="1:7">
      <c r="A1368" s="32" t="s">
        <v>1876</v>
      </c>
      <c r="B1368" s="32">
        <v>3</v>
      </c>
      <c r="C1368" s="32">
        <v>2</v>
      </c>
      <c r="D1368" s="26" t="str">
        <f t="shared" si="53"/>
        <v>기사임</v>
      </c>
      <c r="E1368" s="26">
        <f>IF(D1368="","",COUNTIF($D$1:D1368,"기사임"))</f>
        <v>1193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2"/>
        <v/>
      </c>
    </row>
    <row r="1369" spans="1:7">
      <c r="A1369" s="32" t="s">
        <v>1396</v>
      </c>
      <c r="B1369" s="32">
        <v>3</v>
      </c>
      <c r="C1369" s="32">
        <v>3</v>
      </c>
      <c r="D1369" s="26" t="str">
        <f t="shared" si="53"/>
        <v>기사임</v>
      </c>
      <c r="E1369" s="26">
        <f>IF(D1369="","",COUNTIF($D$1:D1369,"기사임"))</f>
        <v>1194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2"/>
        <v/>
      </c>
    </row>
    <row r="1370" spans="1:7">
      <c r="A1370" s="32" t="s">
        <v>2092</v>
      </c>
      <c r="B1370" s="32">
        <v>3</v>
      </c>
      <c r="C1370" s="32">
        <v>3</v>
      </c>
      <c r="D1370" s="26" t="str">
        <f t="shared" si="53"/>
        <v>기사임</v>
      </c>
      <c r="E1370" s="26">
        <f>IF(D1370="","",COUNTIF($D$1:D1370,"기사임"))</f>
        <v>1195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2"/>
        <v/>
      </c>
    </row>
    <row r="1371" spans="1:7">
      <c r="A1371" s="32" t="s">
        <v>2407</v>
      </c>
      <c r="B1371" s="32">
        <v>3</v>
      </c>
      <c r="C1371" s="32">
        <v>3</v>
      </c>
      <c r="D1371" s="26" t="str">
        <f t="shared" si="53"/>
        <v>기사임</v>
      </c>
      <c r="E1371" s="26">
        <f>IF(D1371="","",COUNTIF($D$1:D1371,"기사임"))</f>
        <v>1196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2"/>
        <v/>
      </c>
    </row>
    <row r="1372" spans="1:7">
      <c r="A1372" s="32" t="s">
        <v>1984</v>
      </c>
      <c r="B1372" s="32">
        <v>3</v>
      </c>
      <c r="C1372" s="32">
        <v>3</v>
      </c>
      <c r="D1372" s="26" t="str">
        <f t="shared" si="53"/>
        <v>기사임</v>
      </c>
      <c r="E1372" s="26">
        <f>IF(D1372="","",COUNTIF($D$1:D1372,"기사임"))</f>
        <v>1197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2"/>
        <v/>
      </c>
    </row>
    <row r="1373" spans="1:7">
      <c r="A1373" s="32" t="s">
        <v>1364</v>
      </c>
      <c r="B1373" s="32">
        <v>3</v>
      </c>
      <c r="C1373" s="32">
        <v>3</v>
      </c>
      <c r="D1373" s="26" t="str">
        <f t="shared" si="53"/>
        <v>기사임</v>
      </c>
      <c r="E1373" s="26">
        <f>IF(D1373="","",COUNTIF($D$1:D1373,"기사임"))</f>
        <v>1198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2"/>
        <v/>
      </c>
    </row>
    <row r="1374" spans="1:7">
      <c r="A1374" s="32" t="s">
        <v>1244</v>
      </c>
      <c r="B1374" s="32">
        <v>3</v>
      </c>
      <c r="C1374" s="32">
        <v>2</v>
      </c>
      <c r="D1374" s="26" t="str">
        <f t="shared" si="53"/>
        <v>기사임</v>
      </c>
      <c r="E1374" s="26">
        <f>IF(D1374="","",COUNTIF($D$1:D1374,"기사임"))</f>
        <v>1199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2"/>
        <v/>
      </c>
    </row>
    <row r="1375" spans="1:7">
      <c r="A1375" s="32" t="s">
        <v>2095</v>
      </c>
      <c r="B1375" s="32">
        <v>3</v>
      </c>
      <c r="C1375" s="32">
        <v>2</v>
      </c>
      <c r="D1375" s="26" t="str">
        <f t="shared" si="53"/>
        <v>기사임</v>
      </c>
      <c r="E1375" s="26">
        <f>IF(D1375="","",COUNTIF($D$1:D1375,"기사임"))</f>
        <v>1200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2"/>
        <v/>
      </c>
    </row>
    <row r="1376" spans="1:7">
      <c r="A1376" s="32" t="s">
        <v>3056</v>
      </c>
      <c r="B1376" s="32">
        <v>3</v>
      </c>
      <c r="C1376" s="32">
        <v>3</v>
      </c>
      <c r="D1376" s="26" t="str">
        <f t="shared" si="53"/>
        <v/>
      </c>
      <c r="E1376" s="26" t="str">
        <f>IF(D1376="","",COUNTIF($D$1:D1376,"기사임"))</f>
        <v/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2"/>
        <v/>
      </c>
    </row>
    <row r="1377" spans="1:7">
      <c r="A1377" s="32" t="s">
        <v>1159</v>
      </c>
      <c r="B1377" s="32">
        <v>3</v>
      </c>
      <c r="C1377" s="32">
        <v>3</v>
      </c>
      <c r="D1377" s="26" t="str">
        <f t="shared" si="53"/>
        <v>기사임</v>
      </c>
      <c r="E1377" s="26">
        <f>IF(D1377="","",COUNTIF($D$1:D1377,"기사임"))</f>
        <v>1201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2"/>
        <v/>
      </c>
    </row>
    <row r="1378" spans="1:7">
      <c r="A1378" s="32" t="s">
        <v>1882</v>
      </c>
      <c r="B1378" s="32">
        <v>3</v>
      </c>
      <c r="C1378" s="32">
        <v>3</v>
      </c>
      <c r="D1378" s="26" t="str">
        <f t="shared" si="53"/>
        <v>기사임</v>
      </c>
      <c r="E1378" s="26">
        <f>IF(D1378="","",COUNTIF($D$1:D1378,"기사임"))</f>
        <v>1202</v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2"/>
        <v/>
      </c>
    </row>
    <row r="1379" spans="1:7">
      <c r="A1379" s="32" t="s">
        <v>1494</v>
      </c>
      <c r="B1379" s="32">
        <v>3</v>
      </c>
      <c r="C1379" s="32">
        <v>2</v>
      </c>
      <c r="D1379" s="26" t="str">
        <f t="shared" si="53"/>
        <v>기사임</v>
      </c>
      <c r="E1379" s="26">
        <f>IF(D1379="","",COUNTIF($D$1:D1379,"기사임"))</f>
        <v>1203</v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2"/>
        <v/>
      </c>
    </row>
    <row r="1380" spans="1:7">
      <c r="A1380" s="32" t="s">
        <v>1324</v>
      </c>
      <c r="B1380" s="32">
        <v>3</v>
      </c>
      <c r="C1380" s="32">
        <v>3</v>
      </c>
      <c r="D1380" s="26" t="str">
        <f t="shared" si="53"/>
        <v>기사임</v>
      </c>
      <c r="E1380" s="26">
        <f>IF(D1380="","",COUNTIF($D$1:D1380,"기사임"))</f>
        <v>1204</v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2"/>
        <v/>
      </c>
    </row>
    <row r="1381" spans="1:7">
      <c r="A1381" s="32" t="s">
        <v>2756</v>
      </c>
      <c r="B1381" s="32">
        <v>3</v>
      </c>
      <c r="C1381" s="32">
        <v>3</v>
      </c>
      <c r="D1381" s="26" t="str">
        <f t="shared" si="53"/>
        <v>기사임</v>
      </c>
      <c r="E1381" s="26">
        <f>IF(D1381="","",COUNTIF($D$1:D1381,"기사임"))</f>
        <v>1205</v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2"/>
        <v/>
      </c>
    </row>
    <row r="1382" spans="1:7">
      <c r="A1382" s="32" t="s">
        <v>3583</v>
      </c>
      <c r="B1382" s="32">
        <v>3</v>
      </c>
      <c r="C1382" s="32">
        <v>3</v>
      </c>
      <c r="D1382" s="26" t="str">
        <f t="shared" si="53"/>
        <v>기사임</v>
      </c>
      <c r="E1382" s="26">
        <f>IF(D1382="","",COUNTIF($D$1:D1382,"기사임"))</f>
        <v>1206</v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2"/>
        <v/>
      </c>
    </row>
    <row r="1383" spans="1:7">
      <c r="A1383" s="32" t="s">
        <v>2807</v>
      </c>
      <c r="B1383" s="32">
        <v>3</v>
      </c>
      <c r="C1383" s="32">
        <v>3</v>
      </c>
      <c r="D1383" s="26" t="str">
        <f t="shared" si="53"/>
        <v>기사임</v>
      </c>
      <c r="E1383" s="26">
        <f>IF(D1383="","",COUNTIF($D$1:D1383,"기사임"))</f>
        <v>1207</v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2"/>
        <v/>
      </c>
    </row>
    <row r="1384" spans="1:7">
      <c r="A1384" s="32" t="s">
        <v>3057</v>
      </c>
      <c r="B1384" s="32">
        <v>3</v>
      </c>
      <c r="C1384" s="32">
        <v>2</v>
      </c>
      <c r="D1384" s="26" t="str">
        <f t="shared" si="53"/>
        <v>기사임</v>
      </c>
      <c r="E1384" s="26">
        <f>IF(D1384="","",COUNTIF($D$1:D1384,"기사임"))</f>
        <v>1208</v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2"/>
        <v/>
      </c>
    </row>
    <row r="1385" spans="1:7">
      <c r="A1385" s="32" t="s">
        <v>3584</v>
      </c>
      <c r="B1385" s="32">
        <v>3</v>
      </c>
      <c r="C1385" s="32">
        <v>1</v>
      </c>
      <c r="D1385" s="26" t="str">
        <f t="shared" si="53"/>
        <v/>
      </c>
      <c r="E1385" s="26" t="str">
        <f>IF(D1385="","",COUNTIF($D$1:D1385,"기사임"))</f>
        <v/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2"/>
        <v/>
      </c>
    </row>
    <row r="1386" spans="1:7">
      <c r="A1386" s="32" t="s">
        <v>3585</v>
      </c>
      <c r="B1386" s="32">
        <v>3</v>
      </c>
      <c r="C1386" s="32">
        <v>1</v>
      </c>
      <c r="D1386" s="26" t="str">
        <f t="shared" si="53"/>
        <v/>
      </c>
      <c r="E1386" s="26" t="str">
        <f>IF(D1386="","",COUNTIF($D$1:D1386,"기사임"))</f>
        <v/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2"/>
        <v/>
      </c>
    </row>
    <row r="1387" spans="1:7">
      <c r="A1387" s="32" t="s">
        <v>2099</v>
      </c>
      <c r="B1387" s="32">
        <v>3</v>
      </c>
      <c r="C1387" s="32">
        <v>3</v>
      </c>
      <c r="D1387" s="26" t="str">
        <f t="shared" si="53"/>
        <v>기사임</v>
      </c>
      <c r="E1387" s="26">
        <f>IF(D1387="","",COUNTIF($D$1:D1387,"기사임"))</f>
        <v>1209</v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2"/>
        <v/>
      </c>
    </row>
    <row r="1388" spans="1:7">
      <c r="A1388" s="32" t="s">
        <v>1380</v>
      </c>
      <c r="B1388" s="32">
        <v>3</v>
      </c>
      <c r="C1388" s="32">
        <v>3</v>
      </c>
      <c r="D1388" s="26" t="str">
        <f t="shared" si="53"/>
        <v>기사임</v>
      </c>
      <c r="E1388" s="26">
        <f>IF(D1388="","",COUNTIF($D$1:D1388,"기사임"))</f>
        <v>1210</v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2"/>
        <v/>
      </c>
    </row>
    <row r="1389" spans="1:7">
      <c r="A1389" s="32" t="s">
        <v>3586</v>
      </c>
      <c r="B1389" s="32">
        <v>3</v>
      </c>
      <c r="C1389" s="32">
        <v>3</v>
      </c>
      <c r="D1389" s="26" t="str">
        <f t="shared" si="53"/>
        <v>기사임</v>
      </c>
      <c r="E1389" s="26">
        <f>IF(D1389="","",COUNTIF($D$1:D1389,"기사임"))</f>
        <v>1211</v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2"/>
        <v/>
      </c>
    </row>
    <row r="1390" spans="1:7">
      <c r="A1390" s="32" t="s">
        <v>3587</v>
      </c>
      <c r="B1390" s="32">
        <v>3</v>
      </c>
      <c r="C1390" s="32">
        <v>3</v>
      </c>
      <c r="D1390" s="26" t="str">
        <f t="shared" si="53"/>
        <v>기사임</v>
      </c>
      <c r="E1390" s="26">
        <f>IF(D1390="","",COUNTIF($D$1:D1390,"기사임"))</f>
        <v>1212</v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2"/>
        <v/>
      </c>
    </row>
    <row r="1391" spans="1:7">
      <c r="A1391" s="32" t="s">
        <v>2100</v>
      </c>
      <c r="B1391" s="32">
        <v>3</v>
      </c>
      <c r="C1391" s="32">
        <v>3</v>
      </c>
      <c r="D1391" s="26" t="str">
        <f t="shared" si="53"/>
        <v>기사임</v>
      </c>
      <c r="E1391" s="26">
        <f>IF(D1391="","",COUNTIF($D$1:D1391,"기사임"))</f>
        <v>1213</v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2"/>
        <v/>
      </c>
    </row>
    <row r="1392" spans="1:7">
      <c r="A1392" s="32" t="s">
        <v>3588</v>
      </c>
      <c r="B1392" s="32">
        <v>3</v>
      </c>
      <c r="C1392" s="32">
        <v>3</v>
      </c>
      <c r="D1392" s="26" t="str">
        <f t="shared" si="53"/>
        <v>기사임</v>
      </c>
      <c r="E1392" s="26">
        <f>IF(D1392="","",COUNTIF($D$1:D1392,"기사임"))</f>
        <v>1214</v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2"/>
        <v/>
      </c>
    </row>
    <row r="1393" spans="1:7">
      <c r="A1393" s="32" t="s">
        <v>1885</v>
      </c>
      <c r="B1393" s="32">
        <v>3</v>
      </c>
      <c r="C1393" s="32">
        <v>3</v>
      </c>
      <c r="D1393" s="26" t="str">
        <f t="shared" si="53"/>
        <v>기사임</v>
      </c>
      <c r="E1393" s="26">
        <f>IF(D1393="","",COUNTIF($D$1:D1393,"기사임"))</f>
        <v>1215</v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2"/>
        <v/>
      </c>
    </row>
    <row r="1394" spans="1:7">
      <c r="A1394" s="32" t="s">
        <v>3589</v>
      </c>
      <c r="B1394" s="32">
        <v>3</v>
      </c>
      <c r="C1394" s="32">
        <v>3</v>
      </c>
      <c r="D1394" s="26" t="str">
        <f t="shared" si="53"/>
        <v>기사임</v>
      </c>
      <c r="E1394" s="26">
        <f>IF(D1394="","",COUNTIF($D$1:D1394,"기사임"))</f>
        <v>1216</v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2"/>
        <v/>
      </c>
    </row>
    <row r="1395" spans="1:7">
      <c r="A1395" s="32" t="s">
        <v>3590</v>
      </c>
      <c r="B1395" s="32">
        <v>3</v>
      </c>
      <c r="C1395" s="32">
        <v>2</v>
      </c>
      <c r="D1395" s="26" t="str">
        <f t="shared" si="53"/>
        <v>기사임</v>
      </c>
      <c r="E1395" s="26">
        <f>IF(D1395="","",COUNTIF($D$1:D1395,"기사임"))</f>
        <v>1217</v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2"/>
        <v/>
      </c>
    </row>
    <row r="1396" spans="1:7">
      <c r="A1396" s="32" t="s">
        <v>3591</v>
      </c>
      <c r="B1396" s="32">
        <v>3</v>
      </c>
      <c r="C1396" s="32">
        <v>3</v>
      </c>
      <c r="D1396" s="26" t="str">
        <f t="shared" si="53"/>
        <v>기사임</v>
      </c>
      <c r="E1396" s="26">
        <f>IF(D1396="","",COUNTIF($D$1:D1396,"기사임"))</f>
        <v>1218</v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2"/>
        <v/>
      </c>
    </row>
    <row r="1397" spans="1:7">
      <c r="A1397" s="32" t="s">
        <v>3592</v>
      </c>
      <c r="B1397" s="32">
        <v>3</v>
      </c>
      <c r="C1397" s="32">
        <v>2</v>
      </c>
      <c r="D1397" s="26" t="str">
        <f t="shared" si="53"/>
        <v>기사임</v>
      </c>
      <c r="E1397" s="26">
        <f>IF(D1397="","",COUNTIF($D$1:D1397,"기사임"))</f>
        <v>1219</v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2"/>
        <v/>
      </c>
    </row>
    <row r="1398" spans="1:7">
      <c r="A1398" s="32" t="s">
        <v>1726</v>
      </c>
      <c r="B1398" s="32">
        <v>3</v>
      </c>
      <c r="C1398" s="32">
        <v>3</v>
      </c>
      <c r="D1398" s="26" t="str">
        <f t="shared" si="53"/>
        <v>기사임</v>
      </c>
      <c r="E1398" s="26">
        <f>IF(D1398="","",COUNTIF($D$1:D1398,"기사임"))</f>
        <v>1220</v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2"/>
        <v/>
      </c>
    </row>
    <row r="1399" spans="1:7">
      <c r="A1399" s="32" t="s">
        <v>3593</v>
      </c>
      <c r="B1399" s="32">
        <v>3</v>
      </c>
      <c r="C1399" s="32">
        <v>2</v>
      </c>
      <c r="D1399" s="26" t="str">
        <f t="shared" si="53"/>
        <v>기사임</v>
      </c>
      <c r="E1399" s="26">
        <f>IF(D1399="","",COUNTIF($D$1:D1399,"기사임"))</f>
        <v>1221</v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2"/>
        <v/>
      </c>
    </row>
    <row r="1400" spans="1:7">
      <c r="A1400" s="32" t="s">
        <v>2417</v>
      </c>
      <c r="B1400" s="32">
        <v>3</v>
      </c>
      <c r="C1400" s="32">
        <v>3</v>
      </c>
      <c r="D1400" s="26" t="str">
        <f t="shared" si="53"/>
        <v>기사임</v>
      </c>
      <c r="E1400" s="26">
        <f>IF(D1400="","",COUNTIF($D$1:D1400,"기사임"))</f>
        <v>1222</v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2"/>
        <v/>
      </c>
    </row>
    <row r="1401" spans="1:7">
      <c r="A1401" s="32" t="s">
        <v>1993</v>
      </c>
      <c r="B1401" s="32">
        <v>3</v>
      </c>
      <c r="C1401" s="32">
        <v>3</v>
      </c>
      <c r="D1401" s="26" t="str">
        <f t="shared" si="53"/>
        <v>기사임</v>
      </c>
      <c r="E1401" s="26">
        <f>IF(D1401="","",COUNTIF($D$1:D1401,"기사임"))</f>
        <v>1223</v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2"/>
        <v/>
      </c>
    </row>
    <row r="1402" spans="1:7">
      <c r="A1402" s="32" t="s">
        <v>3594</v>
      </c>
      <c r="B1402" s="32">
        <v>3</v>
      </c>
      <c r="C1402" s="32">
        <v>3</v>
      </c>
      <c r="D1402" s="26" t="str">
        <f t="shared" si="53"/>
        <v>기사임</v>
      </c>
      <c r="E1402" s="26">
        <f>IF(D1402="","",COUNTIF($D$1:D1402,"기사임"))</f>
        <v>1224</v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2"/>
        <v/>
      </c>
    </row>
    <row r="1403" spans="1:7">
      <c r="A1403" s="32" t="s">
        <v>3595</v>
      </c>
      <c r="B1403" s="32">
        <v>3</v>
      </c>
      <c r="C1403" s="32">
        <v>1</v>
      </c>
      <c r="D1403" s="26" t="str">
        <f t="shared" si="53"/>
        <v>기사임</v>
      </c>
      <c r="E1403" s="26">
        <f>IF(D1403="","",COUNTIF($D$1:D1403,"기사임"))</f>
        <v>1225</v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2"/>
        <v/>
      </c>
    </row>
    <row r="1404" spans="1:7">
      <c r="A1404" s="32" t="s">
        <v>1729</v>
      </c>
      <c r="B1404" s="32">
        <v>3</v>
      </c>
      <c r="C1404" s="32">
        <v>2</v>
      </c>
      <c r="D1404" s="26" t="str">
        <f t="shared" si="53"/>
        <v>기사임</v>
      </c>
      <c r="E1404" s="26">
        <f>IF(D1404="","",COUNTIF($D$1:D1404,"기사임"))</f>
        <v>1226</v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2"/>
        <v/>
      </c>
    </row>
    <row r="1405" spans="1:7">
      <c r="A1405" s="32" t="s">
        <v>3596</v>
      </c>
      <c r="B1405" s="32">
        <v>3</v>
      </c>
      <c r="C1405" s="32">
        <v>2</v>
      </c>
      <c r="D1405" s="26" t="str">
        <f t="shared" si="53"/>
        <v>기사임</v>
      </c>
      <c r="E1405" s="26">
        <f>IF(D1405="","",COUNTIF($D$1:D1405,"기사임"))</f>
        <v>1227</v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2"/>
        <v/>
      </c>
    </row>
    <row r="1406" spans="1:7">
      <c r="A1406" s="32" t="s">
        <v>2420</v>
      </c>
      <c r="B1406" s="32">
        <v>3</v>
      </c>
      <c r="C1406" s="32">
        <v>3</v>
      </c>
      <c r="D1406" s="26" t="str">
        <f t="shared" si="53"/>
        <v>기사임</v>
      </c>
      <c r="E1406" s="26">
        <f>IF(D1406="","",COUNTIF($D$1:D1406,"기사임"))</f>
        <v>1228</v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2"/>
        <v/>
      </c>
    </row>
    <row r="1407" spans="1:7">
      <c r="A1407" s="32" t="s">
        <v>1995</v>
      </c>
      <c r="B1407" s="32">
        <v>3</v>
      </c>
      <c r="C1407" s="32">
        <v>3</v>
      </c>
      <c r="D1407" s="26" t="str">
        <f t="shared" si="53"/>
        <v>기사임</v>
      </c>
      <c r="E1407" s="26">
        <f>IF(D1407="","",COUNTIF($D$1:D1407,"기사임"))</f>
        <v>1229</v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2"/>
        <v/>
      </c>
    </row>
    <row r="1408" spans="1:7">
      <c r="A1408" s="32" t="s">
        <v>2422</v>
      </c>
      <c r="B1408" s="32">
        <v>3</v>
      </c>
      <c r="C1408" s="32">
        <v>3</v>
      </c>
      <c r="D1408" s="26" t="str">
        <f t="shared" si="53"/>
        <v>기사임</v>
      </c>
      <c r="E1408" s="26">
        <f>IF(D1408="","",COUNTIF($D$1:D1408,"기사임"))</f>
        <v>1230</v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2"/>
        <v/>
      </c>
    </row>
    <row r="1409" spans="1:7">
      <c r="A1409" s="32" t="s">
        <v>2423</v>
      </c>
      <c r="B1409" s="32">
        <v>3</v>
      </c>
      <c r="C1409" s="32">
        <v>2</v>
      </c>
      <c r="D1409" s="26" t="str">
        <f t="shared" si="53"/>
        <v>기사임</v>
      </c>
      <c r="E1409" s="26">
        <f>IF(D1409="","",COUNTIF($D$1:D1409,"기사임"))</f>
        <v>1231</v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2"/>
        <v/>
      </c>
    </row>
    <row r="1410" spans="1:7">
      <c r="A1410" s="32" t="s">
        <v>3597</v>
      </c>
      <c r="B1410" s="32">
        <v>3</v>
      </c>
      <c r="C1410" s="32">
        <v>3</v>
      </c>
      <c r="D1410" s="26" t="str">
        <f t="shared" si="53"/>
        <v>기사임</v>
      </c>
      <c r="E1410" s="26">
        <f>IF(D1410="","",COUNTIF($D$1:D1410,"기사임"))</f>
        <v>1232</v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4">IF(F1410="","",RANK(F1410,F:F,1))</f>
        <v/>
      </c>
    </row>
    <row r="1411" spans="1:7">
      <c r="A1411" s="32" t="s">
        <v>2245</v>
      </c>
      <c r="B1411" s="32">
        <v>3</v>
      </c>
      <c r="C1411" s="32">
        <v>3</v>
      </c>
      <c r="D1411" s="26" t="str">
        <f t="shared" ref="D1411:D1474" si="55">IF(AND(MID(A1411,2,8)="archives",ISNUMBER(VALUE(MID(A1411,11,8)))=TRUE),"기사임","")</f>
        <v>기사임</v>
      </c>
      <c r="E1411" s="26">
        <f>IF(D1411="","",COUNTIF($D$1:D1411,"기사임"))</f>
        <v>1233</v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4"/>
        <v/>
      </c>
    </row>
    <row r="1412" spans="1:7">
      <c r="A1412" s="32" t="s">
        <v>3598</v>
      </c>
      <c r="B1412" s="32">
        <v>3</v>
      </c>
      <c r="C1412" s="32">
        <v>2</v>
      </c>
      <c r="D1412" s="26" t="str">
        <f t="shared" si="55"/>
        <v>기사임</v>
      </c>
      <c r="E1412" s="26">
        <f>IF(D1412="","",COUNTIF($D$1:D1412,"기사임"))</f>
        <v>1234</v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4"/>
        <v/>
      </c>
    </row>
    <row r="1413" spans="1:7">
      <c r="A1413" s="32" t="s">
        <v>2810</v>
      </c>
      <c r="B1413" s="32">
        <v>3</v>
      </c>
      <c r="C1413" s="32">
        <v>3</v>
      </c>
      <c r="D1413" s="26" t="str">
        <f t="shared" si="55"/>
        <v>기사임</v>
      </c>
      <c r="E1413" s="26">
        <f>IF(D1413="","",COUNTIF($D$1:D1413,"기사임"))</f>
        <v>1235</v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4"/>
        <v/>
      </c>
    </row>
    <row r="1414" spans="1:7">
      <c r="A1414" s="32" t="s">
        <v>3599</v>
      </c>
      <c r="B1414" s="32">
        <v>3</v>
      </c>
      <c r="C1414" s="32">
        <v>3</v>
      </c>
      <c r="D1414" s="26" t="str">
        <f t="shared" si="55"/>
        <v>기사임</v>
      </c>
      <c r="E1414" s="26">
        <f>IF(D1414="","",COUNTIF($D$1:D1414,"기사임"))</f>
        <v>1236</v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4"/>
        <v/>
      </c>
    </row>
    <row r="1415" spans="1:7">
      <c r="A1415" s="32" t="s">
        <v>2112</v>
      </c>
      <c r="B1415" s="32">
        <v>3</v>
      </c>
      <c r="C1415" s="32">
        <v>3</v>
      </c>
      <c r="D1415" s="26" t="str">
        <f t="shared" si="55"/>
        <v>기사임</v>
      </c>
      <c r="E1415" s="26">
        <f>IF(D1415="","",COUNTIF($D$1:D1415,"기사임"))</f>
        <v>1237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4"/>
        <v/>
      </c>
    </row>
    <row r="1416" spans="1:7">
      <c r="A1416" s="32" t="s">
        <v>2887</v>
      </c>
      <c r="B1416" s="32">
        <v>3</v>
      </c>
      <c r="C1416" s="32">
        <v>3</v>
      </c>
      <c r="D1416" s="26" t="str">
        <f t="shared" si="55"/>
        <v>기사임</v>
      </c>
      <c r="E1416" s="26">
        <f>IF(D1416="","",COUNTIF($D$1:D1416,"기사임"))</f>
        <v>1238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4"/>
        <v/>
      </c>
    </row>
    <row r="1417" spans="1:7">
      <c r="A1417" s="32" t="s">
        <v>1539</v>
      </c>
      <c r="B1417" s="32">
        <v>3</v>
      </c>
      <c r="C1417" s="32">
        <v>3</v>
      </c>
      <c r="D1417" s="26" t="str">
        <f t="shared" si="55"/>
        <v>기사임</v>
      </c>
      <c r="E1417" s="26">
        <f>IF(D1417="","",COUNTIF($D$1:D1417,"기사임"))</f>
        <v>1239</v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4"/>
        <v/>
      </c>
    </row>
    <row r="1418" spans="1:7">
      <c r="A1418" s="32" t="s">
        <v>2788</v>
      </c>
      <c r="B1418" s="32">
        <v>3</v>
      </c>
      <c r="C1418" s="32">
        <v>3</v>
      </c>
      <c r="D1418" s="26" t="str">
        <f t="shared" si="55"/>
        <v>기사임</v>
      </c>
      <c r="E1418" s="26">
        <f>IF(D1418="","",COUNTIF($D$1:D1418,"기사임"))</f>
        <v>1240</v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4"/>
        <v/>
      </c>
    </row>
    <row r="1419" spans="1:7">
      <c r="A1419" s="32" t="s">
        <v>1896</v>
      </c>
      <c r="B1419" s="32">
        <v>3</v>
      </c>
      <c r="C1419" s="32">
        <v>2</v>
      </c>
      <c r="D1419" s="26" t="str">
        <f t="shared" si="55"/>
        <v>기사임</v>
      </c>
      <c r="E1419" s="26">
        <f>IF(D1419="","",COUNTIF($D$1:D1419,"기사임"))</f>
        <v>1241</v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4"/>
        <v/>
      </c>
    </row>
    <row r="1420" spans="1:7">
      <c r="A1420" s="32" t="s">
        <v>3600</v>
      </c>
      <c r="B1420" s="32">
        <v>3</v>
      </c>
      <c r="C1420" s="32">
        <v>2</v>
      </c>
      <c r="D1420" s="26" t="str">
        <f t="shared" si="55"/>
        <v>기사임</v>
      </c>
      <c r="E1420" s="26">
        <f>IF(D1420="","",COUNTIF($D$1:D1420,"기사임"))</f>
        <v>1242</v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4"/>
        <v/>
      </c>
    </row>
    <row r="1421" spans="1:7">
      <c r="A1421" s="32" t="s">
        <v>3601</v>
      </c>
      <c r="B1421" s="32">
        <v>3</v>
      </c>
      <c r="C1421" s="32">
        <v>3</v>
      </c>
      <c r="D1421" s="26" t="str">
        <f t="shared" si="55"/>
        <v>기사임</v>
      </c>
      <c r="E1421" s="26">
        <f>IF(D1421="","",COUNTIF($D$1:D1421,"기사임"))</f>
        <v>1243</v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4"/>
        <v/>
      </c>
    </row>
    <row r="1422" spans="1:7">
      <c r="A1422" s="32" t="s">
        <v>3602</v>
      </c>
      <c r="B1422" s="32">
        <v>3</v>
      </c>
      <c r="C1422" s="32">
        <v>3</v>
      </c>
      <c r="D1422" s="26" t="str">
        <f t="shared" si="55"/>
        <v>기사임</v>
      </c>
      <c r="E1422" s="26">
        <f>IF(D1422="","",COUNTIF($D$1:D1422,"기사임"))</f>
        <v>1244</v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4"/>
        <v/>
      </c>
    </row>
    <row r="1423" spans="1:7">
      <c r="A1423" s="32" t="s">
        <v>3603</v>
      </c>
      <c r="B1423" s="32">
        <v>3</v>
      </c>
      <c r="C1423" s="32">
        <v>3</v>
      </c>
      <c r="D1423" s="26" t="str">
        <f t="shared" si="55"/>
        <v>기사임</v>
      </c>
      <c r="E1423" s="26">
        <f>IF(D1423="","",COUNTIF($D$1:D1423,"기사임"))</f>
        <v>1245</v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4"/>
        <v/>
      </c>
    </row>
    <row r="1424" spans="1:7">
      <c r="A1424" s="32" t="s">
        <v>3604</v>
      </c>
      <c r="B1424" s="32">
        <v>3</v>
      </c>
      <c r="C1424" s="32">
        <v>2</v>
      </c>
      <c r="D1424" s="26" t="str">
        <f t="shared" si="55"/>
        <v>기사임</v>
      </c>
      <c r="E1424" s="26">
        <f>IF(D1424="","",COUNTIF($D$1:D1424,"기사임"))</f>
        <v>1246</v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4"/>
        <v/>
      </c>
    </row>
    <row r="1425" spans="1:7">
      <c r="A1425" s="32" t="s">
        <v>1636</v>
      </c>
      <c r="B1425" s="32">
        <v>3</v>
      </c>
      <c r="C1425" s="32">
        <v>1</v>
      </c>
      <c r="D1425" s="26" t="str">
        <f t="shared" si="55"/>
        <v>기사임</v>
      </c>
      <c r="E1425" s="26">
        <f>IF(D1425="","",COUNTIF($D$1:D1425,"기사임"))</f>
        <v>1247</v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4"/>
        <v/>
      </c>
    </row>
    <row r="1426" spans="1:7">
      <c r="A1426" s="32" t="s">
        <v>3605</v>
      </c>
      <c r="B1426" s="32">
        <v>3</v>
      </c>
      <c r="C1426" s="32">
        <v>3</v>
      </c>
      <c r="D1426" s="26" t="str">
        <f t="shared" si="55"/>
        <v>기사임</v>
      </c>
      <c r="E1426" s="26">
        <f>IF(D1426="","",COUNTIF($D$1:D1426,"기사임"))</f>
        <v>1248</v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4"/>
        <v/>
      </c>
    </row>
    <row r="1427" spans="1:7">
      <c r="A1427" s="32" t="s">
        <v>3606</v>
      </c>
      <c r="B1427" s="32">
        <v>3</v>
      </c>
      <c r="C1427" s="32">
        <v>2</v>
      </c>
      <c r="D1427" s="26" t="str">
        <f t="shared" si="55"/>
        <v>기사임</v>
      </c>
      <c r="E1427" s="26">
        <f>IF(D1427="","",COUNTIF($D$1:D1427,"기사임"))</f>
        <v>1249</v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4"/>
        <v/>
      </c>
    </row>
    <row r="1428" spans="1:7">
      <c r="A1428" s="32" t="s">
        <v>3607</v>
      </c>
      <c r="B1428" s="32">
        <v>3</v>
      </c>
      <c r="C1428" s="32">
        <v>3</v>
      </c>
      <c r="D1428" s="26" t="str">
        <f t="shared" si="55"/>
        <v>기사임</v>
      </c>
      <c r="E1428" s="26">
        <f>IF(D1428="","",COUNTIF($D$1:D1428,"기사임"))</f>
        <v>1250</v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4"/>
        <v/>
      </c>
    </row>
    <row r="1429" spans="1:7">
      <c r="A1429" s="32" t="s">
        <v>3608</v>
      </c>
      <c r="B1429" s="32">
        <v>3</v>
      </c>
      <c r="C1429" s="32">
        <v>2</v>
      </c>
      <c r="D1429" s="26" t="str">
        <f t="shared" si="55"/>
        <v>기사임</v>
      </c>
      <c r="E1429" s="26">
        <f>IF(D1429="","",COUNTIF($D$1:D1429,"기사임"))</f>
        <v>1251</v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4"/>
        <v/>
      </c>
    </row>
    <row r="1430" spans="1:7">
      <c r="A1430" s="32" t="s">
        <v>2116</v>
      </c>
      <c r="B1430" s="32">
        <v>3</v>
      </c>
      <c r="C1430" s="32">
        <v>3</v>
      </c>
      <c r="D1430" s="26" t="str">
        <f t="shared" si="55"/>
        <v>기사임</v>
      </c>
      <c r="E1430" s="26">
        <f>IF(D1430="","",COUNTIF($D$1:D1430,"기사임"))</f>
        <v>1252</v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4"/>
        <v/>
      </c>
    </row>
    <row r="1431" spans="1:7">
      <c r="A1431" s="32" t="s">
        <v>3609</v>
      </c>
      <c r="B1431" s="32">
        <v>3</v>
      </c>
      <c r="C1431" s="32">
        <v>3</v>
      </c>
      <c r="D1431" s="26" t="str">
        <f t="shared" si="55"/>
        <v>기사임</v>
      </c>
      <c r="E1431" s="26">
        <f>IF(D1431="","",COUNTIF($D$1:D1431,"기사임"))</f>
        <v>1253</v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4"/>
        <v/>
      </c>
    </row>
    <row r="1432" spans="1:7">
      <c r="A1432" s="32" t="s">
        <v>2889</v>
      </c>
      <c r="B1432" s="32">
        <v>3</v>
      </c>
      <c r="C1432" s="32">
        <v>2</v>
      </c>
      <c r="D1432" s="26" t="str">
        <f t="shared" si="55"/>
        <v>기사임</v>
      </c>
      <c r="E1432" s="26">
        <f>IF(D1432="","",COUNTIF($D$1:D1432,"기사임"))</f>
        <v>1254</v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4"/>
        <v/>
      </c>
    </row>
    <row r="1433" spans="1:7">
      <c r="A1433" s="32" t="s">
        <v>3063</v>
      </c>
      <c r="B1433" s="32">
        <v>3</v>
      </c>
      <c r="C1433" s="32">
        <v>3</v>
      </c>
      <c r="D1433" s="26" t="str">
        <f t="shared" si="55"/>
        <v>기사임</v>
      </c>
      <c r="E1433" s="26">
        <f>IF(D1433="","",COUNTIF($D$1:D1433,"기사임"))</f>
        <v>1255</v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4"/>
        <v/>
      </c>
    </row>
    <row r="1434" spans="1:7">
      <c r="A1434" s="32" t="s">
        <v>2253</v>
      </c>
      <c r="B1434" s="32">
        <v>3</v>
      </c>
      <c r="C1434" s="32">
        <v>2</v>
      </c>
      <c r="D1434" s="26" t="str">
        <f t="shared" si="55"/>
        <v>기사임</v>
      </c>
      <c r="E1434" s="26">
        <f>IF(D1434="","",COUNTIF($D$1:D1434,"기사임"))</f>
        <v>1256</v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4"/>
        <v/>
      </c>
    </row>
    <row r="1435" spans="1:7">
      <c r="A1435" s="32" t="s">
        <v>3610</v>
      </c>
      <c r="B1435" s="32">
        <v>3</v>
      </c>
      <c r="C1435" s="32">
        <v>3</v>
      </c>
      <c r="D1435" s="26" t="str">
        <f t="shared" si="55"/>
        <v>기사임</v>
      </c>
      <c r="E1435" s="26">
        <f>IF(D1435="","",COUNTIF($D$1:D1435,"기사임"))</f>
        <v>1257</v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4"/>
        <v/>
      </c>
    </row>
    <row r="1436" spans="1:7">
      <c r="A1436" s="32" t="s">
        <v>1382</v>
      </c>
      <c r="B1436" s="32">
        <v>3</v>
      </c>
      <c r="C1436" s="32">
        <v>2</v>
      </c>
      <c r="D1436" s="26" t="str">
        <f t="shared" si="55"/>
        <v>기사임</v>
      </c>
      <c r="E1436" s="26">
        <f>IF(D1436="","",COUNTIF($D$1:D1436,"기사임"))</f>
        <v>1258</v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4"/>
        <v/>
      </c>
    </row>
    <row r="1437" spans="1:7">
      <c r="A1437" s="32" t="s">
        <v>2777</v>
      </c>
      <c r="B1437" s="32">
        <v>3</v>
      </c>
      <c r="C1437" s="32">
        <v>3</v>
      </c>
      <c r="D1437" s="26" t="str">
        <f t="shared" si="55"/>
        <v>기사임</v>
      </c>
      <c r="E1437" s="26">
        <f>IF(D1437="","",COUNTIF($D$1:D1437,"기사임"))</f>
        <v>1259</v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4"/>
        <v/>
      </c>
    </row>
    <row r="1438" spans="1:7">
      <c r="A1438" s="32" t="s">
        <v>2433</v>
      </c>
      <c r="B1438" s="32">
        <v>3</v>
      </c>
      <c r="C1438" s="32">
        <v>3</v>
      </c>
      <c r="D1438" s="26" t="str">
        <f t="shared" si="55"/>
        <v>기사임</v>
      </c>
      <c r="E1438" s="26">
        <f>IF(D1438="","",COUNTIF($D$1:D1438,"기사임"))</f>
        <v>1260</v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4"/>
        <v/>
      </c>
    </row>
    <row r="1439" spans="1:7">
      <c r="A1439" s="32" t="s">
        <v>1901</v>
      </c>
      <c r="B1439" s="32">
        <v>3</v>
      </c>
      <c r="C1439" s="32">
        <v>3</v>
      </c>
      <c r="D1439" s="26" t="str">
        <f t="shared" si="55"/>
        <v>기사임</v>
      </c>
      <c r="E1439" s="26">
        <f>IF(D1439="","",COUNTIF($D$1:D1439,"기사임"))</f>
        <v>1261</v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4"/>
        <v/>
      </c>
    </row>
    <row r="1440" spans="1:7">
      <c r="A1440" s="32" t="s">
        <v>3611</v>
      </c>
      <c r="B1440" s="32">
        <v>3</v>
      </c>
      <c r="C1440" s="32">
        <v>1</v>
      </c>
      <c r="D1440" s="26" t="str">
        <f t="shared" si="55"/>
        <v>기사임</v>
      </c>
      <c r="E1440" s="26">
        <f>IF(D1440="","",COUNTIF($D$1:D1440,"기사임"))</f>
        <v>1262</v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4"/>
        <v/>
      </c>
    </row>
    <row r="1441" spans="1:7">
      <c r="A1441" s="32" t="s">
        <v>2892</v>
      </c>
      <c r="B1441" s="32">
        <v>3</v>
      </c>
      <c r="C1441" s="32">
        <v>3</v>
      </c>
      <c r="D1441" s="26" t="str">
        <f t="shared" si="55"/>
        <v>기사임</v>
      </c>
      <c r="E1441" s="26">
        <f>IF(D1441="","",COUNTIF($D$1:D1441,"기사임"))</f>
        <v>1263</v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4"/>
        <v/>
      </c>
    </row>
    <row r="1442" spans="1:7">
      <c r="A1442" s="32" t="s">
        <v>3612</v>
      </c>
      <c r="B1442" s="32">
        <v>3</v>
      </c>
      <c r="C1442" s="32">
        <v>2</v>
      </c>
      <c r="D1442" s="26" t="str">
        <f t="shared" si="55"/>
        <v>기사임</v>
      </c>
      <c r="E1442" s="26">
        <f>IF(D1442="","",COUNTIF($D$1:D1442,"기사임"))</f>
        <v>1264</v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4"/>
        <v/>
      </c>
    </row>
    <row r="1443" spans="1:7">
      <c r="A1443" s="32" t="s">
        <v>3613</v>
      </c>
      <c r="B1443" s="32">
        <v>3</v>
      </c>
      <c r="C1443" s="32">
        <v>2</v>
      </c>
      <c r="D1443" s="26" t="str">
        <f t="shared" si="55"/>
        <v>기사임</v>
      </c>
      <c r="E1443" s="26">
        <f>IF(D1443="","",COUNTIF($D$1:D1443,"기사임"))</f>
        <v>1265</v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4"/>
        <v/>
      </c>
    </row>
    <row r="1444" spans="1:7">
      <c r="A1444" s="32" t="s">
        <v>1588</v>
      </c>
      <c r="B1444" s="32">
        <v>3</v>
      </c>
      <c r="C1444" s="32">
        <v>3</v>
      </c>
      <c r="D1444" s="26" t="str">
        <f t="shared" si="55"/>
        <v>기사임</v>
      </c>
      <c r="E1444" s="26">
        <f>IF(D1444="","",COUNTIF($D$1:D1444,"기사임"))</f>
        <v>1266</v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4"/>
        <v/>
      </c>
    </row>
    <row r="1445" spans="1:7">
      <c r="A1445" s="32" t="s">
        <v>1737</v>
      </c>
      <c r="B1445" s="32">
        <v>3</v>
      </c>
      <c r="C1445" s="32">
        <v>2</v>
      </c>
      <c r="D1445" s="26" t="str">
        <f t="shared" si="55"/>
        <v>기사임</v>
      </c>
      <c r="E1445" s="26">
        <f>IF(D1445="","",COUNTIF($D$1:D1445,"기사임"))</f>
        <v>1267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4"/>
        <v/>
      </c>
    </row>
    <row r="1446" spans="1:7">
      <c r="A1446" s="32" t="s">
        <v>1437</v>
      </c>
      <c r="B1446" s="32">
        <v>3</v>
      </c>
      <c r="C1446" s="32">
        <v>3</v>
      </c>
      <c r="D1446" s="26" t="str">
        <f t="shared" si="55"/>
        <v>기사임</v>
      </c>
      <c r="E1446" s="26">
        <f>IF(D1446="","",COUNTIF($D$1:D1446,"기사임"))</f>
        <v>1268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4"/>
        <v/>
      </c>
    </row>
    <row r="1447" spans="1:7">
      <c r="A1447" s="32" t="s">
        <v>3614</v>
      </c>
      <c r="B1447" s="32">
        <v>3</v>
      </c>
      <c r="C1447" s="32">
        <v>3</v>
      </c>
      <c r="D1447" s="26" t="str">
        <f t="shared" si="55"/>
        <v>기사임</v>
      </c>
      <c r="E1447" s="26">
        <f>IF(D1447="","",COUNTIF($D$1:D1447,"기사임"))</f>
        <v>1269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4"/>
        <v/>
      </c>
    </row>
    <row r="1448" spans="1:7">
      <c r="A1448" s="32" t="s">
        <v>2006</v>
      </c>
      <c r="B1448" s="32">
        <v>3</v>
      </c>
      <c r="C1448" s="32">
        <v>3</v>
      </c>
      <c r="D1448" s="26" t="str">
        <f t="shared" si="55"/>
        <v>기사임</v>
      </c>
      <c r="E1448" s="26">
        <f>IF(D1448="","",COUNTIF($D$1:D1448,"기사임"))</f>
        <v>1270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4"/>
        <v/>
      </c>
    </row>
    <row r="1449" spans="1:7">
      <c r="A1449" s="32" t="s">
        <v>3064</v>
      </c>
      <c r="B1449" s="32">
        <v>3</v>
      </c>
      <c r="C1449" s="32">
        <v>2</v>
      </c>
      <c r="D1449" s="26" t="str">
        <f t="shared" si="55"/>
        <v>기사임</v>
      </c>
      <c r="E1449" s="26">
        <f>IF(D1449="","",COUNTIF($D$1:D1449,"기사임"))</f>
        <v>1271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4"/>
        <v/>
      </c>
    </row>
    <row r="1450" spans="1:7">
      <c r="A1450" s="32" t="s">
        <v>2122</v>
      </c>
      <c r="B1450" s="32">
        <v>3</v>
      </c>
      <c r="C1450" s="32">
        <v>2</v>
      </c>
      <c r="D1450" s="26" t="str">
        <f t="shared" si="55"/>
        <v>기사임</v>
      </c>
      <c r="E1450" s="26">
        <f>IF(D1450="","",COUNTIF($D$1:D1450,"기사임"))</f>
        <v>1272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4"/>
        <v/>
      </c>
    </row>
    <row r="1451" spans="1:7">
      <c r="A1451" s="32" t="s">
        <v>3096</v>
      </c>
      <c r="B1451" s="32">
        <v>3</v>
      </c>
      <c r="C1451" s="32">
        <v>3</v>
      </c>
      <c r="D1451" s="26" t="str">
        <f t="shared" si="55"/>
        <v>기사임</v>
      </c>
      <c r="E1451" s="26">
        <f>IF(D1451="","",COUNTIF($D$1:D1451,"기사임"))</f>
        <v>1273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4"/>
        <v/>
      </c>
    </row>
    <row r="1452" spans="1:7">
      <c r="A1452" s="32" t="s">
        <v>3615</v>
      </c>
      <c r="B1452" s="32">
        <v>3</v>
      </c>
      <c r="C1452" s="32">
        <v>3</v>
      </c>
      <c r="D1452" s="26" t="str">
        <f t="shared" si="55"/>
        <v>기사임</v>
      </c>
      <c r="E1452" s="26">
        <f>IF(D1452="","",COUNTIF($D$1:D1452,"기사임"))</f>
        <v>1274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4"/>
        <v/>
      </c>
    </row>
    <row r="1453" spans="1:7">
      <c r="A1453" s="32" t="s">
        <v>2260</v>
      </c>
      <c r="B1453" s="32">
        <v>3</v>
      </c>
      <c r="C1453" s="32">
        <v>3</v>
      </c>
      <c r="D1453" s="26" t="str">
        <f t="shared" si="55"/>
        <v>기사임</v>
      </c>
      <c r="E1453" s="26">
        <f>IF(D1453="","",COUNTIF($D$1:D1453,"기사임"))</f>
        <v>1275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4"/>
        <v/>
      </c>
    </row>
    <row r="1454" spans="1:7">
      <c r="A1454" s="32" t="s">
        <v>3616</v>
      </c>
      <c r="B1454" s="32">
        <v>3</v>
      </c>
      <c r="C1454" s="32">
        <v>3</v>
      </c>
      <c r="D1454" s="26" t="str">
        <f t="shared" si="55"/>
        <v>기사임</v>
      </c>
      <c r="E1454" s="26">
        <f>IF(D1454="","",COUNTIF($D$1:D1454,"기사임"))</f>
        <v>1276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4"/>
        <v/>
      </c>
    </row>
    <row r="1455" spans="1:7">
      <c r="A1455" s="32" t="s">
        <v>3617</v>
      </c>
      <c r="B1455" s="32">
        <v>3</v>
      </c>
      <c r="C1455" s="32">
        <v>1</v>
      </c>
      <c r="D1455" s="26" t="str">
        <f t="shared" si="55"/>
        <v>기사임</v>
      </c>
      <c r="E1455" s="26">
        <f>IF(D1455="","",COUNTIF($D$1:D1455,"기사임"))</f>
        <v>1277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4"/>
        <v/>
      </c>
    </row>
    <row r="1456" spans="1:7">
      <c r="A1456" s="32" t="s">
        <v>1905</v>
      </c>
      <c r="B1456" s="32">
        <v>3</v>
      </c>
      <c r="C1456" s="32">
        <v>3</v>
      </c>
      <c r="D1456" s="26" t="str">
        <f t="shared" si="55"/>
        <v>기사임</v>
      </c>
      <c r="E1456" s="26">
        <f>IF(D1456="","",COUNTIF($D$1:D1456,"기사임"))</f>
        <v>1278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4"/>
        <v/>
      </c>
    </row>
    <row r="1457" spans="1:7">
      <c r="A1457" s="32" t="s">
        <v>3618</v>
      </c>
      <c r="B1457" s="32">
        <v>3</v>
      </c>
      <c r="C1457" s="32">
        <v>3</v>
      </c>
      <c r="D1457" s="26" t="str">
        <f t="shared" si="55"/>
        <v>기사임</v>
      </c>
      <c r="E1457" s="26">
        <f>IF(D1457="","",COUNTIF($D$1:D1457,"기사임"))</f>
        <v>1279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4"/>
        <v/>
      </c>
    </row>
    <row r="1458" spans="1:7">
      <c r="A1458" s="32" t="s">
        <v>2125</v>
      </c>
      <c r="B1458" s="32">
        <v>3</v>
      </c>
      <c r="C1458" s="32">
        <v>3</v>
      </c>
      <c r="D1458" s="26" t="str">
        <f t="shared" si="55"/>
        <v>기사임</v>
      </c>
      <c r="E1458" s="26">
        <f>IF(D1458="","",COUNTIF($D$1:D1458,"기사임"))</f>
        <v>1280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4"/>
        <v/>
      </c>
    </row>
    <row r="1459" spans="1:7">
      <c r="A1459" s="32" t="s">
        <v>3097</v>
      </c>
      <c r="B1459" s="32">
        <v>3</v>
      </c>
      <c r="C1459" s="32">
        <v>3</v>
      </c>
      <c r="D1459" s="26" t="str">
        <f t="shared" si="55"/>
        <v>기사임</v>
      </c>
      <c r="E1459" s="26">
        <f>IF(D1459="","",COUNTIF($D$1:D1459,"기사임"))</f>
        <v>1281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4"/>
        <v/>
      </c>
    </row>
    <row r="1460" spans="1:7">
      <c r="A1460" s="32" t="s">
        <v>3619</v>
      </c>
      <c r="B1460" s="32">
        <v>3</v>
      </c>
      <c r="C1460" s="32">
        <v>2</v>
      </c>
      <c r="D1460" s="26" t="str">
        <f t="shared" si="55"/>
        <v>기사임</v>
      </c>
      <c r="E1460" s="26">
        <f>IF(D1460="","",COUNTIF($D$1:D1460,"기사임"))</f>
        <v>1282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4"/>
        <v/>
      </c>
    </row>
    <row r="1461" spans="1:7">
      <c r="A1461" s="32" t="s">
        <v>3158</v>
      </c>
      <c r="B1461" s="32">
        <v>3</v>
      </c>
      <c r="C1461" s="32">
        <v>2</v>
      </c>
      <c r="D1461" s="26" t="str">
        <f t="shared" si="55"/>
        <v>기사임</v>
      </c>
      <c r="E1461" s="26">
        <f>IF(D1461="","",COUNTIF($D$1:D1461,"기사임"))</f>
        <v>1283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4"/>
        <v/>
      </c>
    </row>
    <row r="1462" spans="1:7">
      <c r="A1462" s="32" t="s">
        <v>2266</v>
      </c>
      <c r="B1462" s="32">
        <v>3</v>
      </c>
      <c r="C1462" s="32">
        <v>3</v>
      </c>
      <c r="D1462" s="26" t="str">
        <f t="shared" si="55"/>
        <v>기사임</v>
      </c>
      <c r="E1462" s="26">
        <f>IF(D1462="","",COUNTIF($D$1:D1462,"기사임"))</f>
        <v>1284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4"/>
        <v/>
      </c>
    </row>
    <row r="1463" spans="1:7">
      <c r="A1463" s="32" t="s">
        <v>3620</v>
      </c>
      <c r="B1463" s="32">
        <v>3</v>
      </c>
      <c r="C1463" s="32">
        <v>3</v>
      </c>
      <c r="D1463" s="26" t="str">
        <f t="shared" si="55"/>
        <v>기사임</v>
      </c>
      <c r="E1463" s="26">
        <f>IF(D1463="","",COUNTIF($D$1:D1463,"기사임"))</f>
        <v>1285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4"/>
        <v/>
      </c>
    </row>
    <row r="1464" spans="1:7">
      <c r="A1464" s="32" t="s">
        <v>2842</v>
      </c>
      <c r="B1464" s="32">
        <v>3</v>
      </c>
      <c r="C1464" s="32">
        <v>2</v>
      </c>
      <c r="D1464" s="26" t="str">
        <f t="shared" si="55"/>
        <v>기사임</v>
      </c>
      <c r="E1464" s="26">
        <f>IF(D1464="","",COUNTIF($D$1:D1464,"기사임"))</f>
        <v>1286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4"/>
        <v/>
      </c>
    </row>
    <row r="1465" spans="1:7">
      <c r="A1465" s="32" t="s">
        <v>3621</v>
      </c>
      <c r="B1465" s="32">
        <v>3</v>
      </c>
      <c r="C1465" s="32">
        <v>2</v>
      </c>
      <c r="D1465" s="26" t="str">
        <f t="shared" si="55"/>
        <v>기사임</v>
      </c>
      <c r="E1465" s="26">
        <f>IF(D1465="","",COUNTIF($D$1:D1465,"기사임"))</f>
        <v>1287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4"/>
        <v/>
      </c>
    </row>
    <row r="1466" spans="1:7">
      <c r="A1466" s="32" t="s">
        <v>2268</v>
      </c>
      <c r="B1466" s="32">
        <v>3</v>
      </c>
      <c r="C1466" s="32">
        <v>2</v>
      </c>
      <c r="D1466" s="26" t="str">
        <f t="shared" si="55"/>
        <v>기사임</v>
      </c>
      <c r="E1466" s="26">
        <f>IF(D1466="","",COUNTIF($D$1:D1466,"기사임"))</f>
        <v>1288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4"/>
        <v/>
      </c>
    </row>
    <row r="1467" spans="1:7">
      <c r="A1467" s="32" t="s">
        <v>3068</v>
      </c>
      <c r="B1467" s="32">
        <v>3</v>
      </c>
      <c r="C1467" s="32">
        <v>2</v>
      </c>
      <c r="D1467" s="26" t="str">
        <f t="shared" si="55"/>
        <v>기사임</v>
      </c>
      <c r="E1467" s="26">
        <f>IF(D1467="","",COUNTIF($D$1:D1467,"기사임"))</f>
        <v>1289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4"/>
        <v/>
      </c>
    </row>
    <row r="1468" spans="1:7">
      <c r="A1468" s="32" t="s">
        <v>3622</v>
      </c>
      <c r="B1468" s="32">
        <v>3</v>
      </c>
      <c r="C1468" s="32">
        <v>3</v>
      </c>
      <c r="D1468" s="26" t="str">
        <f t="shared" si="55"/>
        <v>기사임</v>
      </c>
      <c r="E1468" s="26">
        <f>IF(D1468="","",COUNTIF($D$1:D1468,"기사임"))</f>
        <v>1290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4"/>
        <v/>
      </c>
    </row>
    <row r="1469" spans="1:7">
      <c r="A1469" s="32" t="s">
        <v>2450</v>
      </c>
      <c r="B1469" s="32">
        <v>3</v>
      </c>
      <c r="C1469" s="32">
        <v>3</v>
      </c>
      <c r="D1469" s="26" t="str">
        <f t="shared" si="55"/>
        <v>기사임</v>
      </c>
      <c r="E1469" s="26">
        <f>IF(D1469="","",COUNTIF($D$1:D1469,"기사임"))</f>
        <v>1291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4"/>
        <v/>
      </c>
    </row>
    <row r="1470" spans="1:7">
      <c r="A1470" s="32" t="s">
        <v>1910</v>
      </c>
      <c r="B1470" s="32">
        <v>3</v>
      </c>
      <c r="C1470" s="32">
        <v>3</v>
      </c>
      <c r="D1470" s="26" t="str">
        <f t="shared" si="55"/>
        <v>기사임</v>
      </c>
      <c r="E1470" s="26">
        <f>IF(D1470="","",COUNTIF($D$1:D1470,"기사임"))</f>
        <v>1292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4"/>
        <v/>
      </c>
    </row>
    <row r="1471" spans="1:7">
      <c r="A1471" s="32" t="s">
        <v>3098</v>
      </c>
      <c r="B1471" s="32">
        <v>3</v>
      </c>
      <c r="C1471" s="32">
        <v>3</v>
      </c>
      <c r="D1471" s="26" t="str">
        <f t="shared" si="55"/>
        <v>기사임</v>
      </c>
      <c r="E1471" s="26">
        <f>IF(D1471="","",COUNTIF($D$1:D1471,"기사임"))</f>
        <v>1293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4"/>
        <v/>
      </c>
    </row>
    <row r="1472" spans="1:7">
      <c r="A1472" s="32" t="s">
        <v>2816</v>
      </c>
      <c r="B1472" s="32">
        <v>3</v>
      </c>
      <c r="C1472" s="32">
        <v>3</v>
      </c>
      <c r="D1472" s="26" t="str">
        <f t="shared" si="55"/>
        <v>기사임</v>
      </c>
      <c r="E1472" s="26">
        <f>IF(D1472="","",COUNTIF($D$1:D1472,"기사임"))</f>
        <v>1294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4"/>
        <v/>
      </c>
    </row>
    <row r="1473" spans="1:7">
      <c r="A1473" s="32" t="s">
        <v>3623</v>
      </c>
      <c r="B1473" s="32">
        <v>3</v>
      </c>
      <c r="C1473" s="32">
        <v>1</v>
      </c>
      <c r="D1473" s="26" t="str">
        <f t="shared" si="55"/>
        <v>기사임</v>
      </c>
      <c r="E1473" s="26">
        <f>IF(D1473="","",COUNTIF($D$1:D1473,"기사임"))</f>
        <v>1295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4"/>
        <v/>
      </c>
    </row>
    <row r="1474" spans="1:7">
      <c r="A1474" s="32" t="s">
        <v>2454</v>
      </c>
      <c r="B1474" s="32">
        <v>3</v>
      </c>
      <c r="C1474" s="32">
        <v>3</v>
      </c>
      <c r="D1474" s="26" t="str">
        <f t="shared" si="55"/>
        <v>기사임</v>
      </c>
      <c r="E1474" s="26">
        <f>IF(D1474="","",COUNTIF($D$1:D1474,"기사임"))</f>
        <v>1296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6">IF(F1474="","",RANK(F1474,F:F,1))</f>
        <v/>
      </c>
    </row>
    <row r="1475" spans="1:7">
      <c r="A1475" s="32" t="s">
        <v>3624</v>
      </c>
      <c r="B1475" s="32">
        <v>3</v>
      </c>
      <c r="C1475" s="32">
        <v>3</v>
      </c>
      <c r="D1475" s="26" t="str">
        <f t="shared" ref="D1475:D1538" si="57">IF(AND(MID(A1475,2,8)="archives",ISNUMBER(VALUE(MID(A1475,11,8)))=TRUE),"기사임","")</f>
        <v>기사임</v>
      </c>
      <c r="E1475" s="26">
        <f>IF(D1475="","",COUNTIF($D$1:D1475,"기사임"))</f>
        <v>1297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6"/>
        <v/>
      </c>
    </row>
    <row r="1476" spans="1:7">
      <c r="A1476" s="32" t="s">
        <v>2458</v>
      </c>
      <c r="B1476" s="32">
        <v>3</v>
      </c>
      <c r="C1476" s="32">
        <v>2</v>
      </c>
      <c r="D1476" s="26" t="str">
        <f t="shared" si="57"/>
        <v>기사임</v>
      </c>
      <c r="E1476" s="26">
        <f>IF(D1476="","",COUNTIF($D$1:D1476,"기사임"))</f>
        <v>1298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6"/>
        <v/>
      </c>
    </row>
    <row r="1477" spans="1:7">
      <c r="A1477" s="32" t="s">
        <v>2013</v>
      </c>
      <c r="B1477" s="32">
        <v>3</v>
      </c>
      <c r="C1477" s="32">
        <v>2</v>
      </c>
      <c r="D1477" s="26" t="str">
        <f t="shared" si="57"/>
        <v>기사임</v>
      </c>
      <c r="E1477" s="26">
        <f>IF(D1477="","",COUNTIF($D$1:D1477,"기사임"))</f>
        <v>1299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6"/>
        <v/>
      </c>
    </row>
    <row r="1478" spans="1:7">
      <c r="A1478" s="32" t="s">
        <v>2277</v>
      </c>
      <c r="B1478" s="32">
        <v>3</v>
      </c>
      <c r="C1478" s="32">
        <v>3</v>
      </c>
      <c r="D1478" s="26" t="str">
        <f t="shared" si="57"/>
        <v>기사임</v>
      </c>
      <c r="E1478" s="26">
        <f>IF(D1478="","",COUNTIF($D$1:D1478,"기사임"))</f>
        <v>1300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6"/>
        <v/>
      </c>
    </row>
    <row r="1479" spans="1:7">
      <c r="A1479" s="32" t="s">
        <v>2463</v>
      </c>
      <c r="B1479" s="32">
        <v>3</v>
      </c>
      <c r="C1479" s="32">
        <v>3</v>
      </c>
      <c r="D1479" s="26" t="str">
        <f t="shared" si="57"/>
        <v>기사임</v>
      </c>
      <c r="E1479" s="26">
        <f>IF(D1479="","",COUNTIF($D$1:D1479,"기사임"))</f>
        <v>1301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6"/>
        <v/>
      </c>
    </row>
    <row r="1480" spans="1:7">
      <c r="A1480" s="32" t="s">
        <v>1913</v>
      </c>
      <c r="B1480" s="32">
        <v>3</v>
      </c>
      <c r="C1480" s="32">
        <v>3</v>
      </c>
      <c r="D1480" s="26" t="str">
        <f t="shared" si="57"/>
        <v>기사임</v>
      </c>
      <c r="E1480" s="26">
        <f>IF(D1480="","",COUNTIF($D$1:D1480,"기사임"))</f>
        <v>1302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6"/>
        <v/>
      </c>
    </row>
    <row r="1481" spans="1:7">
      <c r="A1481" s="32" t="s">
        <v>3265</v>
      </c>
      <c r="B1481" s="32">
        <v>3</v>
      </c>
      <c r="C1481" s="32">
        <v>1</v>
      </c>
      <c r="D1481" s="26" t="str">
        <f t="shared" si="57"/>
        <v>기사임</v>
      </c>
      <c r="E1481" s="26">
        <f>IF(D1481="","",COUNTIF($D$1:D1481,"기사임"))</f>
        <v>1303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6"/>
        <v/>
      </c>
    </row>
    <row r="1482" spans="1:7">
      <c r="A1482" s="32" t="s">
        <v>2282</v>
      </c>
      <c r="B1482" s="32">
        <v>3</v>
      </c>
      <c r="C1482" s="32">
        <v>2</v>
      </c>
      <c r="D1482" s="26" t="str">
        <f t="shared" si="57"/>
        <v>기사임</v>
      </c>
      <c r="E1482" s="26">
        <f>IF(D1482="","",COUNTIF($D$1:D1482,"기사임"))</f>
        <v>1304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6"/>
        <v/>
      </c>
    </row>
    <row r="1483" spans="1:7">
      <c r="A1483" s="32" t="s">
        <v>3269</v>
      </c>
      <c r="B1483" s="32">
        <v>3</v>
      </c>
      <c r="C1483" s="32">
        <v>2</v>
      </c>
      <c r="D1483" s="26" t="str">
        <f t="shared" si="57"/>
        <v>기사임</v>
      </c>
      <c r="E1483" s="26">
        <f>IF(D1483="","",COUNTIF($D$1:D1483,"기사임"))</f>
        <v>1305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6"/>
        <v/>
      </c>
    </row>
    <row r="1484" spans="1:7">
      <c r="A1484" s="32" t="s">
        <v>1646</v>
      </c>
      <c r="B1484" s="32">
        <v>3</v>
      </c>
      <c r="C1484" s="32">
        <v>3</v>
      </c>
      <c r="D1484" s="26" t="str">
        <f t="shared" si="57"/>
        <v>기사임</v>
      </c>
      <c r="E1484" s="26">
        <f>IF(D1484="","",COUNTIF($D$1:D1484,"기사임"))</f>
        <v>1306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6"/>
        <v/>
      </c>
    </row>
    <row r="1485" spans="1:7">
      <c r="A1485" s="32" t="s">
        <v>3625</v>
      </c>
      <c r="B1485" s="32">
        <v>3</v>
      </c>
      <c r="C1485" s="32">
        <v>2</v>
      </c>
      <c r="D1485" s="26" t="str">
        <f t="shared" si="57"/>
        <v>기사임</v>
      </c>
      <c r="E1485" s="26">
        <f>IF(D1485="","",COUNTIF($D$1:D1485,"기사임"))</f>
        <v>1307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6"/>
        <v/>
      </c>
    </row>
    <row r="1486" spans="1:7">
      <c r="A1486" s="32" t="s">
        <v>2901</v>
      </c>
      <c r="B1486" s="32">
        <v>3</v>
      </c>
      <c r="C1486" s="32">
        <v>2</v>
      </c>
      <c r="D1486" s="26" t="str">
        <f t="shared" si="57"/>
        <v>기사임</v>
      </c>
      <c r="E1486" s="26">
        <f>IF(D1486="","",COUNTIF($D$1:D1486,"기사임"))</f>
        <v>1308</v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6"/>
        <v/>
      </c>
    </row>
    <row r="1487" spans="1:7">
      <c r="A1487" s="32" t="s">
        <v>2014</v>
      </c>
      <c r="B1487" s="32">
        <v>3</v>
      </c>
      <c r="C1487" s="32">
        <v>3</v>
      </c>
      <c r="D1487" s="26" t="str">
        <f t="shared" si="57"/>
        <v>기사임</v>
      </c>
      <c r="E1487" s="26">
        <f>IF(D1487="","",COUNTIF($D$1:D1487,"기사임"))</f>
        <v>1309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6"/>
        <v/>
      </c>
    </row>
    <row r="1488" spans="1:7">
      <c r="A1488" s="32" t="s">
        <v>2845</v>
      </c>
      <c r="B1488" s="32">
        <v>3</v>
      </c>
      <c r="C1488" s="32">
        <v>1</v>
      </c>
      <c r="D1488" s="26" t="str">
        <f t="shared" si="57"/>
        <v>기사임</v>
      </c>
      <c r="E1488" s="26">
        <f>IF(D1488="","",COUNTIF($D$1:D1488,"기사임"))</f>
        <v>1310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6"/>
        <v/>
      </c>
    </row>
    <row r="1489" spans="1:7">
      <c r="A1489" s="32" t="s">
        <v>2288</v>
      </c>
      <c r="B1489" s="32">
        <v>3</v>
      </c>
      <c r="C1489" s="32">
        <v>2</v>
      </c>
      <c r="D1489" s="26" t="str">
        <f t="shared" si="57"/>
        <v>기사임</v>
      </c>
      <c r="E1489" s="26">
        <f>IF(D1489="","",COUNTIF($D$1:D1489,"기사임"))</f>
        <v>1311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6"/>
        <v/>
      </c>
    </row>
    <row r="1490" spans="1:7">
      <c r="A1490" s="32" t="s">
        <v>3626</v>
      </c>
      <c r="B1490" s="32">
        <v>3</v>
      </c>
      <c r="C1490" s="32">
        <v>3</v>
      </c>
      <c r="D1490" s="26" t="str">
        <f t="shared" si="57"/>
        <v>기사임</v>
      </c>
      <c r="E1490" s="26">
        <f>IF(D1490="","",COUNTIF($D$1:D1490,"기사임"))</f>
        <v>1312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6"/>
        <v/>
      </c>
    </row>
    <row r="1491" spans="1:7">
      <c r="A1491" s="32" t="s">
        <v>3627</v>
      </c>
      <c r="B1491" s="32">
        <v>3</v>
      </c>
      <c r="C1491" s="32">
        <v>2</v>
      </c>
      <c r="D1491" s="26" t="str">
        <f t="shared" si="57"/>
        <v>기사임</v>
      </c>
      <c r="E1491" s="26">
        <f>IF(D1491="","",COUNTIF($D$1:D1491,"기사임"))</f>
        <v>1313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6"/>
        <v/>
      </c>
    </row>
    <row r="1492" spans="1:7">
      <c r="A1492" s="32" t="s">
        <v>3628</v>
      </c>
      <c r="B1492" s="32">
        <v>3</v>
      </c>
      <c r="C1492" s="32">
        <v>3</v>
      </c>
      <c r="D1492" s="26" t="str">
        <f t="shared" si="57"/>
        <v>기사임</v>
      </c>
      <c r="E1492" s="26">
        <f>IF(D1492="","",COUNTIF($D$1:D1492,"기사임"))</f>
        <v>1314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6"/>
        <v/>
      </c>
    </row>
    <row r="1493" spans="1:7">
      <c r="A1493" s="32" t="s">
        <v>3072</v>
      </c>
      <c r="B1493" s="32">
        <v>3</v>
      </c>
      <c r="C1493" s="32">
        <v>3</v>
      </c>
      <c r="D1493" s="26" t="str">
        <f t="shared" si="57"/>
        <v>기사임</v>
      </c>
      <c r="E1493" s="26">
        <f>IF(D1493="","",COUNTIF($D$1:D1493,"기사임"))</f>
        <v>1315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6"/>
        <v/>
      </c>
    </row>
    <row r="1494" spans="1:7">
      <c r="A1494" s="32" t="s">
        <v>1545</v>
      </c>
      <c r="B1494" s="32">
        <v>3</v>
      </c>
      <c r="C1494" s="32">
        <v>3</v>
      </c>
      <c r="D1494" s="26" t="str">
        <f t="shared" si="57"/>
        <v>기사임</v>
      </c>
      <c r="E1494" s="26">
        <f>IF(D1494="","",COUNTIF($D$1:D1494,"기사임"))</f>
        <v>1316</v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6"/>
        <v/>
      </c>
    </row>
    <row r="1495" spans="1:7">
      <c r="A1495" s="32" t="s">
        <v>1819</v>
      </c>
      <c r="B1495" s="32">
        <v>3</v>
      </c>
      <c r="C1495" s="32">
        <v>3</v>
      </c>
      <c r="D1495" s="26" t="str">
        <f t="shared" si="57"/>
        <v>기사임</v>
      </c>
      <c r="E1495" s="26">
        <f>IF(D1495="","",COUNTIF($D$1:D1495,"기사임"))</f>
        <v>1317</v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6"/>
        <v/>
      </c>
    </row>
    <row r="1496" spans="1:7">
      <c r="A1496" s="32" t="s">
        <v>2475</v>
      </c>
      <c r="B1496" s="32">
        <v>3</v>
      </c>
      <c r="C1496" s="32">
        <v>3</v>
      </c>
      <c r="D1496" s="26" t="str">
        <f t="shared" si="57"/>
        <v>기사임</v>
      </c>
      <c r="E1496" s="26">
        <f>IF(D1496="","",COUNTIF($D$1:D1496,"기사임"))</f>
        <v>1318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6"/>
        <v/>
      </c>
    </row>
    <row r="1497" spans="1:7">
      <c r="A1497" s="32" t="s">
        <v>1501</v>
      </c>
      <c r="B1497" s="32">
        <v>3</v>
      </c>
      <c r="C1497" s="32">
        <v>3</v>
      </c>
      <c r="D1497" s="26" t="str">
        <f t="shared" si="57"/>
        <v>기사임</v>
      </c>
      <c r="E1497" s="26">
        <f>IF(D1497="","",COUNTIF($D$1:D1497,"기사임"))</f>
        <v>1319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6"/>
        <v/>
      </c>
    </row>
    <row r="1498" spans="1:7">
      <c r="A1498" s="32" t="s">
        <v>2819</v>
      </c>
      <c r="B1498" s="32">
        <v>3</v>
      </c>
      <c r="C1498" s="32">
        <v>3</v>
      </c>
      <c r="D1498" s="26" t="str">
        <f t="shared" si="57"/>
        <v>기사임</v>
      </c>
      <c r="E1498" s="26">
        <f>IF(D1498="","",COUNTIF($D$1:D1498,"기사임"))</f>
        <v>1320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6"/>
        <v/>
      </c>
    </row>
    <row r="1499" spans="1:7">
      <c r="A1499" s="32" t="s">
        <v>2292</v>
      </c>
      <c r="B1499" s="32">
        <v>3</v>
      </c>
      <c r="C1499" s="32">
        <v>2</v>
      </c>
      <c r="D1499" s="26" t="str">
        <f t="shared" si="57"/>
        <v>기사임</v>
      </c>
      <c r="E1499" s="26">
        <f>IF(D1499="","",COUNTIF($D$1:D1499,"기사임"))</f>
        <v>1321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6"/>
        <v/>
      </c>
    </row>
    <row r="1500" spans="1:7">
      <c r="A1500" s="32" t="s">
        <v>2021</v>
      </c>
      <c r="B1500" s="32">
        <v>3</v>
      </c>
      <c r="C1500" s="32">
        <v>3</v>
      </c>
      <c r="D1500" s="26" t="str">
        <f t="shared" si="57"/>
        <v>기사임</v>
      </c>
      <c r="E1500" s="26">
        <f>IF(D1500="","",COUNTIF($D$1:D1500,"기사임"))</f>
        <v>1322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6"/>
        <v/>
      </c>
    </row>
    <row r="1501" spans="1:7">
      <c r="A1501" s="32" t="s">
        <v>1920</v>
      </c>
      <c r="B1501" s="32">
        <v>3</v>
      </c>
      <c r="C1501" s="32">
        <v>3</v>
      </c>
      <c r="D1501" s="26" t="str">
        <f t="shared" si="57"/>
        <v>기사임</v>
      </c>
      <c r="E1501" s="26">
        <f>IF(D1501="","",COUNTIF($D$1:D1501,"기사임"))</f>
        <v>1323</v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6"/>
        <v/>
      </c>
    </row>
    <row r="1502" spans="1:7">
      <c r="A1502" s="32" t="s">
        <v>2293</v>
      </c>
      <c r="B1502" s="32">
        <v>3</v>
      </c>
      <c r="C1502" s="32">
        <v>1</v>
      </c>
      <c r="D1502" s="26" t="str">
        <f t="shared" si="57"/>
        <v>기사임</v>
      </c>
      <c r="E1502" s="26">
        <f>IF(D1502="","",COUNTIF($D$1:D1502,"기사임"))</f>
        <v>1324</v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6"/>
        <v/>
      </c>
    </row>
    <row r="1503" spans="1:7">
      <c r="A1503" s="32" t="s">
        <v>2022</v>
      </c>
      <c r="B1503" s="32">
        <v>3</v>
      </c>
      <c r="C1503" s="32">
        <v>3</v>
      </c>
      <c r="D1503" s="26" t="str">
        <f t="shared" si="57"/>
        <v>기사임</v>
      </c>
      <c r="E1503" s="26">
        <f>IF(D1503="","",COUNTIF($D$1:D1503,"기사임"))</f>
        <v>1325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6"/>
        <v/>
      </c>
    </row>
    <row r="1504" spans="1:7">
      <c r="A1504" s="32" t="s">
        <v>3629</v>
      </c>
      <c r="B1504" s="32">
        <v>3</v>
      </c>
      <c r="C1504" s="32">
        <v>2</v>
      </c>
      <c r="D1504" s="26" t="str">
        <f t="shared" si="57"/>
        <v>기사임</v>
      </c>
      <c r="E1504" s="26">
        <f>IF(D1504="","",COUNTIF($D$1:D1504,"기사임"))</f>
        <v>1326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6"/>
        <v/>
      </c>
    </row>
    <row r="1505" spans="1:7">
      <c r="A1505" s="32" t="s">
        <v>1334</v>
      </c>
      <c r="B1505" s="32">
        <v>3</v>
      </c>
      <c r="C1505" s="32">
        <v>3</v>
      </c>
      <c r="D1505" s="26" t="str">
        <f t="shared" si="57"/>
        <v>기사임</v>
      </c>
      <c r="E1505" s="26">
        <f>IF(D1505="","",COUNTIF($D$1:D1505,"기사임"))</f>
        <v>1327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6"/>
        <v/>
      </c>
    </row>
    <row r="1506" spans="1:7">
      <c r="A1506" s="32" t="s">
        <v>3173</v>
      </c>
      <c r="B1506" s="32">
        <v>3</v>
      </c>
      <c r="C1506" s="32">
        <v>3</v>
      </c>
      <c r="D1506" s="26" t="str">
        <f t="shared" si="57"/>
        <v>기사임</v>
      </c>
      <c r="E1506" s="26">
        <f>IF(D1506="","",COUNTIF($D$1:D1506,"기사임"))</f>
        <v>1328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6"/>
        <v/>
      </c>
    </row>
    <row r="1507" spans="1:7">
      <c r="A1507" s="32" t="s">
        <v>3630</v>
      </c>
      <c r="B1507" s="32">
        <v>3</v>
      </c>
      <c r="C1507" s="32">
        <v>1</v>
      </c>
      <c r="D1507" s="26" t="str">
        <f t="shared" si="57"/>
        <v>기사임</v>
      </c>
      <c r="E1507" s="26">
        <f>IF(D1507="","",COUNTIF($D$1:D1507,"기사임"))</f>
        <v>1329</v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6"/>
        <v/>
      </c>
    </row>
    <row r="1508" spans="1:7">
      <c r="A1508" s="32" t="s">
        <v>1923</v>
      </c>
      <c r="B1508" s="32">
        <v>3</v>
      </c>
      <c r="C1508" s="32">
        <v>3</v>
      </c>
      <c r="D1508" s="26" t="str">
        <f t="shared" si="57"/>
        <v>기사임</v>
      </c>
      <c r="E1508" s="26">
        <f>IF(D1508="","",COUNTIF($D$1:D1508,"기사임"))</f>
        <v>1330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6"/>
        <v/>
      </c>
    </row>
    <row r="1509" spans="1:7">
      <c r="A1509" s="32" t="s">
        <v>1925</v>
      </c>
      <c r="B1509" s="32">
        <v>3</v>
      </c>
      <c r="C1509" s="32">
        <v>3</v>
      </c>
      <c r="D1509" s="26" t="str">
        <f t="shared" si="57"/>
        <v>기사임</v>
      </c>
      <c r="E1509" s="26">
        <f>IF(D1509="","",COUNTIF($D$1:D1509,"기사임"))</f>
        <v>1331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6"/>
        <v/>
      </c>
    </row>
    <row r="1510" spans="1:7">
      <c r="A1510" s="32" t="s">
        <v>3275</v>
      </c>
      <c r="B1510" s="32">
        <v>3</v>
      </c>
      <c r="C1510" s="32">
        <v>2</v>
      </c>
      <c r="D1510" s="26" t="str">
        <f t="shared" si="57"/>
        <v>기사임</v>
      </c>
      <c r="E1510" s="26">
        <f>IF(D1510="","",COUNTIF($D$1:D1510,"기사임"))</f>
        <v>1332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6"/>
        <v/>
      </c>
    </row>
    <row r="1511" spans="1:7">
      <c r="A1511" s="32" t="s">
        <v>3631</v>
      </c>
      <c r="B1511" s="32">
        <v>3</v>
      </c>
      <c r="C1511" s="32">
        <v>3</v>
      </c>
      <c r="D1511" s="26" t="str">
        <f t="shared" si="57"/>
        <v>기사임</v>
      </c>
      <c r="E1511" s="26">
        <f>IF(D1511="","",COUNTIF($D$1:D1511,"기사임"))</f>
        <v>1333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6"/>
        <v/>
      </c>
    </row>
    <row r="1512" spans="1:7">
      <c r="A1512" s="32" t="s">
        <v>1751</v>
      </c>
      <c r="B1512" s="32">
        <v>3</v>
      </c>
      <c r="C1512" s="32">
        <v>3</v>
      </c>
      <c r="D1512" s="26" t="str">
        <f t="shared" si="57"/>
        <v>기사임</v>
      </c>
      <c r="E1512" s="26">
        <f>IF(D1512="","",COUNTIF($D$1:D1512,"기사임"))</f>
        <v>1334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6"/>
        <v/>
      </c>
    </row>
    <row r="1513" spans="1:7">
      <c r="A1513" s="32" t="s">
        <v>1425</v>
      </c>
      <c r="B1513" s="32">
        <v>3</v>
      </c>
      <c r="C1513" s="32">
        <v>2</v>
      </c>
      <c r="D1513" s="26" t="str">
        <f t="shared" si="57"/>
        <v>기사임</v>
      </c>
      <c r="E1513" s="26">
        <f>IF(D1513="","",COUNTIF($D$1:D1513,"기사임"))</f>
        <v>1335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6"/>
        <v/>
      </c>
    </row>
    <row r="1514" spans="1:7">
      <c r="A1514" s="32" t="s">
        <v>1653</v>
      </c>
      <c r="B1514" s="32">
        <v>3</v>
      </c>
      <c r="C1514" s="32">
        <v>3</v>
      </c>
      <c r="D1514" s="26" t="str">
        <f t="shared" si="57"/>
        <v>기사임</v>
      </c>
      <c r="E1514" s="26">
        <f>IF(D1514="","",COUNTIF($D$1:D1514,"기사임"))</f>
        <v>1336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6"/>
        <v/>
      </c>
    </row>
    <row r="1515" spans="1:7">
      <c r="A1515" s="32" t="s">
        <v>2029</v>
      </c>
      <c r="B1515" s="32">
        <v>3</v>
      </c>
      <c r="C1515" s="32">
        <v>3</v>
      </c>
      <c r="D1515" s="26" t="str">
        <f t="shared" si="57"/>
        <v>기사임</v>
      </c>
      <c r="E1515" s="26">
        <f>IF(D1515="","",COUNTIF($D$1:D1515,"기사임"))</f>
        <v>1337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6"/>
        <v/>
      </c>
    </row>
    <row r="1516" spans="1:7">
      <c r="A1516" s="32" t="s">
        <v>2302</v>
      </c>
      <c r="B1516" s="32">
        <v>3</v>
      </c>
      <c r="C1516" s="32">
        <v>3</v>
      </c>
      <c r="D1516" s="26" t="str">
        <f t="shared" si="57"/>
        <v>기사임</v>
      </c>
      <c r="E1516" s="26">
        <f>IF(D1516="","",COUNTIF($D$1:D1516,"기사임"))</f>
        <v>1338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6"/>
        <v/>
      </c>
    </row>
    <row r="1517" spans="1:7">
      <c r="A1517" s="32" t="s">
        <v>2030</v>
      </c>
      <c r="B1517" s="32">
        <v>3</v>
      </c>
      <c r="C1517" s="32">
        <v>3</v>
      </c>
      <c r="D1517" s="26" t="str">
        <f t="shared" si="57"/>
        <v>기사임</v>
      </c>
      <c r="E1517" s="26">
        <f>IF(D1517="","",COUNTIF($D$1:D1517,"기사임"))</f>
        <v>1339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6"/>
        <v/>
      </c>
    </row>
    <row r="1518" spans="1:7">
      <c r="A1518" s="32" t="s">
        <v>3176</v>
      </c>
      <c r="B1518" s="32">
        <v>3</v>
      </c>
      <c r="C1518" s="32">
        <v>3</v>
      </c>
      <c r="D1518" s="26" t="str">
        <f t="shared" si="57"/>
        <v>기사임</v>
      </c>
      <c r="E1518" s="26">
        <f>IF(D1518="","",COUNTIF($D$1:D1518,"기사임"))</f>
        <v>1340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6"/>
        <v/>
      </c>
    </row>
    <row r="1519" spans="1:7">
      <c r="A1519" s="32" t="s">
        <v>2032</v>
      </c>
      <c r="B1519" s="32">
        <v>3</v>
      </c>
      <c r="C1519" s="32">
        <v>3</v>
      </c>
      <c r="D1519" s="26" t="str">
        <f t="shared" si="57"/>
        <v>기사임</v>
      </c>
      <c r="E1519" s="26">
        <f>IF(D1519="","",COUNTIF($D$1:D1519,"기사임"))</f>
        <v>1341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6"/>
        <v/>
      </c>
    </row>
    <row r="1520" spans="1:7">
      <c r="A1520" s="32" t="s">
        <v>2907</v>
      </c>
      <c r="B1520" s="32">
        <v>3</v>
      </c>
      <c r="C1520" s="32">
        <v>3</v>
      </c>
      <c r="D1520" s="26" t="str">
        <f t="shared" si="57"/>
        <v>기사임</v>
      </c>
      <c r="E1520" s="26">
        <f>IF(D1520="","",COUNTIF($D$1:D1520,"기사임"))</f>
        <v>1342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6"/>
        <v/>
      </c>
    </row>
    <row r="1521" spans="1:7">
      <c r="A1521" s="32" t="s">
        <v>2908</v>
      </c>
      <c r="B1521" s="32">
        <v>3</v>
      </c>
      <c r="C1521" s="32">
        <v>2</v>
      </c>
      <c r="D1521" s="26" t="str">
        <f t="shared" si="57"/>
        <v>기사임</v>
      </c>
      <c r="E1521" s="26">
        <f>IF(D1521="","",COUNTIF($D$1:D1521,"기사임"))</f>
        <v>1343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6"/>
        <v/>
      </c>
    </row>
    <row r="1522" spans="1:7">
      <c r="A1522" s="32" t="s">
        <v>2308</v>
      </c>
      <c r="B1522" s="32">
        <v>3</v>
      </c>
      <c r="C1522" s="32">
        <v>3</v>
      </c>
      <c r="D1522" s="26" t="str">
        <f t="shared" si="57"/>
        <v>기사임</v>
      </c>
      <c r="E1522" s="26">
        <f>IF(D1522="","",COUNTIF($D$1:D1522,"기사임"))</f>
        <v>1344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6"/>
        <v/>
      </c>
    </row>
    <row r="1523" spans="1:7">
      <c r="A1523" s="32" t="s">
        <v>2310</v>
      </c>
      <c r="B1523" s="32">
        <v>3</v>
      </c>
      <c r="C1523" s="32">
        <v>3</v>
      </c>
      <c r="D1523" s="26" t="str">
        <f t="shared" si="57"/>
        <v>기사임</v>
      </c>
      <c r="E1523" s="26">
        <f>IF(D1523="","",COUNTIF($D$1:D1523,"기사임"))</f>
        <v>1345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6"/>
        <v/>
      </c>
    </row>
    <row r="1524" spans="1:7">
      <c r="A1524" s="32" t="s">
        <v>3632</v>
      </c>
      <c r="B1524" s="32">
        <v>3</v>
      </c>
      <c r="C1524" s="32">
        <v>3</v>
      </c>
      <c r="D1524" s="26" t="str">
        <f t="shared" si="57"/>
        <v>기사임</v>
      </c>
      <c r="E1524" s="26">
        <f>IF(D1524="","",COUNTIF($D$1:D1524,"기사임"))</f>
        <v>1346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6"/>
        <v/>
      </c>
    </row>
    <row r="1525" spans="1:7">
      <c r="A1525" s="32" t="s">
        <v>2853</v>
      </c>
      <c r="B1525" s="32">
        <v>3</v>
      </c>
      <c r="C1525" s="32">
        <v>3</v>
      </c>
      <c r="D1525" s="26" t="str">
        <f t="shared" si="57"/>
        <v>기사임</v>
      </c>
      <c r="E1525" s="26">
        <f>IF(D1525="","",COUNTIF($D$1:D1525,"기사임"))</f>
        <v>1347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6"/>
        <v/>
      </c>
    </row>
    <row r="1526" spans="1:7">
      <c r="A1526" s="32" t="s">
        <v>1507</v>
      </c>
      <c r="B1526" s="32">
        <v>3</v>
      </c>
      <c r="C1526" s="32">
        <v>2</v>
      </c>
      <c r="D1526" s="26" t="str">
        <f t="shared" si="57"/>
        <v>기사임</v>
      </c>
      <c r="E1526" s="26">
        <f>IF(D1526="","",COUNTIF($D$1:D1526,"기사임"))</f>
        <v>1348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6"/>
        <v/>
      </c>
    </row>
    <row r="1527" spans="1:7">
      <c r="A1527" s="32" t="s">
        <v>2491</v>
      </c>
      <c r="B1527" s="32">
        <v>3</v>
      </c>
      <c r="C1527" s="32">
        <v>2</v>
      </c>
      <c r="D1527" s="26" t="str">
        <f t="shared" si="57"/>
        <v>기사임</v>
      </c>
      <c r="E1527" s="26">
        <f>IF(D1527="","",COUNTIF($D$1:D1527,"기사임"))</f>
        <v>1349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6"/>
        <v/>
      </c>
    </row>
    <row r="1528" spans="1:7">
      <c r="A1528" s="32" t="s">
        <v>2157</v>
      </c>
      <c r="B1528" s="32">
        <v>3</v>
      </c>
      <c r="C1528" s="32">
        <v>3</v>
      </c>
      <c r="D1528" s="26" t="str">
        <f t="shared" si="57"/>
        <v>기사임</v>
      </c>
      <c r="E1528" s="26">
        <f>IF(D1528="","",COUNTIF($D$1:D1528,"기사임"))</f>
        <v>1350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6"/>
        <v/>
      </c>
    </row>
    <row r="1529" spans="1:7">
      <c r="A1529" s="32" t="s">
        <v>3633</v>
      </c>
      <c r="B1529" s="32">
        <v>3</v>
      </c>
      <c r="C1529" s="32">
        <v>3</v>
      </c>
      <c r="D1529" s="26" t="str">
        <f t="shared" si="57"/>
        <v>기사임</v>
      </c>
      <c r="E1529" s="26">
        <f>IF(D1529="","",COUNTIF($D$1:D1529,"기사임"))</f>
        <v>1351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6"/>
        <v/>
      </c>
    </row>
    <row r="1530" spans="1:7">
      <c r="A1530" s="32" t="s">
        <v>2158</v>
      </c>
      <c r="B1530" s="32">
        <v>3</v>
      </c>
      <c r="C1530" s="32">
        <v>2</v>
      </c>
      <c r="D1530" s="26" t="str">
        <f t="shared" si="57"/>
        <v>기사임</v>
      </c>
      <c r="E1530" s="26">
        <f>IF(D1530="","",COUNTIF($D$1:D1530,"기사임"))</f>
        <v>1352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6"/>
        <v/>
      </c>
    </row>
    <row r="1531" spans="1:7">
      <c r="A1531" s="32" t="s">
        <v>3634</v>
      </c>
      <c r="B1531" s="32">
        <v>3</v>
      </c>
      <c r="C1531" s="32">
        <v>3</v>
      </c>
      <c r="D1531" s="26" t="str">
        <f t="shared" si="57"/>
        <v>기사임</v>
      </c>
      <c r="E1531" s="26">
        <f>IF(D1531="","",COUNTIF($D$1:D1531,"기사임"))</f>
        <v>1353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6"/>
        <v/>
      </c>
    </row>
    <row r="1532" spans="1:7">
      <c r="A1532" s="32" t="s">
        <v>2037</v>
      </c>
      <c r="B1532" s="32">
        <v>3</v>
      </c>
      <c r="C1532" s="32">
        <v>2</v>
      </c>
      <c r="D1532" s="26" t="str">
        <f t="shared" si="57"/>
        <v>기사임</v>
      </c>
      <c r="E1532" s="26">
        <f>IF(D1532="","",COUNTIF($D$1:D1532,"기사임"))</f>
        <v>1354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6"/>
        <v/>
      </c>
    </row>
    <row r="1533" spans="1:7">
      <c r="A1533" s="32" t="s">
        <v>2314</v>
      </c>
      <c r="B1533" s="32">
        <v>3</v>
      </c>
      <c r="C1533" s="32">
        <v>2</v>
      </c>
      <c r="D1533" s="26" t="str">
        <f t="shared" si="57"/>
        <v>기사임</v>
      </c>
      <c r="E1533" s="26">
        <f>IF(D1533="","",COUNTIF($D$1:D1533,"기사임"))</f>
        <v>1355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6"/>
        <v/>
      </c>
    </row>
    <row r="1534" spans="1:7">
      <c r="A1534" s="32" t="s">
        <v>1552</v>
      </c>
      <c r="B1534" s="32">
        <v>3</v>
      </c>
      <c r="C1534" s="32">
        <v>3</v>
      </c>
      <c r="D1534" s="26" t="str">
        <f t="shared" si="57"/>
        <v>기사임</v>
      </c>
      <c r="E1534" s="26">
        <f>IF(D1534="","",COUNTIF($D$1:D1534,"기사임"))</f>
        <v>1356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6"/>
        <v/>
      </c>
    </row>
    <row r="1535" spans="1:7">
      <c r="A1535" s="32" t="s">
        <v>2038</v>
      </c>
      <c r="B1535" s="32">
        <v>3</v>
      </c>
      <c r="C1535" s="32">
        <v>2</v>
      </c>
      <c r="D1535" s="26" t="str">
        <f t="shared" si="57"/>
        <v>기사임</v>
      </c>
      <c r="E1535" s="26">
        <f>IF(D1535="","",COUNTIF($D$1:D1535,"기사임"))</f>
        <v>1357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6"/>
        <v/>
      </c>
    </row>
    <row r="1536" spans="1:7">
      <c r="A1536" s="32" t="s">
        <v>2796</v>
      </c>
      <c r="B1536" s="32">
        <v>3</v>
      </c>
      <c r="C1536" s="32">
        <v>3</v>
      </c>
      <c r="D1536" s="26" t="str">
        <f t="shared" si="57"/>
        <v>기사임</v>
      </c>
      <c r="E1536" s="26">
        <f>IF(D1536="","",COUNTIF($D$1:D1536,"기사임"))</f>
        <v>1358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6"/>
        <v/>
      </c>
    </row>
    <row r="1537" spans="1:7">
      <c r="A1537" s="32" t="s">
        <v>2495</v>
      </c>
      <c r="B1537" s="32">
        <v>3</v>
      </c>
      <c r="C1537" s="32">
        <v>3</v>
      </c>
      <c r="D1537" s="26" t="str">
        <f t="shared" si="57"/>
        <v>기사임</v>
      </c>
      <c r="E1537" s="26">
        <f>IF(D1537="","",COUNTIF($D$1:D1537,"기사임"))</f>
        <v>1359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6"/>
        <v/>
      </c>
    </row>
    <row r="1538" spans="1:7">
      <c r="A1538" s="32" t="s">
        <v>1554</v>
      </c>
      <c r="B1538" s="32">
        <v>3</v>
      </c>
      <c r="C1538" s="32">
        <v>3</v>
      </c>
      <c r="D1538" s="26" t="str">
        <f t="shared" si="57"/>
        <v>기사임</v>
      </c>
      <c r="E1538" s="26">
        <f>IF(D1538="","",COUNTIF($D$1:D1538,"기사임"))</f>
        <v>1360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8">IF(F1538="","",RANK(F1538,F:F,1))</f>
        <v/>
      </c>
    </row>
    <row r="1539" spans="1:7">
      <c r="A1539" s="32" t="s">
        <v>2318</v>
      </c>
      <c r="B1539" s="32">
        <v>3</v>
      </c>
      <c r="C1539" s="32">
        <v>3</v>
      </c>
      <c r="D1539" s="26" t="str">
        <f t="shared" ref="D1539:D1602" si="59">IF(AND(MID(A1539,2,8)="archives",ISNUMBER(VALUE(MID(A1539,11,8)))=TRUE),"기사임","")</f>
        <v>기사임</v>
      </c>
      <c r="E1539" s="26">
        <f>IF(D1539="","",COUNTIF($D$1:D1539,"기사임"))</f>
        <v>1361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8"/>
        <v/>
      </c>
    </row>
    <row r="1540" spans="1:7">
      <c r="A1540" s="32" t="s">
        <v>2917</v>
      </c>
      <c r="B1540" s="32">
        <v>3</v>
      </c>
      <c r="C1540" s="32">
        <v>1</v>
      </c>
      <c r="D1540" s="26" t="str">
        <f t="shared" si="59"/>
        <v>기사임</v>
      </c>
      <c r="E1540" s="26">
        <f>IF(D1540="","",COUNTIF($D$1:D1540,"기사임"))</f>
        <v>1362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8"/>
        <v/>
      </c>
    </row>
    <row r="1541" spans="1:7">
      <c r="A1541" s="32" t="s">
        <v>1933</v>
      </c>
      <c r="B1541" s="32">
        <v>3</v>
      </c>
      <c r="C1541" s="32">
        <v>3</v>
      </c>
      <c r="D1541" s="26" t="str">
        <f t="shared" si="59"/>
        <v>기사임</v>
      </c>
      <c r="E1541" s="26">
        <f>IF(D1541="","",COUNTIF($D$1:D1541,"기사임"))</f>
        <v>1363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8"/>
        <v/>
      </c>
    </row>
    <row r="1542" spans="1:7">
      <c r="A1542" s="32" t="s">
        <v>2500</v>
      </c>
      <c r="B1542" s="32">
        <v>3</v>
      </c>
      <c r="C1542" s="32">
        <v>2</v>
      </c>
      <c r="D1542" s="26" t="str">
        <f t="shared" si="59"/>
        <v>기사임</v>
      </c>
      <c r="E1542" s="26">
        <f>IF(D1542="","",COUNTIF($D$1:D1542,"기사임"))</f>
        <v>1364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8"/>
        <v/>
      </c>
    </row>
    <row r="1543" spans="1:7">
      <c r="A1543" s="32" t="s">
        <v>2164</v>
      </c>
      <c r="B1543" s="32">
        <v>3</v>
      </c>
      <c r="C1543" s="32">
        <v>3</v>
      </c>
      <c r="D1543" s="26" t="str">
        <f t="shared" si="59"/>
        <v>기사임</v>
      </c>
      <c r="E1543" s="26">
        <f>IF(D1543="","",COUNTIF($D$1:D1543,"기사임"))</f>
        <v>1365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8"/>
        <v/>
      </c>
    </row>
    <row r="1544" spans="1:7">
      <c r="A1544" s="32" t="s">
        <v>2501</v>
      </c>
      <c r="B1544" s="32">
        <v>3</v>
      </c>
      <c r="C1544" s="32">
        <v>2</v>
      </c>
      <c r="D1544" s="26" t="str">
        <f t="shared" si="59"/>
        <v>기사임</v>
      </c>
      <c r="E1544" s="26">
        <f>IF(D1544="","",COUNTIF($D$1:D1544,"기사임"))</f>
        <v>1366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8"/>
        <v/>
      </c>
    </row>
    <row r="1545" spans="1:7">
      <c r="A1545" s="32" t="s">
        <v>1840</v>
      </c>
      <c r="B1545" s="32">
        <v>3</v>
      </c>
      <c r="C1545" s="32">
        <v>3</v>
      </c>
      <c r="D1545" s="26" t="str">
        <f t="shared" si="59"/>
        <v>기사임</v>
      </c>
      <c r="E1545" s="26">
        <f>IF(D1545="","",COUNTIF($D$1:D1545,"기사임"))</f>
        <v>1367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8"/>
        <v/>
      </c>
    </row>
    <row r="1546" spans="1:7">
      <c r="A1546" s="32" t="s">
        <v>1761</v>
      </c>
      <c r="B1546" s="32">
        <v>3</v>
      </c>
      <c r="C1546" s="32">
        <v>2</v>
      </c>
      <c r="D1546" s="26" t="str">
        <f t="shared" si="59"/>
        <v>기사임</v>
      </c>
      <c r="E1546" s="26">
        <f>IF(D1546="","",COUNTIF($D$1:D1546,"기사임"))</f>
        <v>1368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8"/>
        <v/>
      </c>
    </row>
    <row r="1547" spans="1:7">
      <c r="A1547" s="32" t="s">
        <v>2504</v>
      </c>
      <c r="B1547" s="32">
        <v>3</v>
      </c>
      <c r="C1547" s="32">
        <v>3</v>
      </c>
      <c r="D1547" s="26" t="str">
        <f t="shared" si="59"/>
        <v>기사임</v>
      </c>
      <c r="E1547" s="26">
        <f>IF(D1547="","",COUNTIF($D$1:D1547,"기사임"))</f>
        <v>1369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8"/>
        <v/>
      </c>
    </row>
    <row r="1548" spans="1:7">
      <c r="A1548" s="32" t="s">
        <v>1842</v>
      </c>
      <c r="B1548" s="32">
        <v>3</v>
      </c>
      <c r="C1548" s="32">
        <v>2</v>
      </c>
      <c r="D1548" s="26" t="str">
        <f t="shared" si="59"/>
        <v>기사임</v>
      </c>
      <c r="E1548" s="26">
        <f>IF(D1548="","",COUNTIF($D$1:D1548,"기사임"))</f>
        <v>1370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8"/>
        <v/>
      </c>
    </row>
    <row r="1549" spans="1:7">
      <c r="A1549" s="32" t="s">
        <v>2322</v>
      </c>
      <c r="B1549" s="32">
        <v>3</v>
      </c>
      <c r="C1549" s="32">
        <v>3</v>
      </c>
      <c r="D1549" s="26" t="str">
        <f t="shared" si="59"/>
        <v>기사임</v>
      </c>
      <c r="E1549" s="26">
        <f>IF(D1549="","",COUNTIF($D$1:D1549,"기사임"))</f>
        <v>1371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8"/>
        <v/>
      </c>
    </row>
    <row r="1550" spans="1:7">
      <c r="A1550" s="32" t="s">
        <v>3635</v>
      </c>
      <c r="B1550" s="32">
        <v>3</v>
      </c>
      <c r="C1550" s="32">
        <v>3</v>
      </c>
      <c r="D1550" s="26" t="str">
        <f t="shared" si="59"/>
        <v>기사임</v>
      </c>
      <c r="E1550" s="26">
        <f>IF(D1550="","",COUNTIF($D$1:D1550,"기사임"))</f>
        <v>1372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8"/>
        <v/>
      </c>
    </row>
    <row r="1551" spans="1:7">
      <c r="A1551" s="32" t="s">
        <v>3298</v>
      </c>
      <c r="B1551" s="32">
        <v>3</v>
      </c>
      <c r="C1551" s="32">
        <v>3</v>
      </c>
      <c r="D1551" s="26" t="str">
        <f t="shared" si="59"/>
        <v>기사임</v>
      </c>
      <c r="E1551" s="26">
        <f>IF(D1551="","",COUNTIF($D$1:D1551,"기사임"))</f>
        <v>1373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8"/>
        <v/>
      </c>
    </row>
    <row r="1552" spans="1:7">
      <c r="A1552" s="32" t="s">
        <v>1764</v>
      </c>
      <c r="B1552" s="32">
        <v>3</v>
      </c>
      <c r="C1552" s="32">
        <v>3</v>
      </c>
      <c r="D1552" s="26" t="str">
        <f t="shared" si="59"/>
        <v>기사임</v>
      </c>
      <c r="E1552" s="26">
        <f>IF(D1552="","",COUNTIF($D$1:D1552,"기사임"))</f>
        <v>1374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8"/>
        <v/>
      </c>
    </row>
    <row r="1553" spans="1:7">
      <c r="A1553" s="32" t="s">
        <v>3636</v>
      </c>
      <c r="B1553" s="32">
        <v>3</v>
      </c>
      <c r="C1553" s="32">
        <v>3</v>
      </c>
      <c r="D1553" s="26" t="str">
        <f t="shared" si="59"/>
        <v>기사임</v>
      </c>
      <c r="E1553" s="26">
        <f>IF(D1553="","",COUNTIF($D$1:D1553,"기사임"))</f>
        <v>1375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8"/>
        <v/>
      </c>
    </row>
    <row r="1554" spans="1:7">
      <c r="A1554" s="32" t="s">
        <v>1696</v>
      </c>
      <c r="B1554" s="32">
        <v>3</v>
      </c>
      <c r="C1554" s="32">
        <v>3</v>
      </c>
      <c r="D1554" s="26" t="str">
        <f t="shared" si="59"/>
        <v>기사임</v>
      </c>
      <c r="E1554" s="26">
        <f>IF(D1554="","",COUNTIF($D$1:D1554,"기사임"))</f>
        <v>1376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8"/>
        <v/>
      </c>
    </row>
    <row r="1555" spans="1:7">
      <c r="A1555" s="32" t="s">
        <v>2048</v>
      </c>
      <c r="B1555" s="32">
        <v>3</v>
      </c>
      <c r="C1555" s="32">
        <v>3</v>
      </c>
      <c r="D1555" s="26" t="str">
        <f t="shared" si="59"/>
        <v>기사임</v>
      </c>
      <c r="E1555" s="26">
        <f>IF(D1555="","",COUNTIF($D$1:D1555,"기사임"))</f>
        <v>1377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8"/>
        <v/>
      </c>
    </row>
    <row r="1556" spans="1:7">
      <c r="A1556" s="32" t="s">
        <v>1697</v>
      </c>
      <c r="B1556" s="32">
        <v>3</v>
      </c>
      <c r="C1556" s="32">
        <v>3</v>
      </c>
      <c r="D1556" s="26" t="str">
        <f t="shared" si="59"/>
        <v>기사임</v>
      </c>
      <c r="E1556" s="26">
        <f>IF(D1556="","",COUNTIF($D$1:D1556,"기사임"))</f>
        <v>1378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8"/>
        <v/>
      </c>
    </row>
    <row r="1557" spans="1:7">
      <c r="A1557" s="32" t="s">
        <v>2797</v>
      </c>
      <c r="B1557" s="32">
        <v>3</v>
      </c>
      <c r="C1557" s="32">
        <v>3</v>
      </c>
      <c r="D1557" s="26" t="str">
        <f t="shared" si="59"/>
        <v>기사임</v>
      </c>
      <c r="E1557" s="26">
        <f>IF(D1557="","",COUNTIF($D$1:D1557,"기사임"))</f>
        <v>1379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8"/>
        <v/>
      </c>
    </row>
    <row r="1558" spans="1:7">
      <c r="A1558" s="32" t="s">
        <v>1845</v>
      </c>
      <c r="B1558" s="32">
        <v>3</v>
      </c>
      <c r="C1558" s="32">
        <v>3</v>
      </c>
      <c r="D1558" s="26" t="str">
        <f t="shared" si="59"/>
        <v>기사임</v>
      </c>
      <c r="E1558" s="26">
        <f>IF(D1558="","",COUNTIF($D$1:D1558,"기사임"))</f>
        <v>1380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8"/>
        <v/>
      </c>
    </row>
    <row r="1559" spans="1:7">
      <c r="A1559" s="32" t="s">
        <v>3637</v>
      </c>
      <c r="B1559" s="32">
        <v>3</v>
      </c>
      <c r="C1559" s="32">
        <v>3</v>
      </c>
      <c r="D1559" s="26" t="str">
        <f t="shared" si="59"/>
        <v>기사임</v>
      </c>
      <c r="E1559" s="26">
        <f>IF(D1559="","",COUNTIF($D$1:D1559,"기사임"))</f>
        <v>1381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8"/>
        <v/>
      </c>
    </row>
    <row r="1560" spans="1:7">
      <c r="A1560" s="32" t="s">
        <v>1699</v>
      </c>
      <c r="B1560" s="32">
        <v>3</v>
      </c>
      <c r="C1560" s="32">
        <v>3</v>
      </c>
      <c r="D1560" s="26" t="str">
        <f t="shared" si="59"/>
        <v>기사임</v>
      </c>
      <c r="E1560" s="26">
        <f>IF(D1560="","",COUNTIF($D$1:D1560,"기사임"))</f>
        <v>1382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8"/>
        <v/>
      </c>
    </row>
    <row r="1561" spans="1:7">
      <c r="A1561" s="32" t="s">
        <v>2175</v>
      </c>
      <c r="B1561" s="32">
        <v>3</v>
      </c>
      <c r="C1561" s="32">
        <v>3</v>
      </c>
      <c r="D1561" s="26" t="str">
        <f t="shared" si="59"/>
        <v>기사임</v>
      </c>
      <c r="E1561" s="26">
        <f>IF(D1561="","",COUNTIF($D$1:D1561,"기사임"))</f>
        <v>1383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8"/>
        <v/>
      </c>
    </row>
    <row r="1562" spans="1:7">
      <c r="A1562" s="32" t="s">
        <v>2342</v>
      </c>
      <c r="B1562" s="32">
        <v>3</v>
      </c>
      <c r="C1562" s="32">
        <v>3</v>
      </c>
      <c r="D1562" s="26" t="str">
        <f t="shared" si="59"/>
        <v>기사임</v>
      </c>
      <c r="E1562" s="26">
        <f>IF(D1562="","",COUNTIF($D$1:D1562,"기사임"))</f>
        <v>1384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8"/>
        <v/>
      </c>
    </row>
    <row r="1563" spans="1:7">
      <c r="A1563" s="32" t="s">
        <v>2518</v>
      </c>
      <c r="B1563" s="32">
        <v>3</v>
      </c>
      <c r="C1563" s="32">
        <v>3</v>
      </c>
      <c r="D1563" s="26" t="str">
        <f t="shared" si="59"/>
        <v>기사임</v>
      </c>
      <c r="E1563" s="26">
        <f>IF(D1563="","",COUNTIF($D$1:D1563,"기사임"))</f>
        <v>1385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8"/>
        <v/>
      </c>
    </row>
    <row r="1564" spans="1:7">
      <c r="A1564" s="32" t="s">
        <v>2054</v>
      </c>
      <c r="B1564" s="32">
        <v>3</v>
      </c>
      <c r="C1564" s="32">
        <v>3</v>
      </c>
      <c r="D1564" s="26" t="str">
        <f t="shared" si="59"/>
        <v>기사임</v>
      </c>
      <c r="E1564" s="26">
        <f>IF(D1564="","",COUNTIF($D$1:D1564,"기사임"))</f>
        <v>1386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8"/>
        <v/>
      </c>
    </row>
    <row r="1565" spans="1:7">
      <c r="A1565" s="32" t="s">
        <v>2821</v>
      </c>
      <c r="B1565" s="32">
        <v>3</v>
      </c>
      <c r="C1565" s="32">
        <v>3</v>
      </c>
      <c r="D1565" s="26" t="str">
        <f t="shared" si="59"/>
        <v>기사임</v>
      </c>
      <c r="E1565" s="26">
        <f>IF(D1565="","",COUNTIF($D$1:D1565,"기사임"))</f>
        <v>1387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8"/>
        <v/>
      </c>
    </row>
    <row r="1566" spans="1:7">
      <c r="A1566" s="32" t="s">
        <v>2179</v>
      </c>
      <c r="B1566" s="32">
        <v>3</v>
      </c>
      <c r="C1566" s="32">
        <v>3</v>
      </c>
      <c r="D1566" s="26" t="str">
        <f t="shared" si="59"/>
        <v>기사임</v>
      </c>
      <c r="E1566" s="26">
        <f>IF(D1566="","",COUNTIF($D$1:D1566,"기사임"))</f>
        <v>1388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8"/>
        <v/>
      </c>
    </row>
    <row r="1567" spans="1:7">
      <c r="A1567" s="32" t="s">
        <v>2921</v>
      </c>
      <c r="B1567" s="32">
        <v>3</v>
      </c>
      <c r="C1567" s="32">
        <v>2</v>
      </c>
      <c r="D1567" s="26" t="str">
        <f t="shared" si="59"/>
        <v>기사임</v>
      </c>
      <c r="E1567" s="26">
        <f>IF(D1567="","",COUNTIF($D$1:D1567,"기사임"))</f>
        <v>1389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8"/>
        <v/>
      </c>
    </row>
    <row r="1568" spans="1:7">
      <c r="A1568" s="32" t="s">
        <v>2349</v>
      </c>
      <c r="B1568" s="32">
        <v>3</v>
      </c>
      <c r="C1568" s="32">
        <v>3</v>
      </c>
      <c r="D1568" s="26" t="str">
        <f t="shared" si="59"/>
        <v>기사임</v>
      </c>
      <c r="E1568" s="26">
        <f>IF(D1568="","",COUNTIF($D$1:D1568,"기사임"))</f>
        <v>1390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8"/>
        <v/>
      </c>
    </row>
    <row r="1569" spans="1:7">
      <c r="A1569" s="32" t="s">
        <v>2922</v>
      </c>
      <c r="B1569" s="32">
        <v>3</v>
      </c>
      <c r="C1569" s="32">
        <v>3</v>
      </c>
      <c r="D1569" s="26" t="str">
        <f t="shared" si="59"/>
        <v>기사임</v>
      </c>
      <c r="E1569" s="26">
        <f>IF(D1569="","",COUNTIF($D$1:D1569,"기사임"))</f>
        <v>1391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8"/>
        <v/>
      </c>
    </row>
    <row r="1570" spans="1:7">
      <c r="A1570" s="32" t="s">
        <v>2353</v>
      </c>
      <c r="B1570" s="32">
        <v>3</v>
      </c>
      <c r="C1570" s="32">
        <v>3</v>
      </c>
      <c r="D1570" s="26" t="str">
        <f t="shared" si="59"/>
        <v>기사임</v>
      </c>
      <c r="E1570" s="26">
        <f>IF(D1570="","",COUNTIF($D$1:D1570,"기사임"))</f>
        <v>1392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8"/>
        <v/>
      </c>
    </row>
    <row r="1571" spans="1:7">
      <c r="A1571" s="32" t="s">
        <v>3638</v>
      </c>
      <c r="B1571" s="32">
        <v>3</v>
      </c>
      <c r="C1571" s="32">
        <v>3</v>
      </c>
      <c r="D1571" s="26" t="str">
        <f t="shared" si="59"/>
        <v>기사임</v>
      </c>
      <c r="E1571" s="26">
        <f>IF(D1571="","",COUNTIF($D$1:D1571,"기사임"))</f>
        <v>1393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8"/>
        <v/>
      </c>
    </row>
    <row r="1572" spans="1:7">
      <c r="A1572" s="32" t="s">
        <v>3312</v>
      </c>
      <c r="B1572" s="32">
        <v>3</v>
      </c>
      <c r="C1572" s="32">
        <v>2</v>
      </c>
      <c r="D1572" s="26" t="str">
        <f t="shared" si="59"/>
        <v>기사임</v>
      </c>
      <c r="E1572" s="26">
        <f>IF(D1572="","",COUNTIF($D$1:D1572,"기사임"))</f>
        <v>1394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8"/>
        <v/>
      </c>
    </row>
    <row r="1573" spans="1:7">
      <c r="A1573" s="32" t="s">
        <v>2527</v>
      </c>
      <c r="B1573" s="32">
        <v>3</v>
      </c>
      <c r="C1573" s="32">
        <v>2</v>
      </c>
      <c r="D1573" s="26" t="str">
        <f t="shared" si="59"/>
        <v/>
      </c>
      <c r="E1573" s="26" t="str">
        <f>IF(D1573="","",COUNTIF($D$1:D1573,"기사임"))</f>
        <v/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8"/>
        <v/>
      </c>
    </row>
    <row r="1574" spans="1:7">
      <c r="A1574" s="32" t="s">
        <v>3639</v>
      </c>
      <c r="B1574" s="32">
        <v>3</v>
      </c>
      <c r="C1574" s="32">
        <v>2</v>
      </c>
      <c r="D1574" s="26" t="str">
        <f t="shared" si="59"/>
        <v/>
      </c>
      <c r="E1574" s="26" t="str">
        <f>IF(D1574="","",COUNTIF($D$1:D1574,"기사임"))</f>
        <v/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8"/>
        <v/>
      </c>
    </row>
    <row r="1575" spans="1:7">
      <c r="A1575" s="32" t="s">
        <v>3640</v>
      </c>
      <c r="B1575" s="32">
        <v>2</v>
      </c>
      <c r="C1575" s="32">
        <v>1.5</v>
      </c>
      <c r="D1575" s="26" t="str">
        <f t="shared" si="59"/>
        <v/>
      </c>
      <c r="E1575" s="26" t="str">
        <f>IF(D1575="","",COUNTIF($D$1:D1575,"기사임"))</f>
        <v/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8"/>
        <v/>
      </c>
    </row>
    <row r="1576" spans="1:7">
      <c r="A1576" s="32" t="s">
        <v>3641</v>
      </c>
      <c r="B1576" s="32">
        <v>2</v>
      </c>
      <c r="C1576" s="32">
        <v>1.5</v>
      </c>
      <c r="D1576" s="26" t="str">
        <f t="shared" si="59"/>
        <v/>
      </c>
      <c r="E1576" s="26" t="str">
        <f>IF(D1576="","",COUNTIF($D$1:D1576,"기사임"))</f>
        <v/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8"/>
        <v/>
      </c>
    </row>
    <row r="1577" spans="1:7">
      <c r="A1577" s="32" t="s">
        <v>2060</v>
      </c>
      <c r="B1577" s="32">
        <v>3</v>
      </c>
      <c r="C1577" s="32">
        <v>3</v>
      </c>
      <c r="D1577" s="26" t="str">
        <f t="shared" si="59"/>
        <v/>
      </c>
      <c r="E1577" s="26" t="str">
        <f>IF(D1577="","",COUNTIF($D$1:D1577,"기사임"))</f>
        <v/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8"/>
        <v/>
      </c>
    </row>
    <row r="1578" spans="1:7">
      <c r="A1578" s="32" t="s">
        <v>2926</v>
      </c>
      <c r="B1578" s="32">
        <v>3</v>
      </c>
      <c r="C1578" s="32">
        <v>1</v>
      </c>
      <c r="D1578" s="26" t="str">
        <f t="shared" si="59"/>
        <v/>
      </c>
      <c r="E1578" s="26" t="str">
        <f>IF(D1578="","",COUNTIF($D$1:D1578,"기사임"))</f>
        <v/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8"/>
        <v/>
      </c>
    </row>
    <row r="1579" spans="1:7">
      <c r="A1579" s="32" t="s">
        <v>3642</v>
      </c>
      <c r="B1579" s="32">
        <v>3</v>
      </c>
      <c r="C1579" s="32">
        <v>1</v>
      </c>
      <c r="D1579" s="26" t="str">
        <f t="shared" si="59"/>
        <v/>
      </c>
      <c r="E1579" s="26" t="str">
        <f>IF(D1579="","",COUNTIF($D$1:D1579,"기사임"))</f>
        <v/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8"/>
        <v/>
      </c>
    </row>
    <row r="1580" spans="1:7">
      <c r="A1580" s="32" t="s">
        <v>2928</v>
      </c>
      <c r="B1580" s="32">
        <v>3</v>
      </c>
      <c r="C1580" s="32">
        <v>2</v>
      </c>
      <c r="D1580" s="26" t="str">
        <f t="shared" si="59"/>
        <v/>
      </c>
      <c r="E1580" s="26" t="str">
        <f>IF(D1580="","",COUNTIF($D$1:D1580,"기사임"))</f>
        <v/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8"/>
        <v/>
      </c>
    </row>
    <row r="1581" spans="1:7">
      <c r="A1581" s="32" t="s">
        <v>3643</v>
      </c>
      <c r="B1581" s="32">
        <v>3</v>
      </c>
      <c r="C1581" s="32">
        <v>2</v>
      </c>
      <c r="D1581" s="26" t="str">
        <f t="shared" si="59"/>
        <v/>
      </c>
      <c r="E1581" s="26" t="str">
        <f>IF(D1581="","",COUNTIF($D$1:D1581,"기사임"))</f>
        <v/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8"/>
        <v/>
      </c>
    </row>
    <row r="1582" spans="1:7">
      <c r="A1582" s="32" t="s">
        <v>2869</v>
      </c>
      <c r="B1582" s="32">
        <v>3</v>
      </c>
      <c r="C1582" s="32">
        <v>2</v>
      </c>
      <c r="D1582" s="26" t="str">
        <f t="shared" si="59"/>
        <v/>
      </c>
      <c r="E1582" s="26" t="str">
        <f>IF(D1582="","",COUNTIF($D$1:D1582,"기사임"))</f>
        <v/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8"/>
        <v/>
      </c>
    </row>
    <row r="1583" spans="1:7">
      <c r="A1583" s="32" t="s">
        <v>3644</v>
      </c>
      <c r="B1583" s="32">
        <v>3</v>
      </c>
      <c r="C1583" s="32">
        <v>2</v>
      </c>
      <c r="D1583" s="26" t="str">
        <f t="shared" si="59"/>
        <v/>
      </c>
      <c r="E1583" s="26" t="str">
        <f>IF(D1583="","",COUNTIF($D$1:D1583,"기사임"))</f>
        <v/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8"/>
        <v/>
      </c>
    </row>
    <row r="1584" spans="1:7">
      <c r="A1584" s="32" t="s">
        <v>2361</v>
      </c>
      <c r="B1584" s="32">
        <v>3</v>
      </c>
      <c r="C1584" s="32">
        <v>2</v>
      </c>
      <c r="D1584" s="26" t="str">
        <f t="shared" si="59"/>
        <v/>
      </c>
      <c r="E1584" s="26" t="str">
        <f>IF(D1584="","",COUNTIF($D$1:D1584,"기사임"))</f>
        <v/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8"/>
        <v/>
      </c>
    </row>
    <row r="1585" spans="1:7">
      <c r="A1585" s="32" t="s">
        <v>3321</v>
      </c>
      <c r="B1585" s="32">
        <v>3</v>
      </c>
      <c r="C1585" s="32">
        <v>3</v>
      </c>
      <c r="D1585" s="26" t="str">
        <f t="shared" si="59"/>
        <v/>
      </c>
      <c r="E1585" s="26" t="str">
        <f>IF(D1585="","",COUNTIF($D$1:D1585,"기사임"))</f>
        <v/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8"/>
        <v/>
      </c>
    </row>
    <row r="1586" spans="1:7">
      <c r="A1586" s="32" t="s">
        <v>3188</v>
      </c>
      <c r="B1586" s="32">
        <v>3</v>
      </c>
      <c r="C1586" s="32">
        <v>1</v>
      </c>
      <c r="D1586" s="26" t="str">
        <f t="shared" si="59"/>
        <v/>
      </c>
      <c r="E1586" s="26" t="str">
        <f>IF(D1586="","",COUNTIF($D$1:D1586,"기사임"))</f>
        <v/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8"/>
        <v/>
      </c>
    </row>
    <row r="1587" spans="1:7">
      <c r="A1587" s="32" t="s">
        <v>3645</v>
      </c>
      <c r="B1587" s="32">
        <v>3</v>
      </c>
      <c r="C1587" s="32">
        <v>1</v>
      </c>
      <c r="D1587" s="26" t="str">
        <f t="shared" si="59"/>
        <v/>
      </c>
      <c r="E1587" s="26" t="str">
        <f>IF(D1587="","",COUNTIF($D$1:D1587,"기사임"))</f>
        <v/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8"/>
        <v/>
      </c>
    </row>
    <row r="1588" spans="1:7">
      <c r="A1588" s="32" t="s">
        <v>3189</v>
      </c>
      <c r="B1588" s="32">
        <v>3</v>
      </c>
      <c r="C1588" s="32">
        <v>3</v>
      </c>
      <c r="D1588" s="26" t="str">
        <f t="shared" si="59"/>
        <v/>
      </c>
      <c r="E1588" s="26" t="str">
        <f>IF(D1588="","",COUNTIF($D$1:D1588,"기사임"))</f>
        <v/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8"/>
        <v/>
      </c>
    </row>
    <row r="1589" spans="1:7">
      <c r="A1589" s="32" t="s">
        <v>2195</v>
      </c>
      <c r="B1589" s="32">
        <v>3</v>
      </c>
      <c r="C1589" s="32">
        <v>1</v>
      </c>
      <c r="D1589" s="26" t="str">
        <f t="shared" si="59"/>
        <v/>
      </c>
      <c r="E1589" s="26" t="str">
        <f>IF(D1589="","",COUNTIF($D$1:D1589,"기사임"))</f>
        <v/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8"/>
        <v/>
      </c>
    </row>
    <row r="1590" spans="1:7">
      <c r="A1590" s="32" t="s">
        <v>3646</v>
      </c>
      <c r="B1590" s="32">
        <v>3</v>
      </c>
      <c r="C1590" s="32">
        <v>3</v>
      </c>
      <c r="D1590" s="26" t="str">
        <f t="shared" si="59"/>
        <v/>
      </c>
      <c r="E1590" s="26" t="str">
        <f>IF(D1590="","",COUNTIF($D$1:D1590,"기사임"))</f>
        <v/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8"/>
        <v/>
      </c>
    </row>
    <row r="1591" spans="1:7">
      <c r="A1591" s="32" t="s">
        <v>3647</v>
      </c>
      <c r="B1591" s="32">
        <v>3</v>
      </c>
      <c r="C1591" s="32">
        <v>1</v>
      </c>
      <c r="D1591" s="26" t="str">
        <f t="shared" si="59"/>
        <v/>
      </c>
      <c r="E1591" s="26" t="str">
        <f>IF(D1591="","",COUNTIF($D$1:D1591,"기사임"))</f>
        <v/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8"/>
        <v/>
      </c>
    </row>
    <row r="1592" spans="1:7">
      <c r="A1592" s="32" t="s">
        <v>3648</v>
      </c>
      <c r="B1592" s="32">
        <v>3</v>
      </c>
      <c r="C1592" s="32">
        <v>1</v>
      </c>
      <c r="D1592" s="26" t="str">
        <f t="shared" si="59"/>
        <v/>
      </c>
      <c r="E1592" s="26" t="str">
        <f>IF(D1592="","",COUNTIF($D$1:D1592,"기사임"))</f>
        <v/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8"/>
        <v/>
      </c>
    </row>
    <row r="1593" spans="1:7">
      <c r="A1593" s="32" t="s">
        <v>3649</v>
      </c>
      <c r="B1593" s="32">
        <v>3</v>
      </c>
      <c r="C1593" s="32">
        <v>3</v>
      </c>
      <c r="D1593" s="26" t="str">
        <f t="shared" si="59"/>
        <v/>
      </c>
      <c r="E1593" s="26" t="str">
        <f>IF(D1593="","",COUNTIF($D$1:D1593,"기사임"))</f>
        <v/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8"/>
        <v/>
      </c>
    </row>
    <row r="1594" spans="1:7">
      <c r="A1594" s="32" t="s">
        <v>2062</v>
      </c>
      <c r="B1594" s="32">
        <v>3</v>
      </c>
      <c r="C1594" s="32">
        <v>3</v>
      </c>
      <c r="D1594" s="26" t="str">
        <f t="shared" si="59"/>
        <v/>
      </c>
      <c r="E1594" s="26" t="str">
        <f>IF(D1594="","",COUNTIF($D$1:D1594,"기사임"))</f>
        <v/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8"/>
        <v/>
      </c>
    </row>
    <row r="1595" spans="1:7">
      <c r="A1595" s="32" t="s">
        <v>3650</v>
      </c>
      <c r="B1595" s="32">
        <v>3</v>
      </c>
      <c r="C1595" s="32">
        <v>1</v>
      </c>
      <c r="D1595" s="26" t="str">
        <f t="shared" si="59"/>
        <v/>
      </c>
      <c r="E1595" s="26" t="str">
        <f>IF(D1595="","",COUNTIF($D$1:D1595,"기사임"))</f>
        <v/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8"/>
        <v/>
      </c>
    </row>
    <row r="1596" spans="1:7">
      <c r="A1596" s="32" t="s">
        <v>3651</v>
      </c>
      <c r="B1596" s="32">
        <v>1</v>
      </c>
      <c r="C1596" s="32">
        <v>3</v>
      </c>
      <c r="D1596" s="26" t="str">
        <f t="shared" si="59"/>
        <v/>
      </c>
      <c r="E1596" s="26" t="str">
        <f>IF(D1596="","",COUNTIF($D$1:D1596,"기사임"))</f>
        <v/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8"/>
        <v/>
      </c>
    </row>
    <row r="1597" spans="1:7">
      <c r="A1597" s="32" t="s">
        <v>3053</v>
      </c>
      <c r="B1597" s="32">
        <v>3</v>
      </c>
      <c r="C1597" s="32">
        <v>3</v>
      </c>
      <c r="D1597" s="26" t="str">
        <f t="shared" si="59"/>
        <v/>
      </c>
      <c r="E1597" s="26" t="str">
        <f>IF(D1597="","",COUNTIF($D$1:D1597,"기사임"))</f>
        <v/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8"/>
        <v/>
      </c>
    </row>
    <row r="1598" spans="1:7">
      <c r="A1598" s="32" t="s">
        <v>2533</v>
      </c>
      <c r="B1598" s="32">
        <v>3</v>
      </c>
      <c r="C1598" s="32">
        <v>2</v>
      </c>
      <c r="D1598" s="26" t="str">
        <f t="shared" si="59"/>
        <v/>
      </c>
      <c r="E1598" s="26" t="str">
        <f>IF(D1598="","",COUNTIF($D$1:D1598,"기사임"))</f>
        <v/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8"/>
        <v/>
      </c>
    </row>
    <row r="1599" spans="1:7">
      <c r="A1599" s="32" t="s">
        <v>3335</v>
      </c>
      <c r="B1599" s="32">
        <v>3</v>
      </c>
      <c r="C1599" s="32">
        <v>2</v>
      </c>
      <c r="D1599" s="26" t="str">
        <f t="shared" si="59"/>
        <v/>
      </c>
      <c r="E1599" s="26" t="str">
        <f>IF(D1599="","",COUNTIF($D$1:D1599,"기사임"))</f>
        <v/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8"/>
        <v/>
      </c>
    </row>
    <row r="1600" spans="1:7">
      <c r="A1600" s="32" t="s">
        <v>3652</v>
      </c>
      <c r="B1600" s="32">
        <v>3</v>
      </c>
      <c r="C1600" s="32">
        <v>1</v>
      </c>
      <c r="D1600" s="26" t="str">
        <f t="shared" si="59"/>
        <v/>
      </c>
      <c r="E1600" s="26" t="str">
        <f>IF(D1600="","",COUNTIF($D$1:D1600,"기사임"))</f>
        <v/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8"/>
        <v/>
      </c>
    </row>
    <row r="1601" spans="1:7">
      <c r="A1601" s="32" t="s">
        <v>3653</v>
      </c>
      <c r="B1601" s="32">
        <v>3</v>
      </c>
      <c r="C1601" s="32">
        <v>1</v>
      </c>
      <c r="D1601" s="26" t="str">
        <f t="shared" si="59"/>
        <v/>
      </c>
      <c r="E1601" s="26" t="str">
        <f>IF(D1601="","",COUNTIF($D$1:D1601,"기사임"))</f>
        <v/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8"/>
        <v/>
      </c>
    </row>
    <row r="1602" spans="1:7">
      <c r="A1602" s="32" t="s">
        <v>3654</v>
      </c>
      <c r="B1602" s="32">
        <v>3</v>
      </c>
      <c r="C1602" s="32">
        <v>1</v>
      </c>
      <c r="D1602" s="26" t="str">
        <f t="shared" si="59"/>
        <v/>
      </c>
      <c r="E1602" s="26" t="str">
        <f>IF(D1602="","",COUNTIF($D$1:D1602,"기사임"))</f>
        <v/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60">IF(F1602="","",RANK(F1602,F:F,1))</f>
        <v/>
      </c>
    </row>
    <row r="1603" spans="1:7">
      <c r="A1603" s="32" t="s">
        <v>3655</v>
      </c>
      <c r="B1603" s="32">
        <v>2</v>
      </c>
      <c r="C1603" s="32">
        <v>1.5</v>
      </c>
      <c r="D1603" s="26" t="str">
        <f t="shared" ref="D1603:D1666" si="61">IF(AND(MID(A1603,2,8)="archives",ISNUMBER(VALUE(MID(A1603,11,8)))=TRUE),"기사임","")</f>
        <v/>
      </c>
      <c r="E1603" s="26" t="str">
        <f>IF(D1603="","",COUNTIF($D$1:D1603,"기사임"))</f>
        <v/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60"/>
        <v/>
      </c>
    </row>
    <row r="1604" spans="1:7">
      <c r="A1604" s="32" t="s">
        <v>3656</v>
      </c>
      <c r="B1604" s="32">
        <v>3</v>
      </c>
      <c r="C1604" s="32">
        <v>1</v>
      </c>
      <c r="D1604" s="26" t="str">
        <f t="shared" si="61"/>
        <v/>
      </c>
      <c r="E1604" s="26" t="str">
        <f>IF(D1604="","",COUNTIF($D$1:D1604,"기사임"))</f>
        <v/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60"/>
        <v/>
      </c>
    </row>
    <row r="1605" spans="1:7">
      <c r="A1605" s="32" t="s">
        <v>3657</v>
      </c>
      <c r="B1605" s="32">
        <v>3</v>
      </c>
      <c r="C1605" s="32">
        <v>2</v>
      </c>
      <c r="D1605" s="26" t="str">
        <f t="shared" si="61"/>
        <v/>
      </c>
      <c r="E1605" s="26" t="str">
        <f>IF(D1605="","",COUNTIF($D$1:D1605,"기사임"))</f>
        <v/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60"/>
        <v/>
      </c>
    </row>
    <row r="1606" spans="1:7">
      <c r="A1606" s="32" t="s">
        <v>3658</v>
      </c>
      <c r="B1606" s="32">
        <v>3</v>
      </c>
      <c r="C1606" s="32">
        <v>1</v>
      </c>
      <c r="D1606" s="26" t="str">
        <f t="shared" si="61"/>
        <v/>
      </c>
      <c r="E1606" s="26" t="str">
        <f>IF(D1606="","",COUNTIF($D$1:D1606,"기사임"))</f>
        <v/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60"/>
        <v/>
      </c>
    </row>
    <row r="1607" spans="1:7">
      <c r="A1607" s="32" t="s">
        <v>3659</v>
      </c>
      <c r="B1607" s="32">
        <v>3</v>
      </c>
      <c r="C1607" s="32">
        <v>2</v>
      </c>
      <c r="D1607" s="26" t="str">
        <f t="shared" si="61"/>
        <v/>
      </c>
      <c r="E1607" s="26" t="str">
        <f>IF(D1607="","",COUNTIF($D$1:D1607,"기사임"))</f>
        <v/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60"/>
        <v/>
      </c>
    </row>
    <row r="1608" spans="1:7">
      <c r="A1608" s="32" t="s">
        <v>3660</v>
      </c>
      <c r="B1608" s="32">
        <v>3</v>
      </c>
      <c r="C1608" s="32">
        <v>1</v>
      </c>
      <c r="D1608" s="26" t="str">
        <f t="shared" si="61"/>
        <v/>
      </c>
      <c r="E1608" s="26" t="str">
        <f>IF(D1608="","",COUNTIF($D$1:D1608,"기사임"))</f>
        <v/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60"/>
        <v/>
      </c>
    </row>
    <row r="1609" spans="1:7">
      <c r="A1609" s="32" t="s">
        <v>3661</v>
      </c>
      <c r="B1609" s="32">
        <v>1</v>
      </c>
      <c r="C1609" s="32">
        <v>3</v>
      </c>
      <c r="D1609" s="26" t="str">
        <f t="shared" si="61"/>
        <v/>
      </c>
      <c r="E1609" s="26" t="str">
        <f>IF(D1609="","",COUNTIF($D$1:D1609,"기사임"))</f>
        <v/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60"/>
        <v/>
      </c>
    </row>
    <row r="1610" spans="1:7">
      <c r="A1610" s="32" t="s">
        <v>3216</v>
      </c>
      <c r="B1610" s="32">
        <v>3</v>
      </c>
      <c r="C1610" s="32">
        <v>2</v>
      </c>
      <c r="D1610" s="26" t="str">
        <f t="shared" si="61"/>
        <v/>
      </c>
      <c r="E1610" s="26" t="str">
        <f>IF(D1610="","",COUNTIF($D$1:D1610,"기사임"))</f>
        <v/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60"/>
        <v/>
      </c>
    </row>
    <row r="1611" spans="1:7">
      <c r="A1611" s="32" t="s">
        <v>3662</v>
      </c>
      <c r="B1611" s="32">
        <v>1</v>
      </c>
      <c r="C1611" s="32">
        <v>3</v>
      </c>
      <c r="D1611" s="26" t="str">
        <f t="shared" si="61"/>
        <v/>
      </c>
      <c r="E1611" s="26" t="str">
        <f>IF(D1611="","",COUNTIF($D$1:D1611,"기사임"))</f>
        <v/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60"/>
        <v/>
      </c>
    </row>
    <row r="1612" spans="1:7">
      <c r="A1612" s="32" t="s">
        <v>1953</v>
      </c>
      <c r="B1612" s="32">
        <v>3</v>
      </c>
      <c r="C1612" s="32">
        <v>3</v>
      </c>
      <c r="D1612" s="26" t="str">
        <f t="shared" si="61"/>
        <v/>
      </c>
      <c r="E1612" s="26" t="str">
        <f>IF(D1612="","",COUNTIF($D$1:D1612,"기사임"))</f>
        <v/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60"/>
        <v/>
      </c>
    </row>
    <row r="1613" spans="1:7">
      <c r="A1613" s="32" t="s">
        <v>2367</v>
      </c>
      <c r="B1613" s="32">
        <v>3</v>
      </c>
      <c r="C1613" s="32">
        <v>3</v>
      </c>
      <c r="D1613" s="26" t="str">
        <f t="shared" si="61"/>
        <v/>
      </c>
      <c r="E1613" s="26" t="str">
        <f>IF(D1613="","",COUNTIF($D$1:D1613,"기사임"))</f>
        <v/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60"/>
        <v/>
      </c>
    </row>
    <row r="1614" spans="1:7">
      <c r="A1614" s="32" t="s">
        <v>3663</v>
      </c>
      <c r="B1614" s="32">
        <v>2</v>
      </c>
      <c r="C1614" s="32">
        <v>1.5</v>
      </c>
      <c r="D1614" s="26" t="str">
        <f t="shared" si="61"/>
        <v/>
      </c>
      <c r="E1614" s="26" t="str">
        <f>IF(D1614="","",COUNTIF($D$1:D1614,"기사임"))</f>
        <v/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60"/>
        <v/>
      </c>
    </row>
    <row r="1615" spans="1:7">
      <c r="A1615" s="32" t="s">
        <v>3664</v>
      </c>
      <c r="B1615" s="32">
        <v>3</v>
      </c>
      <c r="C1615" s="32">
        <v>1</v>
      </c>
      <c r="D1615" s="26" t="str">
        <f t="shared" si="61"/>
        <v/>
      </c>
      <c r="E1615" s="26" t="str">
        <f>IF(D1615="","",COUNTIF($D$1:D1615,"기사임"))</f>
        <v/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60"/>
        <v/>
      </c>
    </row>
    <row r="1616" spans="1:7">
      <c r="A1616" s="32" t="s">
        <v>3665</v>
      </c>
      <c r="B1616" s="32">
        <v>3</v>
      </c>
      <c r="C1616" s="32">
        <v>3</v>
      </c>
      <c r="D1616" s="26" t="str">
        <f t="shared" si="61"/>
        <v/>
      </c>
      <c r="E1616" s="26" t="str">
        <f>IF(D1616="","",COUNTIF($D$1:D1616,"기사임"))</f>
        <v/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60"/>
        <v/>
      </c>
    </row>
    <row r="1617" spans="1:7">
      <c r="A1617" s="32" t="s">
        <v>3666</v>
      </c>
      <c r="B1617" s="32">
        <v>3</v>
      </c>
      <c r="C1617" s="32">
        <v>1</v>
      </c>
      <c r="D1617" s="26" t="str">
        <f t="shared" si="61"/>
        <v/>
      </c>
      <c r="E1617" s="26" t="str">
        <f>IF(D1617="","",COUNTIF($D$1:D1617,"기사임"))</f>
        <v/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60"/>
        <v/>
      </c>
    </row>
    <row r="1618" spans="1:7">
      <c r="A1618" s="32" t="s">
        <v>3667</v>
      </c>
      <c r="B1618" s="32">
        <v>3</v>
      </c>
      <c r="C1618" s="32">
        <v>2</v>
      </c>
      <c r="D1618" s="26" t="str">
        <f t="shared" si="61"/>
        <v/>
      </c>
      <c r="E1618" s="26" t="str">
        <f>IF(D1618="","",COUNTIF($D$1:D1618,"기사임"))</f>
        <v/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60"/>
        <v/>
      </c>
    </row>
    <row r="1619" spans="1:7">
      <c r="A1619" s="32" t="s">
        <v>3113</v>
      </c>
      <c r="B1619" s="32">
        <v>1</v>
      </c>
      <c r="C1619" s="32">
        <v>3</v>
      </c>
      <c r="D1619" s="26" t="str">
        <f t="shared" si="61"/>
        <v/>
      </c>
      <c r="E1619" s="26" t="str">
        <f>IF(D1619="","",COUNTIF($D$1:D1619,"기사임"))</f>
        <v/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60"/>
        <v/>
      </c>
    </row>
    <row r="1620" spans="1:7">
      <c r="A1620" s="32" t="s">
        <v>3668</v>
      </c>
      <c r="B1620" s="32">
        <v>3</v>
      </c>
      <c r="C1620" s="32">
        <v>1</v>
      </c>
      <c r="D1620" s="26" t="str">
        <f t="shared" si="61"/>
        <v/>
      </c>
      <c r="E1620" s="26" t="str">
        <f>IF(D1620="","",COUNTIF($D$1:D1620,"기사임"))</f>
        <v/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60"/>
        <v/>
      </c>
    </row>
    <row r="1621" spans="1:7">
      <c r="A1621" s="32" t="s">
        <v>3669</v>
      </c>
      <c r="B1621" s="32">
        <v>1</v>
      </c>
      <c r="C1621" s="32">
        <v>3</v>
      </c>
      <c r="D1621" s="26" t="str">
        <f t="shared" si="61"/>
        <v/>
      </c>
      <c r="E1621" s="26" t="str">
        <f>IF(D1621="","",COUNTIF($D$1:D1621,"기사임"))</f>
        <v/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60"/>
        <v/>
      </c>
    </row>
    <row r="1622" spans="1:7">
      <c r="A1622" s="32" t="s">
        <v>3670</v>
      </c>
      <c r="B1622" s="32">
        <v>2</v>
      </c>
      <c r="C1622" s="32">
        <v>1.5</v>
      </c>
      <c r="D1622" s="26" t="str">
        <f t="shared" si="61"/>
        <v/>
      </c>
      <c r="E1622" s="26" t="str">
        <f>IF(D1622="","",COUNTIF($D$1:D1622,"기사임"))</f>
        <v/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60"/>
        <v/>
      </c>
    </row>
    <row r="1623" spans="1:7">
      <c r="A1623" s="32" t="s">
        <v>3227</v>
      </c>
      <c r="B1623" s="32">
        <v>3</v>
      </c>
      <c r="C1623" s="32">
        <v>3</v>
      </c>
      <c r="D1623" s="26" t="str">
        <f t="shared" si="61"/>
        <v/>
      </c>
      <c r="E1623" s="26" t="str">
        <f>IF(D1623="","",COUNTIF($D$1:D1623,"기사임"))</f>
        <v/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60"/>
        <v/>
      </c>
    </row>
    <row r="1624" spans="1:7">
      <c r="A1624" s="32" t="s">
        <v>3671</v>
      </c>
      <c r="B1624" s="32">
        <v>2</v>
      </c>
      <c r="C1624" s="32">
        <v>1.5</v>
      </c>
      <c r="D1624" s="26" t="str">
        <f t="shared" si="61"/>
        <v/>
      </c>
      <c r="E1624" s="26" t="str">
        <f>IF(D1624="","",COUNTIF($D$1:D1624,"기사임"))</f>
        <v/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60"/>
        <v/>
      </c>
    </row>
    <row r="1625" spans="1:7">
      <c r="A1625" s="32" t="s">
        <v>3230</v>
      </c>
      <c r="B1625" s="32">
        <v>3</v>
      </c>
      <c r="C1625" s="32">
        <v>2</v>
      </c>
      <c r="D1625" s="26" t="str">
        <f t="shared" si="61"/>
        <v/>
      </c>
      <c r="E1625" s="26" t="str">
        <f>IF(D1625="","",COUNTIF($D$1:D1625,"기사임"))</f>
        <v/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60"/>
        <v/>
      </c>
    </row>
    <row r="1626" spans="1:7">
      <c r="A1626" s="32" t="s">
        <v>2541</v>
      </c>
      <c r="B1626" s="32">
        <v>3</v>
      </c>
      <c r="C1626" s="32">
        <v>2</v>
      </c>
      <c r="D1626" s="26" t="str">
        <f t="shared" si="61"/>
        <v/>
      </c>
      <c r="E1626" s="26" t="str">
        <f>IF(D1626="","",COUNTIF($D$1:D1626,"기사임"))</f>
        <v/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60"/>
        <v/>
      </c>
    </row>
    <row r="1627" spans="1:7">
      <c r="A1627" s="32" t="s">
        <v>3672</v>
      </c>
      <c r="B1627" s="32">
        <v>2</v>
      </c>
      <c r="C1627" s="32">
        <v>1.5</v>
      </c>
      <c r="D1627" s="26" t="str">
        <f t="shared" si="61"/>
        <v/>
      </c>
      <c r="E1627" s="26" t="str">
        <f>IF(D1627="","",COUNTIF($D$1:D1627,"기사임"))</f>
        <v/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60"/>
        <v/>
      </c>
    </row>
    <row r="1628" spans="1:7">
      <c r="A1628" s="32" t="s">
        <v>2781</v>
      </c>
      <c r="B1628" s="32">
        <v>3</v>
      </c>
      <c r="C1628" s="32">
        <v>2</v>
      </c>
      <c r="D1628" s="26" t="str">
        <f t="shared" si="61"/>
        <v/>
      </c>
      <c r="E1628" s="26" t="str">
        <f>IF(D1628="","",COUNTIF($D$1:D1628,"기사임"))</f>
        <v/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60"/>
        <v/>
      </c>
    </row>
    <row r="1629" spans="1:7">
      <c r="A1629" s="32" t="s">
        <v>3673</v>
      </c>
      <c r="B1629" s="32">
        <v>1</v>
      </c>
      <c r="C1629" s="32">
        <v>3</v>
      </c>
      <c r="D1629" s="26" t="str">
        <f t="shared" si="61"/>
        <v/>
      </c>
      <c r="E1629" s="26" t="str">
        <f>IF(D1629="","",COUNTIF($D$1:D1629,"기사임"))</f>
        <v/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60"/>
        <v/>
      </c>
    </row>
    <row r="1630" spans="1:7">
      <c r="A1630" s="32" t="s">
        <v>3674</v>
      </c>
      <c r="B1630" s="32">
        <v>1</v>
      </c>
      <c r="C1630" s="32">
        <v>3</v>
      </c>
      <c r="D1630" s="26" t="str">
        <f t="shared" si="61"/>
        <v/>
      </c>
      <c r="E1630" s="26" t="str">
        <f>IF(D1630="","",COUNTIF($D$1:D1630,"기사임"))</f>
        <v/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60"/>
        <v/>
      </c>
    </row>
    <row r="1631" spans="1:7">
      <c r="A1631" s="32" t="s">
        <v>2545</v>
      </c>
      <c r="B1631" s="32">
        <v>3</v>
      </c>
      <c r="C1631" s="32">
        <v>2</v>
      </c>
      <c r="D1631" s="26" t="str">
        <f t="shared" si="61"/>
        <v/>
      </c>
      <c r="E1631" s="26" t="str">
        <f>IF(D1631="","",COUNTIF($D$1:D1631,"기사임"))</f>
        <v/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60"/>
        <v/>
      </c>
    </row>
    <row r="1632" spans="1:7">
      <c r="A1632" s="32" t="s">
        <v>2782</v>
      </c>
      <c r="B1632" s="32">
        <v>2</v>
      </c>
      <c r="C1632" s="32">
        <v>1</v>
      </c>
      <c r="D1632" s="26" t="str">
        <f t="shared" si="61"/>
        <v/>
      </c>
      <c r="E1632" s="26" t="str">
        <f>IF(D1632="","",COUNTIF($D$1:D1632,"기사임"))</f>
        <v/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60"/>
        <v/>
      </c>
    </row>
    <row r="1633" spans="1:7">
      <c r="A1633" s="32" t="s">
        <v>1709</v>
      </c>
      <c r="B1633" s="32">
        <v>2</v>
      </c>
      <c r="C1633" s="32">
        <v>2</v>
      </c>
      <c r="D1633" s="26" t="str">
        <f t="shared" si="61"/>
        <v>기사임</v>
      </c>
      <c r="E1633" s="26">
        <f>IF(D1633="","",COUNTIF($D$1:D1633,"기사임"))</f>
        <v>1395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60"/>
        <v/>
      </c>
    </row>
    <row r="1634" spans="1:7">
      <c r="A1634" s="32" t="s">
        <v>3675</v>
      </c>
      <c r="B1634" s="32">
        <v>2</v>
      </c>
      <c r="C1634" s="32">
        <v>1</v>
      </c>
      <c r="D1634" s="26" t="str">
        <f t="shared" si="61"/>
        <v>기사임</v>
      </c>
      <c r="E1634" s="26">
        <f>IF(D1634="","",COUNTIF($D$1:D1634,"기사임"))</f>
        <v>1396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60"/>
        <v/>
      </c>
    </row>
    <row r="1635" spans="1:7">
      <c r="A1635" s="32" t="s">
        <v>2067</v>
      </c>
      <c r="B1635" s="32">
        <v>2</v>
      </c>
      <c r="C1635" s="32">
        <v>1</v>
      </c>
      <c r="D1635" s="26" t="str">
        <f t="shared" si="61"/>
        <v>기사임</v>
      </c>
      <c r="E1635" s="26">
        <f>IF(D1635="","",COUNTIF($D$1:D1635,"기사임"))</f>
        <v>1397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60"/>
        <v/>
      </c>
    </row>
    <row r="1636" spans="1:7">
      <c r="A1636" s="32" t="s">
        <v>2204</v>
      </c>
      <c r="B1636" s="32">
        <v>2</v>
      </c>
      <c r="C1636" s="32">
        <v>2</v>
      </c>
      <c r="D1636" s="26" t="str">
        <f t="shared" si="61"/>
        <v>기사임</v>
      </c>
      <c r="E1636" s="26">
        <f>IF(D1636="","",COUNTIF($D$1:D1636,"기사임"))</f>
        <v>1398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60"/>
        <v/>
      </c>
    </row>
    <row r="1637" spans="1:7">
      <c r="A1637" s="32" t="s">
        <v>1959</v>
      </c>
      <c r="B1637" s="32">
        <v>2</v>
      </c>
      <c r="C1637" s="32">
        <v>2</v>
      </c>
      <c r="D1637" s="26" t="str">
        <f t="shared" si="61"/>
        <v>기사임</v>
      </c>
      <c r="E1637" s="26">
        <f>IF(D1637="","",COUNTIF($D$1:D1637,"기사임"))</f>
        <v>1399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60"/>
        <v/>
      </c>
    </row>
    <row r="1638" spans="1:7">
      <c r="A1638" s="32" t="s">
        <v>3676</v>
      </c>
      <c r="B1638" s="32">
        <v>2</v>
      </c>
      <c r="C1638" s="32">
        <v>1</v>
      </c>
      <c r="D1638" s="26" t="str">
        <f t="shared" si="61"/>
        <v>기사임</v>
      </c>
      <c r="E1638" s="26">
        <f>IF(D1638="","",COUNTIF($D$1:D1638,"기사임"))</f>
        <v>1400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60"/>
        <v/>
      </c>
    </row>
    <row r="1639" spans="1:7">
      <c r="A1639" s="32" t="s">
        <v>2207</v>
      </c>
      <c r="B1639" s="32">
        <v>2</v>
      </c>
      <c r="C1639" s="32">
        <v>2</v>
      </c>
      <c r="D1639" s="26" t="str">
        <f t="shared" si="61"/>
        <v>기사임</v>
      </c>
      <c r="E1639" s="26">
        <f>IF(D1639="","",COUNTIF($D$1:D1639,"기사임"))</f>
        <v>1401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60"/>
        <v/>
      </c>
    </row>
    <row r="1640" spans="1:7">
      <c r="A1640" s="32" t="s">
        <v>2069</v>
      </c>
      <c r="B1640" s="32">
        <v>2</v>
      </c>
      <c r="C1640" s="32">
        <v>2</v>
      </c>
      <c r="D1640" s="26" t="str">
        <f t="shared" si="61"/>
        <v>기사임</v>
      </c>
      <c r="E1640" s="26">
        <f>IF(D1640="","",COUNTIF($D$1:D1640,"기사임"))</f>
        <v>1402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60"/>
        <v/>
      </c>
    </row>
    <row r="1641" spans="1:7">
      <c r="A1641" s="32" t="s">
        <v>2804</v>
      </c>
      <c r="B1641" s="32">
        <v>2</v>
      </c>
      <c r="C1641" s="32">
        <v>1</v>
      </c>
      <c r="D1641" s="26" t="str">
        <f t="shared" si="61"/>
        <v>기사임</v>
      </c>
      <c r="E1641" s="26">
        <f>IF(D1641="","",COUNTIF($D$1:D1641,"기사임"))</f>
        <v>1403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60"/>
        <v/>
      </c>
    </row>
    <row r="1642" spans="1:7">
      <c r="A1642" s="32" t="s">
        <v>3677</v>
      </c>
      <c r="B1642" s="32">
        <v>2</v>
      </c>
      <c r="C1642" s="32">
        <v>2</v>
      </c>
      <c r="D1642" s="26" t="str">
        <f t="shared" si="61"/>
        <v>기사임</v>
      </c>
      <c r="E1642" s="26">
        <f>IF(D1642="","",COUNTIF($D$1:D1642,"기사임"))</f>
        <v>1404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60"/>
        <v/>
      </c>
    </row>
    <row r="1643" spans="1:7">
      <c r="A1643" s="32" t="s">
        <v>3678</v>
      </c>
      <c r="B1643" s="32">
        <v>2</v>
      </c>
      <c r="C1643" s="32">
        <v>2</v>
      </c>
      <c r="D1643" s="26" t="str">
        <f t="shared" si="61"/>
        <v>기사임</v>
      </c>
      <c r="E1643" s="26">
        <f>IF(D1643="","",COUNTIF($D$1:D1643,"기사임"))</f>
        <v>1405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60"/>
        <v/>
      </c>
    </row>
    <row r="1644" spans="1:7">
      <c r="A1644" s="32" t="s">
        <v>3203</v>
      </c>
      <c r="B1644" s="32">
        <v>2</v>
      </c>
      <c r="C1644" s="32">
        <v>2</v>
      </c>
      <c r="D1644" s="26" t="str">
        <f t="shared" si="61"/>
        <v>기사임</v>
      </c>
      <c r="E1644" s="26">
        <f>IF(D1644="","",COUNTIF($D$1:D1644,"기사임"))</f>
        <v>1406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60"/>
        <v/>
      </c>
    </row>
    <row r="1645" spans="1:7">
      <c r="A1645" s="32" t="s">
        <v>3679</v>
      </c>
      <c r="B1645" s="32">
        <v>2</v>
      </c>
      <c r="C1645" s="32">
        <v>2</v>
      </c>
      <c r="D1645" s="26" t="str">
        <f t="shared" si="61"/>
        <v>기사임</v>
      </c>
      <c r="E1645" s="26">
        <f>IF(D1645="","",COUNTIF($D$1:D1645,"기사임"))</f>
        <v>1407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60"/>
        <v/>
      </c>
    </row>
    <row r="1646" spans="1:7">
      <c r="A1646" s="32" t="s">
        <v>3205</v>
      </c>
      <c r="B1646" s="32">
        <v>2</v>
      </c>
      <c r="C1646" s="32">
        <v>2</v>
      </c>
      <c r="D1646" s="26" t="str">
        <f t="shared" si="61"/>
        <v>기사임</v>
      </c>
      <c r="E1646" s="26">
        <f>IF(D1646="","",COUNTIF($D$1:D1646,"기사임"))</f>
        <v>1408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60"/>
        <v/>
      </c>
    </row>
    <row r="1647" spans="1:7">
      <c r="A1647" s="32" t="s">
        <v>2383</v>
      </c>
      <c r="B1647" s="32">
        <v>2</v>
      </c>
      <c r="C1647" s="32">
        <v>1</v>
      </c>
      <c r="D1647" s="26" t="str">
        <f t="shared" si="61"/>
        <v>기사임</v>
      </c>
      <c r="E1647" s="26">
        <f>IF(D1647="","",COUNTIF($D$1:D1647,"기사임"))</f>
        <v>1409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60"/>
        <v/>
      </c>
    </row>
    <row r="1648" spans="1:7">
      <c r="A1648" s="32" t="s">
        <v>3083</v>
      </c>
      <c r="B1648" s="32">
        <v>2</v>
      </c>
      <c r="C1648" s="32">
        <v>1</v>
      </c>
      <c r="D1648" s="26" t="str">
        <f t="shared" si="61"/>
        <v>기사임</v>
      </c>
      <c r="E1648" s="26">
        <f>IF(D1648="","",COUNTIF($D$1:D1648,"기사임"))</f>
        <v>1410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60"/>
        <v/>
      </c>
    </row>
    <row r="1649" spans="1:7">
      <c r="A1649" s="32" t="s">
        <v>2213</v>
      </c>
      <c r="B1649" s="32">
        <v>2</v>
      </c>
      <c r="C1649" s="32">
        <v>2</v>
      </c>
      <c r="D1649" s="26" t="str">
        <f t="shared" si="61"/>
        <v>기사임</v>
      </c>
      <c r="E1649" s="26">
        <f>IF(D1649="","",COUNTIF($D$1:D1649,"기사임"))</f>
        <v>1411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60"/>
        <v/>
      </c>
    </row>
    <row r="1650" spans="1:7">
      <c r="A1650" s="32" t="s">
        <v>1613</v>
      </c>
      <c r="B1650" s="32">
        <v>2</v>
      </c>
      <c r="C1650" s="32">
        <v>2</v>
      </c>
      <c r="D1650" s="26" t="str">
        <f t="shared" si="61"/>
        <v>기사임</v>
      </c>
      <c r="E1650" s="26">
        <f>IF(D1650="","",COUNTIF($D$1:D1650,"기사임"))</f>
        <v>1412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60"/>
        <v/>
      </c>
    </row>
    <row r="1651" spans="1:7">
      <c r="A1651" s="32" t="s">
        <v>2830</v>
      </c>
      <c r="B1651" s="32">
        <v>2</v>
      </c>
      <c r="C1651" s="32">
        <v>2</v>
      </c>
      <c r="D1651" s="26" t="str">
        <f t="shared" si="61"/>
        <v>기사임</v>
      </c>
      <c r="E1651" s="26">
        <f>IF(D1651="","",COUNTIF($D$1:D1651,"기사임"))</f>
        <v>1413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60"/>
        <v/>
      </c>
    </row>
    <row r="1652" spans="1:7">
      <c r="A1652" s="32" t="s">
        <v>1487</v>
      </c>
      <c r="B1652" s="32">
        <v>2</v>
      </c>
      <c r="C1652" s="32">
        <v>2</v>
      </c>
      <c r="D1652" s="26" t="str">
        <f t="shared" si="61"/>
        <v>기사임</v>
      </c>
      <c r="E1652" s="26">
        <f>IF(D1652="","",COUNTIF($D$1:D1652,"기사임"))</f>
        <v>1414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60"/>
        <v/>
      </c>
    </row>
    <row r="1653" spans="1:7">
      <c r="A1653" s="32" t="s">
        <v>3680</v>
      </c>
      <c r="B1653" s="32">
        <v>2</v>
      </c>
      <c r="C1653" s="32">
        <v>2</v>
      </c>
      <c r="D1653" s="26" t="str">
        <f t="shared" si="61"/>
        <v>기사임</v>
      </c>
      <c r="E1653" s="26">
        <f>IF(D1653="","",COUNTIF($D$1:D1653,"기사임"))</f>
        <v>1415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60"/>
        <v/>
      </c>
    </row>
    <row r="1654" spans="1:7">
      <c r="A1654" s="32" t="s">
        <v>1615</v>
      </c>
      <c r="B1654" s="32">
        <v>2</v>
      </c>
      <c r="C1654" s="32">
        <v>2</v>
      </c>
      <c r="D1654" s="26" t="str">
        <f t="shared" si="61"/>
        <v>기사임</v>
      </c>
      <c r="E1654" s="26">
        <f>IF(D1654="","",COUNTIF($D$1:D1654,"기사임"))</f>
        <v>1416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60"/>
        <v/>
      </c>
    </row>
    <row r="1655" spans="1:7">
      <c r="A1655" s="32" t="s">
        <v>1455</v>
      </c>
      <c r="B1655" s="32">
        <v>2</v>
      </c>
      <c r="C1655" s="32">
        <v>2</v>
      </c>
      <c r="D1655" s="26" t="str">
        <f t="shared" si="61"/>
        <v>기사임</v>
      </c>
      <c r="E1655" s="26">
        <f>IF(D1655="","",COUNTIF($D$1:D1655,"기사임"))</f>
        <v>1417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60"/>
        <v/>
      </c>
    </row>
    <row r="1656" spans="1:7">
      <c r="A1656" s="32" t="s">
        <v>2389</v>
      </c>
      <c r="B1656" s="32">
        <v>2</v>
      </c>
      <c r="C1656" s="32">
        <v>2</v>
      </c>
      <c r="D1656" s="26" t="str">
        <f t="shared" si="61"/>
        <v>기사임</v>
      </c>
      <c r="E1656" s="26">
        <f>IF(D1656="","",COUNTIF($D$1:D1656,"기사임"))</f>
        <v>1418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60"/>
        <v/>
      </c>
    </row>
    <row r="1657" spans="1:7">
      <c r="A1657" s="32" t="s">
        <v>2077</v>
      </c>
      <c r="B1657" s="32">
        <v>2</v>
      </c>
      <c r="C1657" s="32">
        <v>2</v>
      </c>
      <c r="D1657" s="26" t="str">
        <f t="shared" si="61"/>
        <v>기사임</v>
      </c>
      <c r="E1657" s="26">
        <f>IF(D1657="","",COUNTIF($D$1:D1657,"기사임"))</f>
        <v>1419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60"/>
        <v/>
      </c>
    </row>
    <row r="1658" spans="1:7">
      <c r="A1658" s="32" t="s">
        <v>2391</v>
      </c>
      <c r="B1658" s="32">
        <v>2</v>
      </c>
      <c r="C1658" s="32">
        <v>1</v>
      </c>
      <c r="D1658" s="26" t="str">
        <f t="shared" si="61"/>
        <v>기사임</v>
      </c>
      <c r="E1658" s="26">
        <f>IF(D1658="","",COUNTIF($D$1:D1658,"기사임"))</f>
        <v>1420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60"/>
        <v/>
      </c>
    </row>
    <row r="1659" spans="1:7">
      <c r="A1659" s="32" t="s">
        <v>1571</v>
      </c>
      <c r="B1659" s="32">
        <v>2</v>
      </c>
      <c r="C1659" s="32">
        <v>2</v>
      </c>
      <c r="D1659" s="26" t="str">
        <f t="shared" si="61"/>
        <v>기사임</v>
      </c>
      <c r="E1659" s="26">
        <f>IF(D1659="","",COUNTIF($D$1:D1659,"기사임"))</f>
        <v>1421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60"/>
        <v/>
      </c>
    </row>
    <row r="1660" spans="1:7">
      <c r="A1660" s="32" t="s">
        <v>2216</v>
      </c>
      <c r="B1660" s="32">
        <v>2</v>
      </c>
      <c r="C1660" s="32">
        <v>1</v>
      </c>
      <c r="D1660" s="26" t="str">
        <f t="shared" si="61"/>
        <v>기사임</v>
      </c>
      <c r="E1660" s="26">
        <f>IF(D1660="","",COUNTIF($D$1:D1660,"기사임"))</f>
        <v>1422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60"/>
        <v/>
      </c>
    </row>
    <row r="1661" spans="1:7">
      <c r="A1661" s="32" t="s">
        <v>2081</v>
      </c>
      <c r="B1661" s="32">
        <v>2</v>
      </c>
      <c r="C1661" s="32">
        <v>2</v>
      </c>
      <c r="D1661" s="26" t="str">
        <f t="shared" si="61"/>
        <v>기사임</v>
      </c>
      <c r="E1661" s="26">
        <f>IF(D1661="","",COUNTIF($D$1:D1661,"기사임"))</f>
        <v>1423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60"/>
        <v/>
      </c>
    </row>
    <row r="1662" spans="1:7">
      <c r="A1662" s="32" t="s">
        <v>3681</v>
      </c>
      <c r="B1662" s="32">
        <v>2</v>
      </c>
      <c r="C1662" s="32">
        <v>2</v>
      </c>
      <c r="D1662" s="26" t="str">
        <f t="shared" si="61"/>
        <v>기사임</v>
      </c>
      <c r="E1662" s="26">
        <f>IF(D1662="","",COUNTIF($D$1:D1662,"기사임"))</f>
        <v>1424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60"/>
        <v/>
      </c>
    </row>
    <row r="1663" spans="1:7">
      <c r="A1663" s="32" t="s">
        <v>2758</v>
      </c>
      <c r="B1663" s="32">
        <v>2</v>
      </c>
      <c r="C1663" s="32">
        <v>2</v>
      </c>
      <c r="D1663" s="26" t="str">
        <f t="shared" si="61"/>
        <v>기사임</v>
      </c>
      <c r="E1663" s="26">
        <f>IF(D1663="","",COUNTIF($D$1:D1663,"기사임"))</f>
        <v>1425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60"/>
        <v/>
      </c>
    </row>
    <row r="1664" spans="1:7">
      <c r="A1664" s="32" t="s">
        <v>3682</v>
      </c>
      <c r="B1664" s="32">
        <v>2</v>
      </c>
      <c r="C1664" s="32">
        <v>2</v>
      </c>
      <c r="D1664" s="26" t="str">
        <f t="shared" si="61"/>
        <v>기사임</v>
      </c>
      <c r="E1664" s="26">
        <f>IF(D1664="","",COUNTIF($D$1:D1664,"기사임"))</f>
        <v>1426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60"/>
        <v/>
      </c>
    </row>
    <row r="1665" spans="1:7">
      <c r="A1665" s="32" t="s">
        <v>1414</v>
      </c>
      <c r="B1665" s="32">
        <v>2</v>
      </c>
      <c r="C1665" s="32">
        <v>2</v>
      </c>
      <c r="D1665" s="26" t="str">
        <f t="shared" si="61"/>
        <v>기사임</v>
      </c>
      <c r="E1665" s="26">
        <f>IF(D1665="","",COUNTIF($D$1:D1665,"기사임"))</f>
        <v>1427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60"/>
        <v/>
      </c>
    </row>
    <row r="1666" spans="1:7">
      <c r="A1666" s="32" t="s">
        <v>3683</v>
      </c>
      <c r="B1666" s="32">
        <v>2</v>
      </c>
      <c r="C1666" s="32">
        <v>1</v>
      </c>
      <c r="D1666" s="26" t="str">
        <f t="shared" si="61"/>
        <v>기사임</v>
      </c>
      <c r="E1666" s="26">
        <f>IF(D1666="","",COUNTIF($D$1:D1666,"기사임"))</f>
        <v>1428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2">IF(F1666="","",RANK(F1666,F:F,1))</f>
        <v/>
      </c>
    </row>
    <row r="1667" spans="1:7">
      <c r="A1667" s="32" t="s">
        <v>2394</v>
      </c>
      <c r="B1667" s="32">
        <v>2</v>
      </c>
      <c r="C1667" s="32">
        <v>2</v>
      </c>
      <c r="D1667" s="26" t="str">
        <f t="shared" ref="D1667:D1730" si="63">IF(AND(MID(A1667,2,8)="archives",ISNUMBER(VALUE(MID(A1667,11,8)))=TRUE),"기사임","")</f>
        <v>기사임</v>
      </c>
      <c r="E1667" s="26">
        <f>IF(D1667="","",COUNTIF($D$1:D1667,"기사임"))</f>
        <v>1429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2"/>
        <v/>
      </c>
    </row>
    <row r="1668" spans="1:7">
      <c r="A1668" s="32" t="s">
        <v>1972</v>
      </c>
      <c r="B1668" s="32">
        <v>2</v>
      </c>
      <c r="C1668" s="32">
        <v>2</v>
      </c>
      <c r="D1668" s="26" t="str">
        <f t="shared" si="63"/>
        <v>기사임</v>
      </c>
      <c r="E1668" s="26">
        <f>IF(D1668="","",COUNTIF($D$1:D1668,"기사임"))</f>
        <v>1430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2"/>
        <v/>
      </c>
    </row>
    <row r="1669" spans="1:7">
      <c r="A1669" s="32" t="s">
        <v>3684</v>
      </c>
      <c r="B1669" s="32">
        <v>2</v>
      </c>
      <c r="C1669" s="32">
        <v>2</v>
      </c>
      <c r="D1669" s="26" t="str">
        <f t="shared" si="63"/>
        <v>기사임</v>
      </c>
      <c r="E1669" s="26">
        <f>IF(D1669="","",COUNTIF($D$1:D1669,"기사임"))</f>
        <v>1431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2"/>
        <v/>
      </c>
    </row>
    <row r="1670" spans="1:7">
      <c r="A1670" s="32" t="s">
        <v>2831</v>
      </c>
      <c r="B1670" s="32">
        <v>2</v>
      </c>
      <c r="C1670" s="32">
        <v>2</v>
      </c>
      <c r="D1670" s="26" t="str">
        <f t="shared" si="63"/>
        <v>기사임</v>
      </c>
      <c r="E1670" s="26">
        <f>IF(D1670="","",COUNTIF($D$1:D1670,"기사임"))</f>
        <v>1432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2"/>
        <v/>
      </c>
    </row>
    <row r="1671" spans="1:7">
      <c r="A1671" s="32" t="s">
        <v>1973</v>
      </c>
      <c r="B1671" s="32">
        <v>2</v>
      </c>
      <c r="C1671" s="32">
        <v>2</v>
      </c>
      <c r="D1671" s="26" t="str">
        <f t="shared" si="63"/>
        <v>기사임</v>
      </c>
      <c r="E1671" s="26">
        <f>IF(D1671="","",COUNTIF($D$1:D1671,"기사임"))</f>
        <v>1433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2"/>
        <v/>
      </c>
    </row>
    <row r="1672" spans="1:7">
      <c r="A1672" s="32" t="s">
        <v>2832</v>
      </c>
      <c r="B1672" s="32">
        <v>2</v>
      </c>
      <c r="C1672" s="32">
        <v>2</v>
      </c>
      <c r="D1672" s="26" t="str">
        <f t="shared" si="63"/>
        <v>기사임</v>
      </c>
      <c r="E1672" s="26">
        <f>IF(D1672="","",COUNTIF($D$1:D1672,"기사임"))</f>
        <v>1434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2"/>
        <v/>
      </c>
    </row>
    <row r="1673" spans="1:7">
      <c r="A1673" s="32" t="s">
        <v>2396</v>
      </c>
      <c r="B1673" s="32">
        <v>2</v>
      </c>
      <c r="C1673" s="32">
        <v>2</v>
      </c>
      <c r="D1673" s="26" t="str">
        <f t="shared" si="63"/>
        <v>기사임</v>
      </c>
      <c r="E1673" s="26">
        <f>IF(D1673="","",COUNTIF($D$1:D1673,"기사임"))</f>
        <v>1435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2"/>
        <v/>
      </c>
    </row>
    <row r="1674" spans="1:7">
      <c r="A1674" s="32" t="s">
        <v>2876</v>
      </c>
      <c r="B1674" s="32">
        <v>2</v>
      </c>
      <c r="C1674" s="32">
        <v>2</v>
      </c>
      <c r="D1674" s="26" t="str">
        <f t="shared" si="63"/>
        <v>기사임</v>
      </c>
      <c r="E1674" s="26">
        <f>IF(D1674="","",COUNTIF($D$1:D1674,"기사임"))</f>
        <v>1436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2"/>
        <v/>
      </c>
    </row>
    <row r="1675" spans="1:7">
      <c r="A1675" s="32" t="s">
        <v>1787</v>
      </c>
      <c r="B1675" s="32">
        <v>2</v>
      </c>
      <c r="C1675" s="32">
        <v>2</v>
      </c>
      <c r="D1675" s="26" t="str">
        <f t="shared" si="63"/>
        <v>기사임</v>
      </c>
      <c r="E1675" s="26">
        <f>IF(D1675="","",COUNTIF($D$1:D1675,"기사임"))</f>
        <v>1437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2"/>
        <v/>
      </c>
    </row>
    <row r="1676" spans="1:7">
      <c r="A1676" s="32" t="s">
        <v>2222</v>
      </c>
      <c r="B1676" s="32">
        <v>2</v>
      </c>
      <c r="C1676" s="32">
        <v>2</v>
      </c>
      <c r="D1676" s="26" t="str">
        <f t="shared" si="63"/>
        <v>기사임</v>
      </c>
      <c r="E1676" s="26">
        <f>IF(D1676="","",COUNTIF($D$1:D1676,"기사임"))</f>
        <v>1438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2"/>
        <v/>
      </c>
    </row>
    <row r="1677" spans="1:7">
      <c r="A1677" s="32" t="s">
        <v>3685</v>
      </c>
      <c r="B1677" s="32">
        <v>2</v>
      </c>
      <c r="C1677" s="32">
        <v>2</v>
      </c>
      <c r="D1677" s="26" t="str">
        <f t="shared" si="63"/>
        <v>기사임</v>
      </c>
      <c r="E1677" s="26">
        <f>IF(D1677="","",COUNTIF($D$1:D1677,"기사임"))</f>
        <v>1439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2"/>
        <v/>
      </c>
    </row>
    <row r="1678" spans="1:7">
      <c r="A1678" s="32" t="s">
        <v>1361</v>
      </c>
      <c r="B1678" s="32">
        <v>2</v>
      </c>
      <c r="C1678" s="32">
        <v>2</v>
      </c>
      <c r="D1678" s="26" t="str">
        <f t="shared" si="63"/>
        <v>기사임</v>
      </c>
      <c r="E1678" s="26">
        <f>IF(D1678="","",COUNTIF($D$1:D1678,"기사임"))</f>
        <v>1440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2"/>
        <v/>
      </c>
    </row>
    <row r="1679" spans="1:7">
      <c r="A1679" s="32" t="s">
        <v>2225</v>
      </c>
      <c r="B1679" s="32">
        <v>2</v>
      </c>
      <c r="C1679" s="32">
        <v>2</v>
      </c>
      <c r="D1679" s="26" t="str">
        <f t="shared" si="63"/>
        <v>기사임</v>
      </c>
      <c r="E1679" s="26">
        <f>IF(D1679="","",COUNTIF($D$1:D1679,"기사임"))</f>
        <v>1441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2"/>
        <v/>
      </c>
    </row>
    <row r="1680" spans="1:7">
      <c r="A1680" s="32" t="s">
        <v>2226</v>
      </c>
      <c r="B1680" s="32">
        <v>2</v>
      </c>
      <c r="C1680" s="32">
        <v>2</v>
      </c>
      <c r="D1680" s="26" t="str">
        <f t="shared" si="63"/>
        <v>기사임</v>
      </c>
      <c r="E1680" s="26">
        <f>IF(D1680="","",COUNTIF($D$1:D1680,"기사임"))</f>
        <v>1442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2"/>
        <v/>
      </c>
    </row>
    <row r="1681" spans="1:7">
      <c r="A1681" s="32" t="s">
        <v>2086</v>
      </c>
      <c r="B1681" s="32">
        <v>2</v>
      </c>
      <c r="C1681" s="32">
        <v>2</v>
      </c>
      <c r="D1681" s="26" t="str">
        <f t="shared" si="63"/>
        <v>기사임</v>
      </c>
      <c r="E1681" s="26">
        <f>IF(D1681="","",COUNTIF($D$1:D1681,"기사임"))</f>
        <v>1443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2"/>
        <v/>
      </c>
    </row>
    <row r="1682" spans="1:7">
      <c r="A1682" s="32" t="s">
        <v>1718</v>
      </c>
      <c r="B1682" s="32">
        <v>2</v>
      </c>
      <c r="C1682" s="32">
        <v>2</v>
      </c>
      <c r="D1682" s="26" t="str">
        <f t="shared" si="63"/>
        <v>기사임</v>
      </c>
      <c r="E1682" s="26">
        <f>IF(D1682="","",COUNTIF($D$1:D1682,"기사임"))</f>
        <v>1444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2"/>
        <v/>
      </c>
    </row>
    <row r="1683" spans="1:7">
      <c r="A1683" s="32" t="s">
        <v>3686</v>
      </c>
      <c r="B1683" s="32">
        <v>2</v>
      </c>
      <c r="C1683" s="32">
        <v>2</v>
      </c>
      <c r="D1683" s="26" t="str">
        <f t="shared" si="63"/>
        <v>기사임</v>
      </c>
      <c r="E1683" s="26">
        <f>IF(D1683="","",COUNTIF($D$1:D1683,"기사임"))</f>
        <v>1445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2"/>
        <v/>
      </c>
    </row>
    <row r="1684" spans="1:7">
      <c r="A1684" s="32" t="s">
        <v>1720</v>
      </c>
      <c r="B1684" s="32">
        <v>2</v>
      </c>
      <c r="C1684" s="32">
        <v>1</v>
      </c>
      <c r="D1684" s="26" t="str">
        <f t="shared" si="63"/>
        <v>기사임</v>
      </c>
      <c r="E1684" s="26">
        <f>IF(D1684="","",COUNTIF($D$1:D1684,"기사임"))</f>
        <v>1446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2"/>
        <v/>
      </c>
    </row>
    <row r="1685" spans="1:7">
      <c r="A1685" s="32" t="s">
        <v>2878</v>
      </c>
      <c r="B1685" s="32">
        <v>2</v>
      </c>
      <c r="C1685" s="32">
        <v>2</v>
      </c>
      <c r="D1685" s="26" t="str">
        <f t="shared" si="63"/>
        <v>기사임</v>
      </c>
      <c r="E1685" s="26">
        <f>IF(D1685="","",COUNTIF($D$1:D1685,"기사임"))</f>
        <v>1447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2"/>
        <v/>
      </c>
    </row>
    <row r="1686" spans="1:7">
      <c r="A1686" s="32" t="s">
        <v>1793</v>
      </c>
      <c r="B1686" s="32">
        <v>2</v>
      </c>
      <c r="C1686" s="32">
        <v>2</v>
      </c>
      <c r="D1686" s="26" t="str">
        <f t="shared" si="63"/>
        <v>기사임</v>
      </c>
      <c r="E1686" s="26">
        <f>IF(D1686="","",COUNTIF($D$1:D1686,"기사임"))</f>
        <v>1448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2"/>
        <v/>
      </c>
    </row>
    <row r="1687" spans="1:7">
      <c r="A1687" s="32" t="s">
        <v>2403</v>
      </c>
      <c r="B1687" s="32">
        <v>2</v>
      </c>
      <c r="C1687" s="32">
        <v>2</v>
      </c>
      <c r="D1687" s="26" t="str">
        <f t="shared" si="63"/>
        <v>기사임</v>
      </c>
      <c r="E1687" s="26">
        <f>IF(D1687="","",COUNTIF($D$1:D1687,"기사임"))</f>
        <v>1449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2"/>
        <v/>
      </c>
    </row>
    <row r="1688" spans="1:7">
      <c r="A1688" s="32" t="s">
        <v>3687</v>
      </c>
      <c r="B1688" s="32">
        <v>2</v>
      </c>
      <c r="C1688" s="32">
        <v>2</v>
      </c>
      <c r="D1688" s="26" t="str">
        <f t="shared" si="63"/>
        <v>기사임</v>
      </c>
      <c r="E1688" s="26">
        <f>IF(D1688="","",COUNTIF($D$1:D1688,"기사임"))</f>
        <v>1450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2"/>
        <v/>
      </c>
    </row>
    <row r="1689" spans="1:7">
      <c r="A1689" s="32" t="s">
        <v>2806</v>
      </c>
      <c r="B1689" s="32">
        <v>2</v>
      </c>
      <c r="C1689" s="32">
        <v>1</v>
      </c>
      <c r="D1689" s="26" t="str">
        <f t="shared" si="63"/>
        <v>기사임</v>
      </c>
      <c r="E1689" s="26">
        <f>IF(D1689="","",COUNTIF($D$1:D1689,"기사임"))</f>
        <v>1451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2"/>
        <v/>
      </c>
    </row>
    <row r="1690" spans="1:7">
      <c r="A1690" s="32" t="s">
        <v>3032</v>
      </c>
      <c r="B1690" s="32">
        <v>2</v>
      </c>
      <c r="C1690" s="32">
        <v>2</v>
      </c>
      <c r="D1690" s="26" t="str">
        <f t="shared" si="63"/>
        <v>기사임</v>
      </c>
      <c r="E1690" s="26">
        <f>IF(D1690="","",COUNTIF($D$1:D1690,"기사임"))</f>
        <v>1452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2"/>
        <v/>
      </c>
    </row>
    <row r="1691" spans="1:7">
      <c r="A1691" s="32" t="s">
        <v>3688</v>
      </c>
      <c r="B1691" s="32">
        <v>2</v>
      </c>
      <c r="C1691" s="32">
        <v>1</v>
      </c>
      <c r="D1691" s="26" t="str">
        <f t="shared" si="63"/>
        <v/>
      </c>
      <c r="E1691" s="26" t="str">
        <f>IF(D1691="","",COUNTIF($D$1:D1691,"기사임"))</f>
        <v/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2"/>
        <v/>
      </c>
    </row>
    <row r="1692" spans="1:7">
      <c r="A1692" s="32" t="s">
        <v>2089</v>
      </c>
      <c r="B1692" s="32">
        <v>2</v>
      </c>
      <c r="C1692" s="32">
        <v>1</v>
      </c>
      <c r="D1692" s="26" t="str">
        <f t="shared" si="63"/>
        <v>기사임</v>
      </c>
      <c r="E1692" s="26">
        <f>IF(D1692="","",COUNTIF($D$1:D1692,"기사임"))</f>
        <v>1453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2"/>
        <v/>
      </c>
    </row>
    <row r="1693" spans="1:7">
      <c r="A1693" s="32" t="s">
        <v>2834</v>
      </c>
      <c r="B1693" s="32">
        <v>2</v>
      </c>
      <c r="C1693" s="32">
        <v>2</v>
      </c>
      <c r="D1693" s="26" t="str">
        <f t="shared" si="63"/>
        <v>기사임</v>
      </c>
      <c r="E1693" s="26">
        <f>IF(D1693="","",COUNTIF($D$1:D1693,"기사임"))</f>
        <v>1454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2"/>
        <v/>
      </c>
    </row>
    <row r="1694" spans="1:7">
      <c r="A1694" s="32" t="s">
        <v>1795</v>
      </c>
      <c r="B1694" s="32">
        <v>2</v>
      </c>
      <c r="C1694" s="32">
        <v>2</v>
      </c>
      <c r="D1694" s="26" t="str">
        <f t="shared" si="63"/>
        <v>기사임</v>
      </c>
      <c r="E1694" s="26">
        <f>IF(D1694="","",COUNTIF($D$1:D1694,"기사임"))</f>
        <v>1455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2"/>
        <v/>
      </c>
    </row>
    <row r="1695" spans="1:7">
      <c r="A1695" s="32" t="s">
        <v>3125</v>
      </c>
      <c r="B1695" s="32">
        <v>2</v>
      </c>
      <c r="C1695" s="32">
        <v>2</v>
      </c>
      <c r="D1695" s="26" t="str">
        <f t="shared" si="63"/>
        <v>기사임</v>
      </c>
      <c r="E1695" s="26">
        <f>IF(D1695="","",COUNTIF($D$1:D1695,"기사임"))</f>
        <v>1456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2"/>
        <v/>
      </c>
    </row>
    <row r="1696" spans="1:7">
      <c r="A1696" s="32" t="s">
        <v>1880</v>
      </c>
      <c r="B1696" s="32">
        <v>2</v>
      </c>
      <c r="C1696" s="32">
        <v>2</v>
      </c>
      <c r="D1696" s="26" t="str">
        <f t="shared" si="63"/>
        <v>기사임</v>
      </c>
      <c r="E1696" s="26">
        <f>IF(D1696="","",COUNTIF($D$1:D1696,"기사임"))</f>
        <v>1457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2"/>
        <v/>
      </c>
    </row>
    <row r="1697" spans="1:7">
      <c r="A1697" s="32" t="s">
        <v>2408</v>
      </c>
      <c r="B1697" s="32">
        <v>2</v>
      </c>
      <c r="C1697" s="32">
        <v>2</v>
      </c>
      <c r="D1697" s="26" t="str">
        <f t="shared" si="63"/>
        <v>기사임</v>
      </c>
      <c r="E1697" s="26">
        <f>IF(D1697="","",COUNTIF($D$1:D1697,"기사임"))</f>
        <v>1458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2"/>
        <v/>
      </c>
    </row>
    <row r="1698" spans="1:7">
      <c r="A1698" s="32" t="s">
        <v>3689</v>
      </c>
      <c r="B1698" s="32">
        <v>2</v>
      </c>
      <c r="C1698" s="32">
        <v>2</v>
      </c>
      <c r="D1698" s="26" t="str">
        <f t="shared" si="63"/>
        <v>기사임</v>
      </c>
      <c r="E1698" s="26">
        <f>IF(D1698="","",COUNTIF($D$1:D1698,"기사임"))</f>
        <v>1459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2"/>
        <v/>
      </c>
    </row>
    <row r="1699" spans="1:7">
      <c r="A1699" s="32" t="s">
        <v>2879</v>
      </c>
      <c r="B1699" s="32">
        <v>2</v>
      </c>
      <c r="C1699" s="32">
        <v>2</v>
      </c>
      <c r="D1699" s="26" t="str">
        <f t="shared" si="63"/>
        <v>기사임</v>
      </c>
      <c r="E1699" s="26">
        <f>IF(D1699="","",COUNTIF($D$1:D1699,"기사임"))</f>
        <v>1460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2"/>
        <v/>
      </c>
    </row>
    <row r="1700" spans="1:7">
      <c r="A1700" s="32" t="s">
        <v>1985</v>
      </c>
      <c r="B1700" s="32">
        <v>2</v>
      </c>
      <c r="C1700" s="32">
        <v>2</v>
      </c>
      <c r="D1700" s="26" t="str">
        <f t="shared" si="63"/>
        <v>기사임</v>
      </c>
      <c r="E1700" s="26">
        <f>IF(D1700="","",COUNTIF($D$1:D1700,"기사임"))</f>
        <v>1461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2"/>
        <v/>
      </c>
    </row>
    <row r="1701" spans="1:7">
      <c r="A1701" s="32" t="s">
        <v>1532</v>
      </c>
      <c r="B1701" s="32">
        <v>2</v>
      </c>
      <c r="C1701" s="32">
        <v>2</v>
      </c>
      <c r="D1701" s="26" t="str">
        <f t="shared" si="63"/>
        <v>기사임</v>
      </c>
      <c r="E1701" s="26">
        <f>IF(D1701="","",COUNTIF($D$1:D1701,"기사임"))</f>
        <v>1462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2"/>
        <v/>
      </c>
    </row>
    <row r="1702" spans="1:7">
      <c r="A1702" s="32" t="s">
        <v>3690</v>
      </c>
      <c r="B1702" s="32">
        <v>2</v>
      </c>
      <c r="C1702" s="32">
        <v>1</v>
      </c>
      <c r="D1702" s="26" t="str">
        <f t="shared" si="63"/>
        <v/>
      </c>
      <c r="E1702" s="26" t="str">
        <f>IF(D1702="","",COUNTIF($D$1:D1702,"기사임"))</f>
        <v/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2"/>
        <v/>
      </c>
    </row>
    <row r="1703" spans="1:7">
      <c r="A1703" s="32" t="s">
        <v>3126</v>
      </c>
      <c r="B1703" s="32">
        <v>2</v>
      </c>
      <c r="C1703" s="32">
        <v>2</v>
      </c>
      <c r="D1703" s="26" t="str">
        <f t="shared" si="63"/>
        <v>기사임</v>
      </c>
      <c r="E1703" s="26">
        <f>IF(D1703="","",COUNTIF($D$1:D1703,"기사임"))</f>
        <v>1463</v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2"/>
        <v/>
      </c>
    </row>
    <row r="1704" spans="1:7">
      <c r="A1704" s="32" t="s">
        <v>1533</v>
      </c>
      <c r="B1704" s="32">
        <v>2</v>
      </c>
      <c r="C1704" s="32">
        <v>1</v>
      </c>
      <c r="D1704" s="26" t="str">
        <f t="shared" si="63"/>
        <v>기사임</v>
      </c>
      <c r="E1704" s="26">
        <f>IF(D1704="","",COUNTIF($D$1:D1704,"기사임"))</f>
        <v>1464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2"/>
        <v/>
      </c>
    </row>
    <row r="1705" spans="1:7">
      <c r="A1705" s="32" t="s">
        <v>2754</v>
      </c>
      <c r="B1705" s="32">
        <v>2</v>
      </c>
      <c r="C1705" s="32">
        <v>2</v>
      </c>
      <c r="D1705" s="26" t="str">
        <f t="shared" si="63"/>
        <v>기사임</v>
      </c>
      <c r="E1705" s="26">
        <f>IF(D1705="","",COUNTIF($D$1:D1705,"기사임"))</f>
        <v>1465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2"/>
        <v/>
      </c>
    </row>
    <row r="1706" spans="1:7">
      <c r="A1706" s="32" t="s">
        <v>3691</v>
      </c>
      <c r="B1706" s="32">
        <v>2</v>
      </c>
      <c r="C1706" s="32">
        <v>1</v>
      </c>
      <c r="D1706" s="26" t="str">
        <f t="shared" si="63"/>
        <v/>
      </c>
      <c r="E1706" s="26" t="str">
        <f>IF(D1706="","",COUNTIF($D$1:D1706,"기사임"))</f>
        <v/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2"/>
        <v/>
      </c>
    </row>
    <row r="1707" spans="1:7">
      <c r="A1707" s="32" t="s">
        <v>3692</v>
      </c>
      <c r="B1707" s="32">
        <v>2</v>
      </c>
      <c r="C1707" s="32">
        <v>1</v>
      </c>
      <c r="D1707" s="26" t="str">
        <f t="shared" si="63"/>
        <v/>
      </c>
      <c r="E1707" s="26" t="str">
        <f>IF(D1707="","",COUNTIF($D$1:D1707,"기사임"))</f>
        <v/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2"/>
        <v/>
      </c>
    </row>
    <row r="1708" spans="1:7">
      <c r="A1708" s="32" t="s">
        <v>3693</v>
      </c>
      <c r="B1708" s="32">
        <v>2</v>
      </c>
      <c r="C1708" s="32">
        <v>2</v>
      </c>
      <c r="D1708" s="26" t="str">
        <f t="shared" si="63"/>
        <v>기사임</v>
      </c>
      <c r="E1708" s="26">
        <f>IF(D1708="","",COUNTIF($D$1:D1708,"기사임"))</f>
        <v>1466</v>
      </c>
      <c r="F1708" s="26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>1466</v>
      </c>
      <c r="G1708" s="26">
        <f t="shared" si="62"/>
        <v>22</v>
      </c>
    </row>
    <row r="1709" spans="1:7">
      <c r="A1709" s="32" t="s">
        <v>3694</v>
      </c>
      <c r="B1709" s="32">
        <v>2</v>
      </c>
      <c r="C1709" s="32">
        <v>2</v>
      </c>
      <c r="D1709" s="26" t="str">
        <f t="shared" si="63"/>
        <v>기사임</v>
      </c>
      <c r="E1709" s="26">
        <f>IF(D1709="","",COUNTIF($D$1:D1709,"기사임"))</f>
        <v>1467</v>
      </c>
      <c r="F1709" s="26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>1467</v>
      </c>
      <c r="G1709" s="26">
        <f t="shared" si="62"/>
        <v>23</v>
      </c>
    </row>
    <row r="1710" spans="1:7">
      <c r="A1710" s="32" t="s">
        <v>3695</v>
      </c>
      <c r="B1710" s="32">
        <v>2</v>
      </c>
      <c r="C1710" s="32">
        <v>1</v>
      </c>
      <c r="D1710" s="26" t="str">
        <f t="shared" si="63"/>
        <v>기사임</v>
      </c>
      <c r="E1710" s="26">
        <f>IF(D1710="","",COUNTIF($D$1:D1710,"기사임"))</f>
        <v>1468</v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2"/>
        <v/>
      </c>
    </row>
    <row r="1711" spans="1:7">
      <c r="A1711" s="32" t="s">
        <v>2233</v>
      </c>
      <c r="B1711" s="32">
        <v>2</v>
      </c>
      <c r="C1711" s="32">
        <v>2</v>
      </c>
      <c r="D1711" s="26" t="str">
        <f t="shared" si="63"/>
        <v>기사임</v>
      </c>
      <c r="E1711" s="26">
        <f>IF(D1711="","",COUNTIF($D$1:D1711,"기사임"))</f>
        <v>1469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2"/>
        <v/>
      </c>
    </row>
    <row r="1712" spans="1:7">
      <c r="A1712" s="32" t="s">
        <v>3696</v>
      </c>
      <c r="B1712" s="32">
        <v>2</v>
      </c>
      <c r="C1712" s="32">
        <v>2</v>
      </c>
      <c r="D1712" s="26" t="str">
        <f t="shared" si="63"/>
        <v>기사임</v>
      </c>
      <c r="E1712" s="26">
        <f>IF(D1712="","",COUNTIF($D$1:D1712,"기사임"))</f>
        <v>1470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2"/>
        <v/>
      </c>
    </row>
    <row r="1713" spans="1:7">
      <c r="A1713" s="32" t="s">
        <v>3697</v>
      </c>
      <c r="B1713" s="32">
        <v>2</v>
      </c>
      <c r="C1713" s="32">
        <v>2</v>
      </c>
      <c r="D1713" s="26" t="str">
        <f t="shared" si="63"/>
        <v>기사임</v>
      </c>
      <c r="E1713" s="26">
        <f>IF(D1713="","",COUNTIF($D$1:D1713,"기사임"))</f>
        <v>1471</v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2"/>
        <v/>
      </c>
    </row>
    <row r="1714" spans="1:7">
      <c r="A1714" s="32" t="s">
        <v>2411</v>
      </c>
      <c r="B1714" s="32">
        <v>2</v>
      </c>
      <c r="C1714" s="32">
        <v>1</v>
      </c>
      <c r="D1714" s="26" t="str">
        <f t="shared" si="63"/>
        <v>기사임</v>
      </c>
      <c r="E1714" s="26">
        <f>IF(D1714="","",COUNTIF($D$1:D1714,"기사임"))</f>
        <v>1472</v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2"/>
        <v/>
      </c>
    </row>
    <row r="1715" spans="1:7">
      <c r="A1715" s="32" t="s">
        <v>1989</v>
      </c>
      <c r="B1715" s="32">
        <v>2</v>
      </c>
      <c r="C1715" s="32">
        <v>2</v>
      </c>
      <c r="D1715" s="26" t="str">
        <f t="shared" si="63"/>
        <v>기사임</v>
      </c>
      <c r="E1715" s="26">
        <f>IF(D1715="","",COUNTIF($D$1:D1715,"기사임"))</f>
        <v>1473</v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2"/>
        <v/>
      </c>
    </row>
    <row r="1716" spans="1:7">
      <c r="A1716" s="32" t="s">
        <v>3698</v>
      </c>
      <c r="B1716" s="32">
        <v>2</v>
      </c>
      <c r="C1716" s="32">
        <v>2</v>
      </c>
      <c r="D1716" s="26" t="str">
        <f t="shared" si="63"/>
        <v>기사임</v>
      </c>
      <c r="E1716" s="26">
        <f>IF(D1716="","",COUNTIF($D$1:D1716,"기사임"))</f>
        <v>1474</v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2"/>
        <v/>
      </c>
    </row>
    <row r="1717" spans="1:7">
      <c r="A1717" s="32" t="s">
        <v>2836</v>
      </c>
      <c r="B1717" s="32">
        <v>2</v>
      </c>
      <c r="C1717" s="32">
        <v>1</v>
      </c>
      <c r="D1717" s="26" t="str">
        <f t="shared" si="63"/>
        <v>기사임</v>
      </c>
      <c r="E1717" s="26">
        <f>IF(D1717="","",COUNTIF($D$1:D1717,"기사임"))</f>
        <v>1475</v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2"/>
        <v/>
      </c>
    </row>
    <row r="1718" spans="1:7">
      <c r="A1718" s="32" t="s">
        <v>3699</v>
      </c>
      <c r="B1718" s="32">
        <v>2</v>
      </c>
      <c r="C1718" s="32">
        <v>2</v>
      </c>
      <c r="D1718" s="26" t="str">
        <f t="shared" si="63"/>
        <v>기사임</v>
      </c>
      <c r="E1718" s="26">
        <f>IF(D1718="","",COUNTIF($D$1:D1718,"기사임"))</f>
        <v>1476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2"/>
        <v/>
      </c>
    </row>
    <row r="1719" spans="1:7">
      <c r="A1719" s="32" t="s">
        <v>2776</v>
      </c>
      <c r="B1719" s="32">
        <v>2</v>
      </c>
      <c r="C1719" s="32">
        <v>1</v>
      </c>
      <c r="D1719" s="26" t="str">
        <f t="shared" si="63"/>
        <v>기사임</v>
      </c>
      <c r="E1719" s="26">
        <f>IF(D1719="","",COUNTIF($D$1:D1719,"기사임"))</f>
        <v>1477</v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2"/>
        <v/>
      </c>
    </row>
    <row r="1720" spans="1:7">
      <c r="A1720" s="32" t="s">
        <v>3700</v>
      </c>
      <c r="B1720" s="32">
        <v>2</v>
      </c>
      <c r="C1720" s="32">
        <v>2</v>
      </c>
      <c r="D1720" s="26" t="str">
        <f t="shared" si="63"/>
        <v>기사임</v>
      </c>
      <c r="E1720" s="26">
        <f>IF(D1720="","",COUNTIF($D$1:D1720,"기사임"))</f>
        <v>1478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2"/>
        <v/>
      </c>
    </row>
    <row r="1721" spans="1:7">
      <c r="A1721" s="32" t="s">
        <v>3040</v>
      </c>
      <c r="B1721" s="32">
        <v>2</v>
      </c>
      <c r="C1721" s="32">
        <v>2</v>
      </c>
      <c r="D1721" s="26" t="str">
        <f t="shared" si="63"/>
        <v>기사임</v>
      </c>
      <c r="E1721" s="26">
        <f>IF(D1721="","",COUNTIF($D$1:D1721,"기사임"))</f>
        <v>1479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2"/>
        <v/>
      </c>
    </row>
    <row r="1722" spans="1:7">
      <c r="A1722" s="32" t="s">
        <v>3701</v>
      </c>
      <c r="B1722" s="32">
        <v>2</v>
      </c>
      <c r="C1722" s="32">
        <v>1</v>
      </c>
      <c r="D1722" s="26" t="str">
        <f t="shared" si="63"/>
        <v/>
      </c>
      <c r="E1722" s="26" t="str">
        <f>IF(D1722="","",COUNTIF($D$1:D1722,"기사임"))</f>
        <v/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2"/>
        <v/>
      </c>
    </row>
    <row r="1723" spans="1:7">
      <c r="A1723" s="32" t="s">
        <v>1990</v>
      </c>
      <c r="B1723" s="32">
        <v>2</v>
      </c>
      <c r="C1723" s="32">
        <v>1</v>
      </c>
      <c r="D1723" s="26" t="str">
        <f t="shared" si="63"/>
        <v>기사임</v>
      </c>
      <c r="E1723" s="26">
        <f>IF(D1723="","",COUNTIF($D$1:D1723,"기사임"))</f>
        <v>1480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2"/>
        <v/>
      </c>
    </row>
    <row r="1724" spans="1:7">
      <c r="A1724" s="32" t="s">
        <v>3702</v>
      </c>
      <c r="B1724" s="32">
        <v>2</v>
      </c>
      <c r="C1724" s="32">
        <v>2</v>
      </c>
      <c r="D1724" s="26" t="str">
        <f t="shared" si="63"/>
        <v>기사임</v>
      </c>
      <c r="E1724" s="26">
        <f>IF(D1724="","",COUNTIF($D$1:D1724,"기사임"))</f>
        <v>1481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2"/>
        <v/>
      </c>
    </row>
    <row r="1725" spans="1:7">
      <c r="A1725" s="32" t="s">
        <v>2413</v>
      </c>
      <c r="B1725" s="32">
        <v>2</v>
      </c>
      <c r="C1725" s="32">
        <v>2</v>
      </c>
      <c r="D1725" s="26" t="str">
        <f t="shared" si="63"/>
        <v>기사임</v>
      </c>
      <c r="E1725" s="26">
        <f>IF(D1725="","",COUNTIF($D$1:D1725,"기사임"))</f>
        <v>1482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2"/>
        <v/>
      </c>
    </row>
    <row r="1726" spans="1:7">
      <c r="A1726" s="32" t="s">
        <v>3703</v>
      </c>
      <c r="B1726" s="32">
        <v>2</v>
      </c>
      <c r="C1726" s="32">
        <v>2</v>
      </c>
      <c r="D1726" s="26" t="str">
        <f t="shared" si="63"/>
        <v>기사임</v>
      </c>
      <c r="E1726" s="26">
        <f>IF(D1726="","",COUNTIF($D$1:D1726,"기사임"))</f>
        <v>1483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2"/>
        <v/>
      </c>
    </row>
    <row r="1727" spans="1:7">
      <c r="A1727" s="32" t="s">
        <v>3704</v>
      </c>
      <c r="B1727" s="32">
        <v>2</v>
      </c>
      <c r="C1727" s="32">
        <v>2</v>
      </c>
      <c r="D1727" s="26" t="str">
        <f t="shared" si="63"/>
        <v>기사임</v>
      </c>
      <c r="E1727" s="26">
        <f>IF(D1727="","",COUNTIF($D$1:D1727,"기사임"))</f>
        <v>1484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2"/>
        <v/>
      </c>
    </row>
    <row r="1728" spans="1:7">
      <c r="A1728" s="32" t="s">
        <v>3705</v>
      </c>
      <c r="B1728" s="32">
        <v>2</v>
      </c>
      <c r="C1728" s="32">
        <v>2</v>
      </c>
      <c r="D1728" s="26" t="str">
        <f t="shared" si="63"/>
        <v>기사임</v>
      </c>
      <c r="E1728" s="26">
        <f>IF(D1728="","",COUNTIF($D$1:D1728,"기사임"))</f>
        <v>1485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2"/>
        <v/>
      </c>
    </row>
    <row r="1729" spans="1:7">
      <c r="A1729" s="32" t="s">
        <v>3706</v>
      </c>
      <c r="B1729" s="32">
        <v>2</v>
      </c>
      <c r="C1729" s="32">
        <v>2</v>
      </c>
      <c r="D1729" s="26" t="str">
        <f t="shared" si="63"/>
        <v>기사임</v>
      </c>
      <c r="E1729" s="26">
        <f>IF(D1729="","",COUNTIF($D$1:D1729,"기사임"))</f>
        <v>1486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2"/>
        <v/>
      </c>
    </row>
    <row r="1730" spans="1:7">
      <c r="A1730" s="32" t="s">
        <v>3707</v>
      </c>
      <c r="B1730" s="32">
        <v>2</v>
      </c>
      <c r="C1730" s="32">
        <v>2</v>
      </c>
      <c r="D1730" s="26" t="str">
        <f t="shared" si="63"/>
        <v>기사임</v>
      </c>
      <c r="E1730" s="26">
        <f>IF(D1730="","",COUNTIF($D$1:D1730,"기사임"))</f>
        <v>1487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4">IF(F1730="","",RANK(F1730,F:F,1))</f>
        <v/>
      </c>
    </row>
    <row r="1731" spans="1:7">
      <c r="A1731" s="32" t="s">
        <v>3708</v>
      </c>
      <c r="B1731" s="32">
        <v>2</v>
      </c>
      <c r="C1731" s="32">
        <v>2</v>
      </c>
      <c r="D1731" s="26" t="str">
        <f t="shared" ref="D1731:D1794" si="65">IF(AND(MID(A1731,2,8)="archives",ISNUMBER(VALUE(MID(A1731,11,8)))=TRUE),"기사임","")</f>
        <v>기사임</v>
      </c>
      <c r="E1731" s="26">
        <f>IF(D1731="","",COUNTIF($D$1:D1731,"기사임"))</f>
        <v>1488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4"/>
        <v/>
      </c>
    </row>
    <row r="1732" spans="1:7">
      <c r="A1732" s="32" t="s">
        <v>3059</v>
      </c>
      <c r="B1732" s="32">
        <v>2</v>
      </c>
      <c r="C1732" s="32">
        <v>2</v>
      </c>
      <c r="D1732" s="26" t="str">
        <f t="shared" si="65"/>
        <v>기사임</v>
      </c>
      <c r="E1732" s="26">
        <f>IF(D1732="","",COUNTIF($D$1:D1732,"기사임"))</f>
        <v>1489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4"/>
        <v/>
      </c>
    </row>
    <row r="1733" spans="1:7">
      <c r="A1733" s="32" t="s">
        <v>3709</v>
      </c>
      <c r="B1733" s="32">
        <v>2</v>
      </c>
      <c r="C1733" s="32">
        <v>2</v>
      </c>
      <c r="D1733" s="26" t="str">
        <f t="shared" si="65"/>
        <v>기사임</v>
      </c>
      <c r="E1733" s="26">
        <f>IF(D1733="","",COUNTIF($D$1:D1733,"기사임"))</f>
        <v>1490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4"/>
        <v/>
      </c>
    </row>
    <row r="1734" spans="1:7">
      <c r="A1734" s="32" t="s">
        <v>3710</v>
      </c>
      <c r="B1734" s="32">
        <v>2</v>
      </c>
      <c r="C1734" s="32">
        <v>2</v>
      </c>
      <c r="D1734" s="26" t="str">
        <f t="shared" si="65"/>
        <v>기사임</v>
      </c>
      <c r="E1734" s="26">
        <f>IF(D1734="","",COUNTIF($D$1:D1734,"기사임"))</f>
        <v>1491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4"/>
        <v/>
      </c>
    </row>
    <row r="1735" spans="1:7">
      <c r="A1735" s="32" t="s">
        <v>3711</v>
      </c>
      <c r="B1735" s="32">
        <v>2</v>
      </c>
      <c r="C1735" s="32">
        <v>2</v>
      </c>
      <c r="D1735" s="26" t="str">
        <f t="shared" si="65"/>
        <v>기사임</v>
      </c>
      <c r="E1735" s="26">
        <f>IF(D1735="","",COUNTIF($D$1:D1735,"기사임"))</f>
        <v>1492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4"/>
        <v/>
      </c>
    </row>
    <row r="1736" spans="1:7">
      <c r="A1736" s="32" t="s">
        <v>1888</v>
      </c>
      <c r="B1736" s="32">
        <v>2</v>
      </c>
      <c r="C1736" s="32">
        <v>2</v>
      </c>
      <c r="D1736" s="26" t="str">
        <f t="shared" si="65"/>
        <v>기사임</v>
      </c>
      <c r="E1736" s="26">
        <f>IF(D1736="","",COUNTIF($D$1:D1736,"기사임"))</f>
        <v>1493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4"/>
        <v/>
      </c>
    </row>
    <row r="1737" spans="1:7">
      <c r="A1737" s="32" t="s">
        <v>2809</v>
      </c>
      <c r="B1737" s="32">
        <v>2</v>
      </c>
      <c r="C1737" s="32">
        <v>2</v>
      </c>
      <c r="D1737" s="26" t="str">
        <f t="shared" si="65"/>
        <v>기사임</v>
      </c>
      <c r="E1737" s="26">
        <f>IF(D1737="","",COUNTIF($D$1:D1737,"기사임"))</f>
        <v>1494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4"/>
        <v/>
      </c>
    </row>
    <row r="1738" spans="1:7">
      <c r="A1738" s="32" t="s">
        <v>3712</v>
      </c>
      <c r="B1738" s="32">
        <v>2</v>
      </c>
      <c r="C1738" s="32">
        <v>2</v>
      </c>
      <c r="D1738" s="26" t="str">
        <f t="shared" si="65"/>
        <v>기사임</v>
      </c>
      <c r="E1738" s="26">
        <f>IF(D1738="","",COUNTIF($D$1:D1738,"기사임"))</f>
        <v>1495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4"/>
        <v/>
      </c>
    </row>
    <row r="1739" spans="1:7">
      <c r="A1739" s="32" t="s">
        <v>1585</v>
      </c>
      <c r="B1739" s="32">
        <v>2</v>
      </c>
      <c r="C1739" s="32">
        <v>2</v>
      </c>
      <c r="D1739" s="26" t="str">
        <f t="shared" si="65"/>
        <v>기사임</v>
      </c>
      <c r="E1739" s="26">
        <f>IF(D1739="","",COUNTIF($D$1:D1739,"기사임"))</f>
        <v>1496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4"/>
        <v/>
      </c>
    </row>
    <row r="1740" spans="1:7">
      <c r="A1740" s="32" t="s">
        <v>2884</v>
      </c>
      <c r="B1740" s="32">
        <v>2</v>
      </c>
      <c r="C1740" s="32">
        <v>2</v>
      </c>
      <c r="D1740" s="26" t="str">
        <f t="shared" si="65"/>
        <v>기사임</v>
      </c>
      <c r="E1740" s="26">
        <f>IF(D1740="","",COUNTIF($D$1:D1740,"기사임"))</f>
        <v>1497</v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4"/>
        <v/>
      </c>
    </row>
    <row r="1741" spans="1:7">
      <c r="A1741" s="32" t="s">
        <v>3713</v>
      </c>
      <c r="B1741" s="32">
        <v>2</v>
      </c>
      <c r="C1741" s="32">
        <v>2</v>
      </c>
      <c r="D1741" s="26" t="str">
        <f t="shared" si="65"/>
        <v>기사임</v>
      </c>
      <c r="E1741" s="26">
        <f>IF(D1741="","",COUNTIF($D$1:D1741,"기사임"))</f>
        <v>1498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4"/>
        <v/>
      </c>
    </row>
    <row r="1742" spans="1:7">
      <c r="A1742" s="32" t="s">
        <v>3714</v>
      </c>
      <c r="B1742" s="32">
        <v>2</v>
      </c>
      <c r="C1742" s="32">
        <v>2</v>
      </c>
      <c r="D1742" s="26" t="str">
        <f t="shared" si="65"/>
        <v>기사임</v>
      </c>
      <c r="E1742" s="26">
        <f>IF(D1742="","",COUNTIF($D$1:D1742,"기사임"))</f>
        <v>1499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4"/>
        <v/>
      </c>
    </row>
    <row r="1743" spans="1:7">
      <c r="A1743" s="32" t="s">
        <v>3715</v>
      </c>
      <c r="B1743" s="32">
        <v>2</v>
      </c>
      <c r="C1743" s="32">
        <v>2</v>
      </c>
      <c r="D1743" s="26" t="str">
        <f t="shared" si="65"/>
        <v>기사임</v>
      </c>
      <c r="E1743" s="26">
        <f>IF(D1743="","",COUNTIF($D$1:D1743,"기사임"))</f>
        <v>1500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4"/>
        <v/>
      </c>
    </row>
    <row r="1744" spans="1:7">
      <c r="A1744" s="32" t="s">
        <v>3088</v>
      </c>
      <c r="B1744" s="32">
        <v>2</v>
      </c>
      <c r="C1744" s="32">
        <v>2</v>
      </c>
      <c r="D1744" s="26" t="str">
        <f t="shared" si="65"/>
        <v>기사임</v>
      </c>
      <c r="E1744" s="26">
        <f>IF(D1744="","",COUNTIF($D$1:D1744,"기사임"))</f>
        <v>1501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4"/>
        <v/>
      </c>
    </row>
    <row r="1745" spans="1:7">
      <c r="A1745" s="32" t="s">
        <v>2107</v>
      </c>
      <c r="B1745" s="32">
        <v>2</v>
      </c>
      <c r="C1745" s="32">
        <v>2</v>
      </c>
      <c r="D1745" s="26" t="str">
        <f t="shared" si="65"/>
        <v>기사임</v>
      </c>
      <c r="E1745" s="26">
        <f>IF(D1745="","",COUNTIF($D$1:D1745,"기사임"))</f>
        <v>1502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4"/>
        <v/>
      </c>
    </row>
    <row r="1746" spans="1:7">
      <c r="A1746" s="32" t="s">
        <v>3716</v>
      </c>
      <c r="B1746" s="32">
        <v>2</v>
      </c>
      <c r="C1746" s="32">
        <v>2</v>
      </c>
      <c r="D1746" s="26" t="str">
        <f t="shared" si="65"/>
        <v>기사임</v>
      </c>
      <c r="E1746" s="26">
        <f>IF(D1746="","",COUNTIF($D$1:D1746,"기사임"))</f>
        <v>1503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4"/>
        <v/>
      </c>
    </row>
    <row r="1747" spans="1:7">
      <c r="A1747" s="32" t="s">
        <v>2786</v>
      </c>
      <c r="B1747" s="32">
        <v>2</v>
      </c>
      <c r="C1747" s="32">
        <v>2</v>
      </c>
      <c r="D1747" s="26" t="str">
        <f t="shared" si="65"/>
        <v>기사임</v>
      </c>
      <c r="E1747" s="26">
        <f>IF(D1747="","",COUNTIF($D$1:D1747,"기사임"))</f>
        <v>1504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4"/>
        <v/>
      </c>
    </row>
    <row r="1748" spans="1:7">
      <c r="A1748" s="32" t="s">
        <v>3717</v>
      </c>
      <c r="B1748" s="32">
        <v>2</v>
      </c>
      <c r="C1748" s="32">
        <v>2</v>
      </c>
      <c r="D1748" s="26" t="str">
        <f t="shared" si="65"/>
        <v>기사임</v>
      </c>
      <c r="E1748" s="26">
        <f>IF(D1748="","",COUNTIF($D$1:D1748,"기사임"))</f>
        <v>1505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4"/>
        <v/>
      </c>
    </row>
    <row r="1749" spans="1:7">
      <c r="A1749" s="32" t="s">
        <v>3060</v>
      </c>
      <c r="B1749" s="32">
        <v>2</v>
      </c>
      <c r="C1749" s="32">
        <v>2</v>
      </c>
      <c r="D1749" s="26" t="str">
        <f t="shared" si="65"/>
        <v>기사임</v>
      </c>
      <c r="E1749" s="26">
        <f>IF(D1749="","",COUNTIF($D$1:D1749,"기사임"))</f>
        <v>1506</v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4"/>
        <v/>
      </c>
    </row>
    <row r="1750" spans="1:7">
      <c r="A1750" s="32" t="s">
        <v>3132</v>
      </c>
      <c r="B1750" s="32">
        <v>2</v>
      </c>
      <c r="C1750" s="32">
        <v>2</v>
      </c>
      <c r="D1750" s="26" t="str">
        <f t="shared" si="65"/>
        <v>기사임</v>
      </c>
      <c r="E1750" s="26">
        <f>IF(D1750="","",COUNTIF($D$1:D1750,"기사임"))</f>
        <v>1507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4"/>
        <v/>
      </c>
    </row>
    <row r="1751" spans="1:7">
      <c r="A1751" s="32" t="s">
        <v>3133</v>
      </c>
      <c r="B1751" s="32">
        <v>2</v>
      </c>
      <c r="C1751" s="32">
        <v>2</v>
      </c>
      <c r="D1751" s="26" t="str">
        <f t="shared" si="65"/>
        <v>기사임</v>
      </c>
      <c r="E1751" s="26">
        <f>IF(D1751="","",COUNTIF($D$1:D1751,"기사임"))</f>
        <v>1508</v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4"/>
        <v/>
      </c>
    </row>
    <row r="1752" spans="1:7">
      <c r="A1752" s="32" t="s">
        <v>3718</v>
      </c>
      <c r="B1752" s="32">
        <v>2</v>
      </c>
      <c r="C1752" s="32">
        <v>2</v>
      </c>
      <c r="D1752" s="26" t="str">
        <f t="shared" si="65"/>
        <v>기사임</v>
      </c>
      <c r="E1752" s="26">
        <f>IF(D1752="","",COUNTIF($D$1:D1752,"기사임"))</f>
        <v>1509</v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4"/>
        <v/>
      </c>
    </row>
    <row r="1753" spans="1:7">
      <c r="A1753" s="32" t="s">
        <v>2424</v>
      </c>
      <c r="B1753" s="32">
        <v>2</v>
      </c>
      <c r="C1753" s="32">
        <v>2</v>
      </c>
      <c r="D1753" s="26" t="str">
        <f t="shared" si="65"/>
        <v>기사임</v>
      </c>
      <c r="E1753" s="26">
        <f>IF(D1753="","",COUNTIF($D$1:D1753,"기사임"))</f>
        <v>1510</v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4"/>
        <v/>
      </c>
    </row>
    <row r="1754" spans="1:7">
      <c r="A1754" s="32" t="s">
        <v>3719</v>
      </c>
      <c r="B1754" s="32">
        <v>2</v>
      </c>
      <c r="C1754" s="32">
        <v>2</v>
      </c>
      <c r="D1754" s="26" t="str">
        <f t="shared" si="65"/>
        <v>기사임</v>
      </c>
      <c r="E1754" s="26">
        <f>IF(D1754="","",COUNTIF($D$1:D1754,"기사임"))</f>
        <v>1511</v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4"/>
        <v/>
      </c>
    </row>
    <row r="1755" spans="1:7">
      <c r="A1755" s="32" t="s">
        <v>1731</v>
      </c>
      <c r="B1755" s="32">
        <v>2</v>
      </c>
      <c r="C1755" s="32">
        <v>2</v>
      </c>
      <c r="D1755" s="26" t="str">
        <f t="shared" si="65"/>
        <v>기사임</v>
      </c>
      <c r="E1755" s="26">
        <f>IF(D1755="","",COUNTIF($D$1:D1755,"기사임"))</f>
        <v>1512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4"/>
        <v/>
      </c>
    </row>
    <row r="1756" spans="1:7">
      <c r="A1756" s="32" t="s">
        <v>3033</v>
      </c>
      <c r="B1756" s="32">
        <v>2</v>
      </c>
      <c r="C1756" s="32">
        <v>2</v>
      </c>
      <c r="D1756" s="26" t="str">
        <f t="shared" si="65"/>
        <v>기사임</v>
      </c>
      <c r="E1756" s="26">
        <f>IF(D1756="","",COUNTIF($D$1:D1756,"기사임"))</f>
        <v>1513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4"/>
        <v/>
      </c>
    </row>
    <row r="1757" spans="1:7">
      <c r="A1757" s="32" t="s">
        <v>2248</v>
      </c>
      <c r="B1757" s="32">
        <v>2</v>
      </c>
      <c r="C1757" s="32">
        <v>2</v>
      </c>
      <c r="D1757" s="26" t="str">
        <f t="shared" si="65"/>
        <v>기사임</v>
      </c>
      <c r="E1757" s="26">
        <f>IF(D1757="","",COUNTIF($D$1:D1757,"기사임"))</f>
        <v>1514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4"/>
        <v/>
      </c>
    </row>
    <row r="1758" spans="1:7">
      <c r="A1758" s="32" t="s">
        <v>3135</v>
      </c>
      <c r="B1758" s="32">
        <v>2</v>
      </c>
      <c r="C1758" s="32">
        <v>2</v>
      </c>
      <c r="D1758" s="26" t="str">
        <f t="shared" si="65"/>
        <v>기사임</v>
      </c>
      <c r="E1758" s="26">
        <f>IF(D1758="","",COUNTIF($D$1:D1758,"기사임"))</f>
        <v>1515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4"/>
        <v/>
      </c>
    </row>
    <row r="1759" spans="1:7">
      <c r="A1759" s="32" t="s">
        <v>2837</v>
      </c>
      <c r="B1759" s="32">
        <v>2</v>
      </c>
      <c r="C1759" s="32">
        <v>2</v>
      </c>
      <c r="D1759" s="26" t="str">
        <f t="shared" si="65"/>
        <v>기사임</v>
      </c>
      <c r="E1759" s="26">
        <f>IF(D1759="","",COUNTIF($D$1:D1759,"기사임"))</f>
        <v>1516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4"/>
        <v/>
      </c>
    </row>
    <row r="1760" spans="1:7">
      <c r="A1760" s="32" t="s">
        <v>3041</v>
      </c>
      <c r="B1760" s="32">
        <v>2</v>
      </c>
      <c r="C1760" s="32">
        <v>2</v>
      </c>
      <c r="D1760" s="26" t="str">
        <f t="shared" si="65"/>
        <v>기사임</v>
      </c>
      <c r="E1760" s="26">
        <f>IF(D1760="","",COUNTIF($D$1:D1760,"기사임"))</f>
        <v>1517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4"/>
        <v/>
      </c>
    </row>
    <row r="1761" spans="1:7">
      <c r="A1761" s="32" t="s">
        <v>3023</v>
      </c>
      <c r="B1761" s="32">
        <v>2</v>
      </c>
      <c r="C1761" s="32">
        <v>1</v>
      </c>
      <c r="D1761" s="26" t="str">
        <f t="shared" si="65"/>
        <v>기사임</v>
      </c>
      <c r="E1761" s="26">
        <f>IF(D1761="","",COUNTIF($D$1:D1761,"기사임"))</f>
        <v>1518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4"/>
        <v/>
      </c>
    </row>
    <row r="1762" spans="1:7">
      <c r="A1762" s="32" t="s">
        <v>3720</v>
      </c>
      <c r="B1762" s="32">
        <v>2</v>
      </c>
      <c r="C1762" s="32">
        <v>2</v>
      </c>
      <c r="D1762" s="26" t="str">
        <f t="shared" si="65"/>
        <v>기사임</v>
      </c>
      <c r="E1762" s="26">
        <f>IF(D1762="","",COUNTIF($D$1:D1762,"기사임"))</f>
        <v>1519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4"/>
        <v/>
      </c>
    </row>
    <row r="1763" spans="1:7">
      <c r="A1763" s="32" t="s">
        <v>1895</v>
      </c>
      <c r="B1763" s="32">
        <v>2</v>
      </c>
      <c r="C1763" s="32">
        <v>1</v>
      </c>
      <c r="D1763" s="26" t="str">
        <f t="shared" si="65"/>
        <v>기사임</v>
      </c>
      <c r="E1763" s="26">
        <f>IF(D1763="","",COUNTIF($D$1:D1763,"기사임"))</f>
        <v>1520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4"/>
        <v/>
      </c>
    </row>
    <row r="1764" spans="1:7">
      <c r="A1764" s="32" t="s">
        <v>3021</v>
      </c>
      <c r="B1764" s="32">
        <v>2</v>
      </c>
      <c r="C1764" s="32">
        <v>2</v>
      </c>
      <c r="D1764" s="26" t="str">
        <f t="shared" si="65"/>
        <v>기사임</v>
      </c>
      <c r="E1764" s="26">
        <f>IF(D1764="","",COUNTIF($D$1:D1764,"기사임"))</f>
        <v>1521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4"/>
        <v/>
      </c>
    </row>
    <row r="1765" spans="1:7">
      <c r="A1765" s="32" t="s">
        <v>1998</v>
      </c>
      <c r="B1765" s="32">
        <v>2</v>
      </c>
      <c r="C1765" s="32">
        <v>2</v>
      </c>
      <c r="D1765" s="26" t="str">
        <f t="shared" si="65"/>
        <v>기사임</v>
      </c>
      <c r="E1765" s="26">
        <f>IF(D1765="","",COUNTIF($D$1:D1765,"기사임"))</f>
        <v>1522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4"/>
        <v/>
      </c>
    </row>
    <row r="1766" spans="1:7">
      <c r="A1766" s="32" t="s">
        <v>3138</v>
      </c>
      <c r="B1766" s="32">
        <v>2</v>
      </c>
      <c r="C1766" s="32">
        <v>1</v>
      </c>
      <c r="D1766" s="26" t="str">
        <f t="shared" si="65"/>
        <v>기사임</v>
      </c>
      <c r="E1766" s="26">
        <f>IF(D1766="","",COUNTIF($D$1:D1766,"기사임"))</f>
        <v>1523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4"/>
        <v/>
      </c>
    </row>
    <row r="1767" spans="1:7">
      <c r="A1767" s="32" t="s">
        <v>2425</v>
      </c>
      <c r="B1767" s="32">
        <v>2</v>
      </c>
      <c r="C1767" s="32">
        <v>2</v>
      </c>
      <c r="D1767" s="26" t="str">
        <f t="shared" si="65"/>
        <v>기사임</v>
      </c>
      <c r="E1767" s="26">
        <f>IF(D1767="","",COUNTIF($D$1:D1767,"기사임"))</f>
        <v>1524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4"/>
        <v/>
      </c>
    </row>
    <row r="1768" spans="1:7">
      <c r="A1768" s="32" t="s">
        <v>2251</v>
      </c>
      <c r="B1768" s="32">
        <v>2</v>
      </c>
      <c r="C1768" s="32">
        <v>2</v>
      </c>
      <c r="D1768" s="26" t="str">
        <f t="shared" si="65"/>
        <v>기사임</v>
      </c>
      <c r="E1768" s="26">
        <f>IF(D1768="","",COUNTIF($D$1:D1768,"기사임"))</f>
        <v>1525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4"/>
        <v/>
      </c>
    </row>
    <row r="1769" spans="1:7">
      <c r="A1769" s="32" t="s">
        <v>3721</v>
      </c>
      <c r="B1769" s="32">
        <v>2</v>
      </c>
      <c r="C1769" s="32">
        <v>2</v>
      </c>
      <c r="D1769" s="26" t="str">
        <f t="shared" si="65"/>
        <v>기사임</v>
      </c>
      <c r="E1769" s="26">
        <f>IF(D1769="","",COUNTIF($D$1:D1769,"기사임"))</f>
        <v>1526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4"/>
        <v/>
      </c>
    </row>
    <row r="1770" spans="1:7">
      <c r="A1770" s="32" t="s">
        <v>3722</v>
      </c>
      <c r="B1770" s="32">
        <v>2</v>
      </c>
      <c r="C1770" s="32">
        <v>1</v>
      </c>
      <c r="D1770" s="26" t="str">
        <f t="shared" si="65"/>
        <v>기사임</v>
      </c>
      <c r="E1770" s="26">
        <f>IF(D1770="","",COUNTIF($D$1:D1770,"기사임"))</f>
        <v>1527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4"/>
        <v/>
      </c>
    </row>
    <row r="1771" spans="1:7">
      <c r="A1771" s="32" t="s">
        <v>3141</v>
      </c>
      <c r="B1771" s="32">
        <v>2</v>
      </c>
      <c r="C1771" s="32">
        <v>2</v>
      </c>
      <c r="D1771" s="26" t="str">
        <f t="shared" si="65"/>
        <v>기사임</v>
      </c>
      <c r="E1771" s="26">
        <f>IF(D1771="","",COUNTIF($D$1:D1771,"기사임"))</f>
        <v>1528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4"/>
        <v/>
      </c>
    </row>
    <row r="1772" spans="1:7">
      <c r="A1772" s="32" t="s">
        <v>2426</v>
      </c>
      <c r="B1772" s="32">
        <v>2</v>
      </c>
      <c r="C1772" s="32">
        <v>2</v>
      </c>
      <c r="D1772" s="26" t="str">
        <f t="shared" si="65"/>
        <v>기사임</v>
      </c>
      <c r="E1772" s="26">
        <f>IF(D1772="","",COUNTIF($D$1:D1772,"기사임"))</f>
        <v>1529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4"/>
        <v/>
      </c>
    </row>
    <row r="1773" spans="1:7">
      <c r="A1773" s="32" t="s">
        <v>3723</v>
      </c>
      <c r="B1773" s="32">
        <v>2</v>
      </c>
      <c r="C1773" s="32">
        <v>2</v>
      </c>
      <c r="D1773" s="26" t="str">
        <f t="shared" si="65"/>
        <v>기사임</v>
      </c>
      <c r="E1773" s="26">
        <f>IF(D1773="","",COUNTIF($D$1:D1773,"기사임"))</f>
        <v>1530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4"/>
        <v/>
      </c>
    </row>
    <row r="1774" spans="1:7">
      <c r="A1774" s="32" t="s">
        <v>3724</v>
      </c>
      <c r="B1774" s="32">
        <v>2</v>
      </c>
      <c r="C1774" s="32">
        <v>2</v>
      </c>
      <c r="D1774" s="26" t="str">
        <f t="shared" si="65"/>
        <v>기사임</v>
      </c>
      <c r="E1774" s="26">
        <f>IF(D1774="","",COUNTIF($D$1:D1774,"기사임"))</f>
        <v>1531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4"/>
        <v/>
      </c>
    </row>
    <row r="1775" spans="1:7">
      <c r="A1775" s="32" t="s">
        <v>3725</v>
      </c>
      <c r="B1775" s="32">
        <v>2</v>
      </c>
      <c r="C1775" s="32">
        <v>2</v>
      </c>
      <c r="D1775" s="26" t="str">
        <f t="shared" si="65"/>
        <v>기사임</v>
      </c>
      <c r="E1775" s="26">
        <f>IF(D1775="","",COUNTIF($D$1:D1775,"기사임"))</f>
        <v>1532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4"/>
        <v/>
      </c>
    </row>
    <row r="1776" spans="1:7">
      <c r="A1776" s="32" t="s">
        <v>3726</v>
      </c>
      <c r="B1776" s="32">
        <v>2</v>
      </c>
      <c r="C1776" s="32">
        <v>2</v>
      </c>
      <c r="D1776" s="26" t="str">
        <f t="shared" si="65"/>
        <v>기사임</v>
      </c>
      <c r="E1776" s="26">
        <f>IF(D1776="","",COUNTIF($D$1:D1776,"기사임"))</f>
        <v>1533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4"/>
        <v/>
      </c>
    </row>
    <row r="1777" spans="1:7">
      <c r="A1777" s="32" t="s">
        <v>3090</v>
      </c>
      <c r="B1777" s="32">
        <v>2</v>
      </c>
      <c r="C1777" s="32">
        <v>1</v>
      </c>
      <c r="D1777" s="26" t="str">
        <f t="shared" si="65"/>
        <v>기사임</v>
      </c>
      <c r="E1777" s="26">
        <f>IF(D1777="","",COUNTIF($D$1:D1777,"기사임"))</f>
        <v>1534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4"/>
        <v/>
      </c>
    </row>
    <row r="1778" spans="1:7">
      <c r="A1778" s="32" t="s">
        <v>3727</v>
      </c>
      <c r="B1778" s="32">
        <v>2</v>
      </c>
      <c r="C1778" s="32">
        <v>1</v>
      </c>
      <c r="D1778" s="26" t="str">
        <f t="shared" si="65"/>
        <v>기사임</v>
      </c>
      <c r="E1778" s="26">
        <f>IF(D1778="","",COUNTIF($D$1:D1778,"기사임"))</f>
        <v>1535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4"/>
        <v/>
      </c>
    </row>
    <row r="1779" spans="1:7">
      <c r="A1779" s="32" t="s">
        <v>2427</v>
      </c>
      <c r="B1779" s="32">
        <v>2</v>
      </c>
      <c r="C1779" s="32">
        <v>2</v>
      </c>
      <c r="D1779" s="26" t="str">
        <f t="shared" si="65"/>
        <v>기사임</v>
      </c>
      <c r="E1779" s="26">
        <f>IF(D1779="","",COUNTIF($D$1:D1779,"기사임"))</f>
        <v>1536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4"/>
        <v/>
      </c>
    </row>
    <row r="1780" spans="1:7">
      <c r="A1780" s="32" t="s">
        <v>3728</v>
      </c>
      <c r="B1780" s="32">
        <v>2</v>
      </c>
      <c r="C1780" s="32">
        <v>1</v>
      </c>
      <c r="D1780" s="26" t="str">
        <f t="shared" si="65"/>
        <v>기사임</v>
      </c>
      <c r="E1780" s="26">
        <f>IF(D1780="","",COUNTIF($D$1:D1780,"기사임"))</f>
        <v>1537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4"/>
        <v/>
      </c>
    </row>
    <row r="1781" spans="1:7">
      <c r="A1781" s="32" t="s">
        <v>3729</v>
      </c>
      <c r="B1781" s="32">
        <v>2</v>
      </c>
      <c r="C1781" s="32">
        <v>1</v>
      </c>
      <c r="D1781" s="26" t="str">
        <f t="shared" si="65"/>
        <v>기사임</v>
      </c>
      <c r="E1781" s="26">
        <f>IF(D1781="","",COUNTIF($D$1:D1781,"기사임"))</f>
        <v>1538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4"/>
        <v/>
      </c>
    </row>
    <row r="1782" spans="1:7">
      <c r="A1782" s="32" t="s">
        <v>3730</v>
      </c>
      <c r="B1782" s="32">
        <v>2</v>
      </c>
      <c r="C1782" s="32">
        <v>1</v>
      </c>
      <c r="D1782" s="26" t="str">
        <f t="shared" si="65"/>
        <v>기사임</v>
      </c>
      <c r="E1782" s="26">
        <f>IF(D1782="","",COUNTIF($D$1:D1782,"기사임"))</f>
        <v>1539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4"/>
        <v/>
      </c>
    </row>
    <row r="1783" spans="1:7">
      <c r="A1783" s="32" t="s">
        <v>3092</v>
      </c>
      <c r="B1783" s="32">
        <v>2</v>
      </c>
      <c r="C1783" s="32">
        <v>2</v>
      </c>
      <c r="D1783" s="26" t="str">
        <f t="shared" si="65"/>
        <v>기사임</v>
      </c>
      <c r="E1783" s="26">
        <f>IF(D1783="","",COUNTIF($D$1:D1783,"기사임"))</f>
        <v>1540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4"/>
        <v/>
      </c>
    </row>
    <row r="1784" spans="1:7">
      <c r="A1784" s="32" t="s">
        <v>2429</v>
      </c>
      <c r="B1784" s="32">
        <v>2</v>
      </c>
      <c r="C1784" s="32">
        <v>2</v>
      </c>
      <c r="D1784" s="26" t="str">
        <f t="shared" si="65"/>
        <v>기사임</v>
      </c>
      <c r="E1784" s="26">
        <f>IF(D1784="","",COUNTIF($D$1:D1784,"기사임"))</f>
        <v>1541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4"/>
        <v/>
      </c>
    </row>
    <row r="1785" spans="1:7">
      <c r="A1785" s="32" t="s">
        <v>1900</v>
      </c>
      <c r="B1785" s="32">
        <v>2</v>
      </c>
      <c r="C1785" s="32">
        <v>1</v>
      </c>
      <c r="D1785" s="26" t="str">
        <f t="shared" si="65"/>
        <v>기사임</v>
      </c>
      <c r="E1785" s="26">
        <f>IF(D1785="","",COUNTIF($D$1:D1785,"기사임"))</f>
        <v>1542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4"/>
        <v/>
      </c>
    </row>
    <row r="1786" spans="1:7">
      <c r="A1786" s="32" t="s">
        <v>3731</v>
      </c>
      <c r="B1786" s="32">
        <v>2</v>
      </c>
      <c r="C1786" s="32">
        <v>2</v>
      </c>
      <c r="D1786" s="26" t="str">
        <f t="shared" si="65"/>
        <v>기사임</v>
      </c>
      <c r="E1786" s="26">
        <f>IF(D1786="","",COUNTIF($D$1:D1786,"기사임"))</f>
        <v>1543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4"/>
        <v/>
      </c>
    </row>
    <row r="1787" spans="1:7">
      <c r="A1787" s="32" t="s">
        <v>3732</v>
      </c>
      <c r="B1787" s="32">
        <v>2</v>
      </c>
      <c r="C1787" s="32">
        <v>2</v>
      </c>
      <c r="D1787" s="26" t="str">
        <f t="shared" si="65"/>
        <v>기사임</v>
      </c>
      <c r="E1787" s="26">
        <f>IF(D1787="","",COUNTIF($D$1:D1787,"기사임"))</f>
        <v>1544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4"/>
        <v/>
      </c>
    </row>
    <row r="1788" spans="1:7">
      <c r="A1788" s="32" t="s">
        <v>3733</v>
      </c>
      <c r="B1788" s="32">
        <v>2</v>
      </c>
      <c r="C1788" s="32">
        <v>1</v>
      </c>
      <c r="D1788" s="26" t="str">
        <f t="shared" si="65"/>
        <v>기사임</v>
      </c>
      <c r="E1788" s="26">
        <f>IF(D1788="","",COUNTIF($D$1:D1788,"기사임"))</f>
        <v>1545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4"/>
        <v/>
      </c>
    </row>
    <row r="1789" spans="1:7">
      <c r="A1789" s="32" t="s">
        <v>3734</v>
      </c>
      <c r="B1789" s="32">
        <v>2</v>
      </c>
      <c r="C1789" s="32">
        <v>2</v>
      </c>
      <c r="D1789" s="26" t="str">
        <f t="shared" si="65"/>
        <v>기사임</v>
      </c>
      <c r="E1789" s="26">
        <f>IF(D1789="","",COUNTIF($D$1:D1789,"기사임"))</f>
        <v>1546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4"/>
        <v/>
      </c>
    </row>
    <row r="1790" spans="1:7">
      <c r="A1790" s="32" t="s">
        <v>3094</v>
      </c>
      <c r="B1790" s="32">
        <v>2</v>
      </c>
      <c r="C1790" s="32">
        <v>1</v>
      </c>
      <c r="D1790" s="26" t="str">
        <f t="shared" si="65"/>
        <v>기사임</v>
      </c>
      <c r="E1790" s="26">
        <f>IF(D1790="","",COUNTIF($D$1:D1790,"기사임"))</f>
        <v>1547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4"/>
        <v/>
      </c>
    </row>
    <row r="1791" spans="1:7">
      <c r="A1791" s="32" t="s">
        <v>2119</v>
      </c>
      <c r="B1791" s="32">
        <v>2</v>
      </c>
      <c r="C1791" s="32">
        <v>2</v>
      </c>
      <c r="D1791" s="26" t="str">
        <f t="shared" si="65"/>
        <v>기사임</v>
      </c>
      <c r="E1791" s="26">
        <f>IF(D1791="","",COUNTIF($D$1:D1791,"기사임"))</f>
        <v>1548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4"/>
        <v/>
      </c>
    </row>
    <row r="1792" spans="1:7">
      <c r="A1792" s="32" t="s">
        <v>3735</v>
      </c>
      <c r="B1792" s="32">
        <v>2</v>
      </c>
      <c r="C1792" s="32">
        <v>1</v>
      </c>
      <c r="D1792" s="26" t="str">
        <f t="shared" si="65"/>
        <v/>
      </c>
      <c r="E1792" s="26" t="str">
        <f>IF(D1792="","",COUNTIF($D$1:D1792,"기사임"))</f>
        <v/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4"/>
        <v/>
      </c>
    </row>
    <row r="1793" spans="1:7">
      <c r="A1793" s="32" t="s">
        <v>3736</v>
      </c>
      <c r="B1793" s="32">
        <v>2</v>
      </c>
      <c r="C1793" s="32">
        <v>1</v>
      </c>
      <c r="D1793" s="26" t="str">
        <f t="shared" si="65"/>
        <v>기사임</v>
      </c>
      <c r="E1793" s="26">
        <f>IF(D1793="","",COUNTIF($D$1:D1793,"기사임"))</f>
        <v>1549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4"/>
        <v/>
      </c>
    </row>
    <row r="1794" spans="1:7">
      <c r="A1794" s="32" t="s">
        <v>1736</v>
      </c>
      <c r="B1794" s="32">
        <v>2</v>
      </c>
      <c r="C1794" s="32">
        <v>2</v>
      </c>
      <c r="D1794" s="26" t="str">
        <f t="shared" si="65"/>
        <v>기사임</v>
      </c>
      <c r="E1794" s="26">
        <f>IF(D1794="","",COUNTIF($D$1:D1794,"기사임"))</f>
        <v>1550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6">IF(F1794="","",RANK(F1794,F:F,1))</f>
        <v/>
      </c>
    </row>
    <row r="1795" spans="1:7">
      <c r="A1795" s="32" t="s">
        <v>2812</v>
      </c>
      <c r="B1795" s="32">
        <v>2</v>
      </c>
      <c r="C1795" s="32">
        <v>2</v>
      </c>
      <c r="D1795" s="26" t="str">
        <f t="shared" ref="D1795:D1858" si="67">IF(AND(MID(A1795,2,8)="archives",ISNUMBER(VALUE(MID(A1795,11,8)))=TRUE),"기사임","")</f>
        <v>기사임</v>
      </c>
      <c r="E1795" s="26">
        <f>IF(D1795="","",COUNTIF($D$1:D1795,"기사임"))</f>
        <v>1551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6"/>
        <v/>
      </c>
    </row>
    <row r="1796" spans="1:7">
      <c r="A1796" s="32" t="s">
        <v>3737</v>
      </c>
      <c r="B1796" s="32">
        <v>2</v>
      </c>
      <c r="C1796" s="32">
        <v>1</v>
      </c>
      <c r="D1796" s="26" t="str">
        <f t="shared" si="67"/>
        <v>기사임</v>
      </c>
      <c r="E1796" s="26">
        <f>IF(D1796="","",COUNTIF($D$1:D1796,"기사임"))</f>
        <v>1552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6"/>
        <v/>
      </c>
    </row>
    <row r="1797" spans="1:7">
      <c r="A1797" s="32" t="s">
        <v>3738</v>
      </c>
      <c r="B1797" s="32">
        <v>2</v>
      </c>
      <c r="C1797" s="32">
        <v>2</v>
      </c>
      <c r="D1797" s="26" t="str">
        <f t="shared" si="67"/>
        <v>기사임</v>
      </c>
      <c r="E1797" s="26">
        <f>IF(D1797="","",COUNTIF($D$1:D1797,"기사임"))</f>
        <v>1553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6"/>
        <v/>
      </c>
    </row>
    <row r="1798" spans="1:7">
      <c r="A1798" s="32" t="s">
        <v>3739</v>
      </c>
      <c r="B1798" s="32">
        <v>2</v>
      </c>
      <c r="C1798" s="32">
        <v>2</v>
      </c>
      <c r="D1798" s="26" t="str">
        <f t="shared" si="67"/>
        <v>기사임</v>
      </c>
      <c r="E1798" s="26">
        <f>IF(D1798="","",COUNTIF($D$1:D1798,"기사임"))</f>
        <v>1554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6"/>
        <v/>
      </c>
    </row>
    <row r="1799" spans="1:7">
      <c r="A1799" s="32" t="s">
        <v>3740</v>
      </c>
      <c r="B1799" s="32">
        <v>2</v>
      </c>
      <c r="C1799" s="32">
        <v>2</v>
      </c>
      <c r="D1799" s="26" t="str">
        <f t="shared" si="67"/>
        <v>기사임</v>
      </c>
      <c r="E1799" s="26">
        <f>IF(D1799="","",COUNTIF($D$1:D1799,"기사임"))</f>
        <v>1555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6"/>
        <v/>
      </c>
    </row>
    <row r="1800" spans="1:7">
      <c r="A1800" s="32" t="s">
        <v>3741</v>
      </c>
      <c r="B1800" s="32">
        <v>2</v>
      </c>
      <c r="C1800" s="32">
        <v>1</v>
      </c>
      <c r="D1800" s="26" t="str">
        <f t="shared" si="67"/>
        <v>기사임</v>
      </c>
      <c r="E1800" s="26">
        <f>IF(D1800="","",COUNTIF($D$1:D1800,"기사임"))</f>
        <v>1556</v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6"/>
        <v/>
      </c>
    </row>
    <row r="1801" spans="1:7">
      <c r="A1801" s="32" t="s">
        <v>3742</v>
      </c>
      <c r="B1801" s="32">
        <v>2</v>
      </c>
      <c r="C1801" s="32">
        <v>2</v>
      </c>
      <c r="D1801" s="26" t="str">
        <f t="shared" si="67"/>
        <v>기사임</v>
      </c>
      <c r="E1801" s="26">
        <f>IF(D1801="","",COUNTIF($D$1:D1801,"기사임"))</f>
        <v>1557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6"/>
        <v/>
      </c>
    </row>
    <row r="1802" spans="1:7">
      <c r="A1802" s="32" t="s">
        <v>3149</v>
      </c>
      <c r="B1802" s="32">
        <v>2</v>
      </c>
      <c r="C1802" s="32">
        <v>2</v>
      </c>
      <c r="D1802" s="26" t="str">
        <f t="shared" si="67"/>
        <v>기사임</v>
      </c>
      <c r="E1802" s="26">
        <f>IF(D1802="","",COUNTIF($D$1:D1802,"기사임"))</f>
        <v>1558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6"/>
        <v/>
      </c>
    </row>
    <row r="1803" spans="1:7">
      <c r="A1803" s="32" t="s">
        <v>3743</v>
      </c>
      <c r="B1803" s="32">
        <v>2</v>
      </c>
      <c r="C1803" s="32">
        <v>2</v>
      </c>
      <c r="D1803" s="26" t="str">
        <f t="shared" si="67"/>
        <v>기사임</v>
      </c>
      <c r="E1803" s="26">
        <f>IF(D1803="","",COUNTIF($D$1:D1803,"기사임"))</f>
        <v>1559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6"/>
        <v/>
      </c>
    </row>
    <row r="1804" spans="1:7">
      <c r="A1804" s="32" t="s">
        <v>3744</v>
      </c>
      <c r="B1804" s="32">
        <v>2</v>
      </c>
      <c r="C1804" s="32">
        <v>1</v>
      </c>
      <c r="D1804" s="26" t="str">
        <f t="shared" si="67"/>
        <v>기사임</v>
      </c>
      <c r="E1804" s="26">
        <f>IF(D1804="","",COUNTIF($D$1:D1804,"기사임"))</f>
        <v>1560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6"/>
        <v/>
      </c>
    </row>
    <row r="1805" spans="1:7">
      <c r="A1805" s="32" t="s">
        <v>3745</v>
      </c>
      <c r="B1805" s="32">
        <v>2</v>
      </c>
      <c r="C1805" s="32">
        <v>2</v>
      </c>
      <c r="D1805" s="26" t="str">
        <f t="shared" si="67"/>
        <v>기사임</v>
      </c>
      <c r="E1805" s="26">
        <f>IF(D1805="","",COUNTIF($D$1:D1805,"기사임"))</f>
        <v>1561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6"/>
        <v/>
      </c>
    </row>
    <row r="1806" spans="1:7">
      <c r="A1806" s="32" t="s">
        <v>3746</v>
      </c>
      <c r="B1806" s="32">
        <v>2</v>
      </c>
      <c r="C1806" s="32">
        <v>2</v>
      </c>
      <c r="D1806" s="26" t="str">
        <f t="shared" si="67"/>
        <v>기사임</v>
      </c>
      <c r="E1806" s="26">
        <f>IF(D1806="","",COUNTIF($D$1:D1806,"기사임"))</f>
        <v>1562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6"/>
        <v/>
      </c>
    </row>
    <row r="1807" spans="1:7">
      <c r="A1807" s="32" t="s">
        <v>2894</v>
      </c>
      <c r="B1807" s="32">
        <v>2</v>
      </c>
      <c r="C1807" s="32">
        <v>2</v>
      </c>
      <c r="D1807" s="26" t="str">
        <f t="shared" si="67"/>
        <v>기사임</v>
      </c>
      <c r="E1807" s="26">
        <f>IF(D1807="","",COUNTIF($D$1:D1807,"기사임"))</f>
        <v>1563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6"/>
        <v/>
      </c>
    </row>
    <row r="1808" spans="1:7">
      <c r="A1808" s="32" t="s">
        <v>3747</v>
      </c>
      <c r="B1808" s="32">
        <v>2</v>
      </c>
      <c r="C1808" s="32">
        <v>1</v>
      </c>
      <c r="D1808" s="26" t="str">
        <f t="shared" si="67"/>
        <v>기사임</v>
      </c>
      <c r="E1808" s="26">
        <f>IF(D1808="","",COUNTIF($D$1:D1808,"기사임"))</f>
        <v>1564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6"/>
        <v/>
      </c>
    </row>
    <row r="1809" spans="1:7">
      <c r="A1809" s="32" t="s">
        <v>2778</v>
      </c>
      <c r="B1809" s="32">
        <v>2</v>
      </c>
      <c r="C1809" s="32">
        <v>2</v>
      </c>
      <c r="D1809" s="26" t="str">
        <f t="shared" si="67"/>
        <v>기사임</v>
      </c>
      <c r="E1809" s="26">
        <f>IF(D1809="","",COUNTIF($D$1:D1809,"기사임"))</f>
        <v>1565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6"/>
        <v/>
      </c>
    </row>
    <row r="1810" spans="1:7">
      <c r="A1810" s="32" t="s">
        <v>2840</v>
      </c>
      <c r="B1810" s="32">
        <v>2</v>
      </c>
      <c r="C1810" s="32">
        <v>2</v>
      </c>
      <c r="D1810" s="26" t="str">
        <f t="shared" si="67"/>
        <v>기사임</v>
      </c>
      <c r="E1810" s="26">
        <f>IF(D1810="","",COUNTIF($D$1:D1810,"기사임"))</f>
        <v>1566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6"/>
        <v/>
      </c>
    </row>
    <row r="1811" spans="1:7">
      <c r="A1811" s="32" t="s">
        <v>3748</v>
      </c>
      <c r="B1811" s="32">
        <v>2</v>
      </c>
      <c r="C1811" s="32">
        <v>2</v>
      </c>
      <c r="D1811" s="26" t="str">
        <f t="shared" si="67"/>
        <v>기사임</v>
      </c>
      <c r="E1811" s="26">
        <f>IF(D1811="","",COUNTIF($D$1:D1811,"기사임"))</f>
        <v>1567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6"/>
        <v/>
      </c>
    </row>
    <row r="1812" spans="1:7">
      <c r="A1812" s="32" t="s">
        <v>3749</v>
      </c>
      <c r="B1812" s="32">
        <v>2</v>
      </c>
      <c r="C1812" s="32">
        <v>1</v>
      </c>
      <c r="D1812" s="26" t="str">
        <f t="shared" si="67"/>
        <v/>
      </c>
      <c r="E1812" s="26" t="str">
        <f>IF(D1812="","",COUNTIF($D$1:D1812,"기사임"))</f>
        <v/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6"/>
        <v/>
      </c>
    </row>
    <row r="1813" spans="1:7">
      <c r="A1813" s="32" t="s">
        <v>3750</v>
      </c>
      <c r="B1813" s="32">
        <v>2</v>
      </c>
      <c r="C1813" s="32">
        <v>1</v>
      </c>
      <c r="D1813" s="26" t="str">
        <f t="shared" si="67"/>
        <v>기사임</v>
      </c>
      <c r="E1813" s="26">
        <f>IF(D1813="","",COUNTIF($D$1:D1813,"기사임"))</f>
        <v>1568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6"/>
        <v/>
      </c>
    </row>
    <row r="1814" spans="1:7">
      <c r="A1814" s="32" t="s">
        <v>2123</v>
      </c>
      <c r="B1814" s="32">
        <v>2</v>
      </c>
      <c r="C1814" s="32">
        <v>2</v>
      </c>
      <c r="D1814" s="26" t="str">
        <f t="shared" si="67"/>
        <v>기사임</v>
      </c>
      <c r="E1814" s="26">
        <f>IF(D1814="","",COUNTIF($D$1:D1814,"기사임"))</f>
        <v>1569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6"/>
        <v/>
      </c>
    </row>
    <row r="1815" spans="1:7">
      <c r="A1815" s="32" t="s">
        <v>3751</v>
      </c>
      <c r="B1815" s="32">
        <v>2</v>
      </c>
      <c r="C1815" s="32">
        <v>1</v>
      </c>
      <c r="D1815" s="26" t="str">
        <f t="shared" si="67"/>
        <v>기사임</v>
      </c>
      <c r="E1815" s="26">
        <f>IF(D1815="","",COUNTIF($D$1:D1815,"기사임"))</f>
        <v>1570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6"/>
        <v/>
      </c>
    </row>
    <row r="1816" spans="1:7">
      <c r="A1816" s="32" t="s">
        <v>3752</v>
      </c>
      <c r="B1816" s="32">
        <v>2</v>
      </c>
      <c r="C1816" s="32">
        <v>2</v>
      </c>
      <c r="D1816" s="26" t="str">
        <f t="shared" si="67"/>
        <v>기사임</v>
      </c>
      <c r="E1816" s="26">
        <f>IF(D1816="","",COUNTIF($D$1:D1816,"기사임"))</f>
        <v>1571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6"/>
        <v/>
      </c>
    </row>
    <row r="1817" spans="1:7">
      <c r="A1817" s="32" t="s">
        <v>3753</v>
      </c>
      <c r="B1817" s="32">
        <v>2</v>
      </c>
      <c r="C1817" s="32">
        <v>1</v>
      </c>
      <c r="D1817" s="26" t="str">
        <f t="shared" si="67"/>
        <v>기사임</v>
      </c>
      <c r="E1817" s="26">
        <f>IF(D1817="","",COUNTIF($D$1:D1817,"기사임"))</f>
        <v>1572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6"/>
        <v/>
      </c>
    </row>
    <row r="1818" spans="1:7">
      <c r="A1818" s="32" t="s">
        <v>3065</v>
      </c>
      <c r="B1818" s="32">
        <v>2</v>
      </c>
      <c r="C1818" s="32">
        <v>2</v>
      </c>
      <c r="D1818" s="26" t="str">
        <f t="shared" si="67"/>
        <v>기사임</v>
      </c>
      <c r="E1818" s="26">
        <f>IF(D1818="","",COUNTIF($D$1:D1818,"기사임"))</f>
        <v>1573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6"/>
        <v/>
      </c>
    </row>
    <row r="1819" spans="1:7">
      <c r="A1819" s="32" t="s">
        <v>2261</v>
      </c>
      <c r="B1819" s="32">
        <v>2</v>
      </c>
      <c r="C1819" s="32">
        <v>2</v>
      </c>
      <c r="D1819" s="26" t="str">
        <f t="shared" si="67"/>
        <v>기사임</v>
      </c>
      <c r="E1819" s="26">
        <f>IF(D1819="","",COUNTIF($D$1:D1819,"기사임"))</f>
        <v>1574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6"/>
        <v/>
      </c>
    </row>
    <row r="1820" spans="1:7">
      <c r="A1820" s="32" t="s">
        <v>1741</v>
      </c>
      <c r="B1820" s="32">
        <v>2</v>
      </c>
      <c r="C1820" s="32">
        <v>2</v>
      </c>
      <c r="D1820" s="26" t="str">
        <f t="shared" si="67"/>
        <v>기사임</v>
      </c>
      <c r="E1820" s="26">
        <f>IF(D1820="","",COUNTIF($D$1:D1820,"기사임"))</f>
        <v>1575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6"/>
        <v/>
      </c>
    </row>
    <row r="1821" spans="1:7">
      <c r="A1821" s="32" t="s">
        <v>3754</v>
      </c>
      <c r="B1821" s="32">
        <v>2</v>
      </c>
      <c r="C1821" s="32">
        <v>2</v>
      </c>
      <c r="D1821" s="26" t="str">
        <f t="shared" si="67"/>
        <v>기사임</v>
      </c>
      <c r="E1821" s="26">
        <f>IF(D1821="","",COUNTIF($D$1:D1821,"기사임"))</f>
        <v>1576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6"/>
        <v/>
      </c>
    </row>
    <row r="1822" spans="1:7">
      <c r="A1822" s="32" t="s">
        <v>3755</v>
      </c>
      <c r="B1822" s="32">
        <v>2</v>
      </c>
      <c r="C1822" s="32">
        <v>2</v>
      </c>
      <c r="D1822" s="26" t="str">
        <f t="shared" si="67"/>
        <v>기사임</v>
      </c>
      <c r="E1822" s="26">
        <f>IF(D1822="","",COUNTIF($D$1:D1822,"기사임"))</f>
        <v>1577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6"/>
        <v/>
      </c>
    </row>
    <row r="1823" spans="1:7">
      <c r="A1823" s="32" t="s">
        <v>3756</v>
      </c>
      <c r="B1823" s="32">
        <v>2</v>
      </c>
      <c r="C1823" s="32">
        <v>2</v>
      </c>
      <c r="D1823" s="26" t="str">
        <f t="shared" si="67"/>
        <v>기사임</v>
      </c>
      <c r="E1823" s="26">
        <f>IF(D1823="","",COUNTIF($D$1:D1823,"기사임"))</f>
        <v>1578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6"/>
        <v/>
      </c>
    </row>
    <row r="1824" spans="1:7">
      <c r="A1824" s="32" t="s">
        <v>3757</v>
      </c>
      <c r="B1824" s="32">
        <v>2</v>
      </c>
      <c r="C1824" s="32">
        <v>2</v>
      </c>
      <c r="D1824" s="26" t="str">
        <f t="shared" si="67"/>
        <v>기사임</v>
      </c>
      <c r="E1824" s="26">
        <f>IF(D1824="","",COUNTIF($D$1:D1824,"기사임"))</f>
        <v>1579</v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6"/>
        <v/>
      </c>
    </row>
    <row r="1825" spans="1:7">
      <c r="A1825" s="32" t="s">
        <v>2263</v>
      </c>
      <c r="B1825" s="32">
        <v>2</v>
      </c>
      <c r="C1825" s="32">
        <v>2</v>
      </c>
      <c r="D1825" s="26" t="str">
        <f t="shared" si="67"/>
        <v>기사임</v>
      </c>
      <c r="E1825" s="26">
        <f>IF(D1825="","",COUNTIF($D$1:D1825,"기사임"))</f>
        <v>1580</v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6"/>
        <v/>
      </c>
    </row>
    <row r="1826" spans="1:7">
      <c r="A1826" s="32" t="s">
        <v>3758</v>
      </c>
      <c r="B1826" s="32">
        <v>2</v>
      </c>
      <c r="C1826" s="32">
        <v>2</v>
      </c>
      <c r="D1826" s="26" t="str">
        <f t="shared" si="67"/>
        <v>기사임</v>
      </c>
      <c r="E1826" s="26">
        <f>IF(D1826="","",COUNTIF($D$1:D1826,"기사임"))</f>
        <v>1581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6"/>
        <v/>
      </c>
    </row>
    <row r="1827" spans="1:7">
      <c r="A1827" s="32" t="s">
        <v>3759</v>
      </c>
      <c r="B1827" s="32">
        <v>2</v>
      </c>
      <c r="C1827" s="32">
        <v>2</v>
      </c>
      <c r="D1827" s="26" t="str">
        <f t="shared" si="67"/>
        <v>기사임</v>
      </c>
      <c r="E1827" s="26">
        <f>IF(D1827="","",COUNTIF($D$1:D1827,"기사임"))</f>
        <v>1582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6"/>
        <v/>
      </c>
    </row>
    <row r="1828" spans="1:7">
      <c r="A1828" s="32" t="s">
        <v>3760</v>
      </c>
      <c r="B1828" s="32">
        <v>2</v>
      </c>
      <c r="C1828" s="32">
        <v>2</v>
      </c>
      <c r="D1828" s="26" t="str">
        <f t="shared" si="67"/>
        <v>기사임</v>
      </c>
      <c r="E1828" s="26">
        <f>IF(D1828="","",COUNTIF($D$1:D1828,"기사임"))</f>
        <v>1583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6"/>
        <v/>
      </c>
    </row>
    <row r="1829" spans="1:7">
      <c r="A1829" s="32" t="s">
        <v>3761</v>
      </c>
      <c r="B1829" s="32">
        <v>2</v>
      </c>
      <c r="C1829" s="32">
        <v>2</v>
      </c>
      <c r="D1829" s="26" t="str">
        <f t="shared" si="67"/>
        <v>기사임</v>
      </c>
      <c r="E1829" s="26">
        <f>IF(D1829="","",COUNTIF($D$1:D1829,"기사임"))</f>
        <v>1584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6"/>
        <v/>
      </c>
    </row>
    <row r="1830" spans="1:7">
      <c r="A1830" s="32" t="s">
        <v>3157</v>
      </c>
      <c r="B1830" s="32">
        <v>2</v>
      </c>
      <c r="C1830" s="32">
        <v>2</v>
      </c>
      <c r="D1830" s="26" t="str">
        <f t="shared" si="67"/>
        <v>기사임</v>
      </c>
      <c r="E1830" s="26">
        <f>IF(D1830="","",COUNTIF($D$1:D1830,"기사임"))</f>
        <v>1585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6"/>
        <v/>
      </c>
    </row>
    <row r="1831" spans="1:7">
      <c r="A1831" s="32" t="s">
        <v>3762</v>
      </c>
      <c r="B1831" s="32">
        <v>2</v>
      </c>
      <c r="C1831" s="32">
        <v>2</v>
      </c>
      <c r="D1831" s="26" t="str">
        <f t="shared" si="67"/>
        <v>기사임</v>
      </c>
      <c r="E1831" s="26">
        <f>IF(D1831="","",COUNTIF($D$1:D1831,"기사임"))</f>
        <v>1586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6"/>
        <v/>
      </c>
    </row>
    <row r="1832" spans="1:7">
      <c r="A1832" s="32" t="s">
        <v>3763</v>
      </c>
      <c r="B1832" s="32">
        <v>2</v>
      </c>
      <c r="C1832" s="32">
        <v>1</v>
      </c>
      <c r="D1832" s="26" t="str">
        <f t="shared" si="67"/>
        <v>기사임</v>
      </c>
      <c r="E1832" s="26">
        <f>IF(D1832="","",COUNTIF($D$1:D1832,"기사임"))</f>
        <v>1587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6"/>
        <v/>
      </c>
    </row>
    <row r="1833" spans="1:7">
      <c r="A1833" s="32" t="s">
        <v>3764</v>
      </c>
      <c r="B1833" s="32">
        <v>2</v>
      </c>
      <c r="C1833" s="32">
        <v>1</v>
      </c>
      <c r="D1833" s="26" t="str">
        <f t="shared" si="67"/>
        <v>기사임</v>
      </c>
      <c r="E1833" s="26">
        <f>IF(D1833="","",COUNTIF($D$1:D1833,"기사임"))</f>
        <v>1588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6"/>
        <v/>
      </c>
    </row>
    <row r="1834" spans="1:7">
      <c r="A1834" s="32" t="s">
        <v>3765</v>
      </c>
      <c r="B1834" s="32">
        <v>2</v>
      </c>
      <c r="C1834" s="32">
        <v>2</v>
      </c>
      <c r="D1834" s="26" t="str">
        <f t="shared" si="67"/>
        <v>기사임</v>
      </c>
      <c r="E1834" s="26">
        <f>IF(D1834="","",COUNTIF($D$1:D1834,"기사임"))</f>
        <v>1589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6"/>
        <v/>
      </c>
    </row>
    <row r="1835" spans="1:7">
      <c r="A1835" s="32" t="s">
        <v>3766</v>
      </c>
      <c r="B1835" s="32">
        <v>2</v>
      </c>
      <c r="C1835" s="32">
        <v>1</v>
      </c>
      <c r="D1835" s="26" t="str">
        <f t="shared" si="67"/>
        <v>기사임</v>
      </c>
      <c r="E1835" s="26">
        <f>IF(D1835="","",COUNTIF($D$1:D1835,"기사임"))</f>
        <v>1590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6"/>
        <v/>
      </c>
    </row>
    <row r="1836" spans="1:7">
      <c r="A1836" s="32" t="s">
        <v>3767</v>
      </c>
      <c r="B1836" s="32">
        <v>2</v>
      </c>
      <c r="C1836" s="32">
        <v>2</v>
      </c>
      <c r="D1836" s="26" t="str">
        <f t="shared" si="67"/>
        <v>기사임</v>
      </c>
      <c r="E1836" s="26">
        <f>IF(D1836="","",COUNTIF($D$1:D1836,"기사임"))</f>
        <v>1591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6"/>
        <v/>
      </c>
    </row>
    <row r="1837" spans="1:7">
      <c r="A1837" s="32" t="s">
        <v>3768</v>
      </c>
      <c r="B1837" s="32">
        <v>2</v>
      </c>
      <c r="C1837" s="32">
        <v>2</v>
      </c>
      <c r="D1837" s="26" t="str">
        <f t="shared" si="67"/>
        <v>기사임</v>
      </c>
      <c r="E1837" s="26">
        <f>IF(D1837="","",COUNTIF($D$1:D1837,"기사임"))</f>
        <v>1592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6"/>
        <v/>
      </c>
    </row>
    <row r="1838" spans="1:7">
      <c r="A1838" s="32" t="s">
        <v>2448</v>
      </c>
      <c r="B1838" s="32">
        <v>2</v>
      </c>
      <c r="C1838" s="32">
        <v>2</v>
      </c>
      <c r="D1838" s="26" t="str">
        <f t="shared" si="67"/>
        <v>기사임</v>
      </c>
      <c r="E1838" s="26">
        <f>IF(D1838="","",COUNTIF($D$1:D1838,"기사임"))</f>
        <v>1593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6"/>
        <v/>
      </c>
    </row>
    <row r="1839" spans="1:7">
      <c r="A1839" s="32" t="s">
        <v>3769</v>
      </c>
      <c r="B1839" s="32">
        <v>2</v>
      </c>
      <c r="C1839" s="32">
        <v>2</v>
      </c>
      <c r="D1839" s="26" t="str">
        <f t="shared" si="67"/>
        <v>기사임</v>
      </c>
      <c r="E1839" s="26">
        <f>IF(D1839="","",COUNTIF($D$1:D1839,"기사임"))</f>
        <v>1594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6"/>
        <v/>
      </c>
    </row>
    <row r="1840" spans="1:7">
      <c r="A1840" s="32" t="s">
        <v>3770</v>
      </c>
      <c r="B1840" s="32">
        <v>2</v>
      </c>
      <c r="C1840" s="32">
        <v>2</v>
      </c>
      <c r="D1840" s="26" t="str">
        <f t="shared" si="67"/>
        <v>기사임</v>
      </c>
      <c r="E1840" s="26">
        <f>IF(D1840="","",COUNTIF($D$1:D1840,"기사임"))</f>
        <v>1595</v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6"/>
        <v/>
      </c>
    </row>
    <row r="1841" spans="1:7">
      <c r="A1841" s="32" t="s">
        <v>3067</v>
      </c>
      <c r="B1841" s="32">
        <v>2</v>
      </c>
      <c r="C1841" s="32">
        <v>2</v>
      </c>
      <c r="D1841" s="26" t="str">
        <f t="shared" si="67"/>
        <v>기사임</v>
      </c>
      <c r="E1841" s="26">
        <f>IF(D1841="","",COUNTIF($D$1:D1841,"기사임"))</f>
        <v>1596</v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6"/>
        <v/>
      </c>
    </row>
    <row r="1842" spans="1:7">
      <c r="A1842" s="32" t="s">
        <v>3069</v>
      </c>
      <c r="B1842" s="32">
        <v>2</v>
      </c>
      <c r="C1842" s="32">
        <v>2</v>
      </c>
      <c r="D1842" s="26" t="str">
        <f t="shared" si="67"/>
        <v>기사임</v>
      </c>
      <c r="E1842" s="26">
        <f>IF(D1842="","",COUNTIF($D$1:D1842,"기사임"))</f>
        <v>1597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6"/>
        <v/>
      </c>
    </row>
    <row r="1843" spans="1:7">
      <c r="A1843" s="32" t="s">
        <v>3771</v>
      </c>
      <c r="B1843" s="32">
        <v>2</v>
      </c>
      <c r="C1843" s="32">
        <v>2</v>
      </c>
      <c r="D1843" s="26" t="str">
        <f t="shared" si="67"/>
        <v>기사임</v>
      </c>
      <c r="E1843" s="26">
        <f>IF(D1843="","",COUNTIF($D$1:D1843,"기사임"))</f>
        <v>1598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6"/>
        <v/>
      </c>
    </row>
    <row r="1844" spans="1:7">
      <c r="A1844" s="32" t="s">
        <v>1813</v>
      </c>
      <c r="B1844" s="32">
        <v>2</v>
      </c>
      <c r="C1844" s="32">
        <v>2</v>
      </c>
      <c r="D1844" s="26" t="str">
        <f t="shared" si="67"/>
        <v>기사임</v>
      </c>
      <c r="E1844" s="26">
        <f>IF(D1844="","",COUNTIF($D$1:D1844,"기사임"))</f>
        <v>1599</v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6"/>
        <v/>
      </c>
    </row>
    <row r="1845" spans="1:7">
      <c r="A1845" s="32" t="s">
        <v>3772</v>
      </c>
      <c r="B1845" s="32">
        <v>2</v>
      </c>
      <c r="C1845" s="32">
        <v>2</v>
      </c>
      <c r="D1845" s="26" t="str">
        <f t="shared" si="67"/>
        <v>기사임</v>
      </c>
      <c r="E1845" s="26">
        <f>IF(D1845="","",COUNTIF($D$1:D1845,"기사임"))</f>
        <v>1600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6"/>
        <v/>
      </c>
    </row>
    <row r="1846" spans="1:7">
      <c r="A1846" s="32" t="s">
        <v>1641</v>
      </c>
      <c r="B1846" s="32">
        <v>2</v>
      </c>
      <c r="C1846" s="32">
        <v>1</v>
      </c>
      <c r="D1846" s="26" t="str">
        <f t="shared" si="67"/>
        <v>기사임</v>
      </c>
      <c r="E1846" s="26">
        <f>IF(D1846="","",COUNTIF($D$1:D1846,"기사임"))</f>
        <v>1601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6"/>
        <v/>
      </c>
    </row>
    <row r="1847" spans="1:7">
      <c r="A1847" s="32" t="s">
        <v>3773</v>
      </c>
      <c r="B1847" s="32">
        <v>2</v>
      </c>
      <c r="C1847" s="32">
        <v>2</v>
      </c>
      <c r="D1847" s="26" t="str">
        <f t="shared" si="67"/>
        <v>기사임</v>
      </c>
      <c r="E1847" s="26">
        <f>IF(D1847="","",COUNTIF($D$1:D1847,"기사임"))</f>
        <v>1602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6"/>
        <v/>
      </c>
    </row>
    <row r="1848" spans="1:7">
      <c r="A1848" s="32" t="s">
        <v>3774</v>
      </c>
      <c r="B1848" s="32">
        <v>2</v>
      </c>
      <c r="C1848" s="32">
        <v>2</v>
      </c>
      <c r="D1848" s="26" t="str">
        <f t="shared" si="67"/>
        <v>기사임</v>
      </c>
      <c r="E1848" s="26">
        <f>IF(D1848="","",COUNTIF($D$1:D1848,"기사임"))</f>
        <v>1603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6"/>
        <v/>
      </c>
    </row>
    <row r="1849" spans="1:7">
      <c r="A1849" s="32" t="s">
        <v>2452</v>
      </c>
      <c r="B1849" s="32">
        <v>2</v>
      </c>
      <c r="C1849" s="32">
        <v>2</v>
      </c>
      <c r="D1849" s="26" t="str">
        <f t="shared" si="67"/>
        <v>기사임</v>
      </c>
      <c r="E1849" s="26">
        <f>IF(D1849="","",COUNTIF($D$1:D1849,"기사임"))</f>
        <v>1604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6"/>
        <v/>
      </c>
    </row>
    <row r="1850" spans="1:7">
      <c r="A1850" s="32" t="s">
        <v>3775</v>
      </c>
      <c r="B1850" s="32">
        <v>2</v>
      </c>
      <c r="C1850" s="32">
        <v>2</v>
      </c>
      <c r="D1850" s="26" t="str">
        <f t="shared" si="67"/>
        <v>기사임</v>
      </c>
      <c r="E1850" s="26">
        <f>IF(D1850="","",COUNTIF($D$1:D1850,"기사임"))</f>
        <v>1605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6"/>
        <v/>
      </c>
    </row>
    <row r="1851" spans="1:7">
      <c r="A1851" s="32" t="s">
        <v>3776</v>
      </c>
      <c r="B1851" s="32">
        <v>2</v>
      </c>
      <c r="C1851" s="32">
        <v>2</v>
      </c>
      <c r="D1851" s="26" t="str">
        <f t="shared" si="67"/>
        <v>기사임</v>
      </c>
      <c r="E1851" s="26">
        <f>IF(D1851="","",COUNTIF($D$1:D1851,"기사임"))</f>
        <v>1606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6"/>
        <v/>
      </c>
    </row>
    <row r="1852" spans="1:7">
      <c r="A1852" s="32" t="s">
        <v>3777</v>
      </c>
      <c r="B1852" s="32">
        <v>2</v>
      </c>
      <c r="C1852" s="32">
        <v>1</v>
      </c>
      <c r="D1852" s="26" t="str">
        <f t="shared" si="67"/>
        <v>기사임</v>
      </c>
      <c r="E1852" s="26">
        <f>IF(D1852="","",COUNTIF($D$1:D1852,"기사임"))</f>
        <v>1607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6"/>
        <v/>
      </c>
    </row>
    <row r="1853" spans="1:7">
      <c r="A1853" s="32" t="s">
        <v>1643</v>
      </c>
      <c r="B1853" s="32">
        <v>2</v>
      </c>
      <c r="C1853" s="32">
        <v>1</v>
      </c>
      <c r="D1853" s="26" t="str">
        <f t="shared" si="67"/>
        <v>기사임</v>
      </c>
      <c r="E1853" s="26">
        <f>IF(D1853="","",COUNTIF($D$1:D1853,"기사임"))</f>
        <v>1608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6"/>
        <v/>
      </c>
    </row>
    <row r="1854" spans="1:7">
      <c r="A1854" s="32" t="s">
        <v>3778</v>
      </c>
      <c r="B1854" s="32">
        <v>2</v>
      </c>
      <c r="C1854" s="32">
        <v>1</v>
      </c>
      <c r="D1854" s="26" t="str">
        <f t="shared" si="67"/>
        <v>기사임</v>
      </c>
      <c r="E1854" s="26">
        <f>IF(D1854="","",COUNTIF($D$1:D1854,"기사임"))</f>
        <v>1609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6"/>
        <v/>
      </c>
    </row>
    <row r="1855" spans="1:7">
      <c r="A1855" s="32" t="s">
        <v>1911</v>
      </c>
      <c r="B1855" s="32">
        <v>2</v>
      </c>
      <c r="C1855" s="32">
        <v>2</v>
      </c>
      <c r="D1855" s="26" t="str">
        <f t="shared" si="67"/>
        <v>기사임</v>
      </c>
      <c r="E1855" s="26">
        <f>IF(D1855="","",COUNTIF($D$1:D1855,"기사임"))</f>
        <v>1610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6"/>
        <v/>
      </c>
    </row>
    <row r="1856" spans="1:7">
      <c r="A1856" s="32" t="s">
        <v>3779</v>
      </c>
      <c r="B1856" s="32">
        <v>2</v>
      </c>
      <c r="C1856" s="32">
        <v>2</v>
      </c>
      <c r="D1856" s="26" t="str">
        <f t="shared" si="67"/>
        <v>기사임</v>
      </c>
      <c r="E1856" s="26">
        <f>IF(D1856="","",COUNTIF($D$1:D1856,"기사임"))</f>
        <v>1611</v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6"/>
        <v/>
      </c>
    </row>
    <row r="1857" spans="1:7">
      <c r="A1857" s="32" t="s">
        <v>3780</v>
      </c>
      <c r="B1857" s="32">
        <v>2</v>
      </c>
      <c r="C1857" s="32">
        <v>2</v>
      </c>
      <c r="D1857" s="26" t="str">
        <f t="shared" si="67"/>
        <v>기사임</v>
      </c>
      <c r="E1857" s="26">
        <f>IF(D1857="","",COUNTIF($D$1:D1857,"기사임"))</f>
        <v>1612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6"/>
        <v/>
      </c>
    </row>
    <row r="1858" spans="1:7">
      <c r="A1858" s="32" t="s">
        <v>3781</v>
      </c>
      <c r="B1858" s="32">
        <v>2</v>
      </c>
      <c r="C1858" s="32">
        <v>1</v>
      </c>
      <c r="D1858" s="26" t="str">
        <f t="shared" si="67"/>
        <v>기사임</v>
      </c>
      <c r="E1858" s="26">
        <f>IF(D1858="","",COUNTIF($D$1:D1858,"기사임"))</f>
        <v>1613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8">IF(F1858="","",RANK(F1858,F:F,1))</f>
        <v/>
      </c>
    </row>
    <row r="1859" spans="1:7">
      <c r="A1859" s="32" t="s">
        <v>2898</v>
      </c>
      <c r="B1859" s="32">
        <v>2</v>
      </c>
      <c r="C1859" s="32">
        <v>1</v>
      </c>
      <c r="D1859" s="26" t="str">
        <f t="shared" ref="D1859:D1922" si="69">IF(AND(MID(A1859,2,8)="archives",ISNUMBER(VALUE(MID(A1859,11,8)))=TRUE),"기사임","")</f>
        <v>기사임</v>
      </c>
      <c r="E1859" s="26">
        <f>IF(D1859="","",COUNTIF($D$1:D1859,"기사임"))</f>
        <v>1614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8"/>
        <v/>
      </c>
    </row>
    <row r="1860" spans="1:7">
      <c r="A1860" s="32" t="s">
        <v>2899</v>
      </c>
      <c r="B1860" s="32">
        <v>2</v>
      </c>
      <c r="C1860" s="32">
        <v>2</v>
      </c>
      <c r="D1860" s="26" t="str">
        <f t="shared" si="69"/>
        <v>기사임</v>
      </c>
      <c r="E1860" s="26">
        <f>IF(D1860="","",COUNTIF($D$1:D1860,"기사임"))</f>
        <v>1615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8"/>
        <v/>
      </c>
    </row>
    <row r="1861" spans="1:7">
      <c r="A1861" s="32" t="s">
        <v>2464</v>
      </c>
      <c r="B1861" s="32">
        <v>2</v>
      </c>
      <c r="C1861" s="32">
        <v>2</v>
      </c>
      <c r="D1861" s="26" t="str">
        <f t="shared" si="69"/>
        <v>기사임</v>
      </c>
      <c r="E1861" s="26">
        <f>IF(D1861="","",COUNTIF($D$1:D1861,"기사임"))</f>
        <v>1616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8"/>
        <v/>
      </c>
    </row>
    <row r="1862" spans="1:7">
      <c r="A1862" s="32" t="s">
        <v>2817</v>
      </c>
      <c r="B1862" s="32">
        <v>2</v>
      </c>
      <c r="C1862" s="32">
        <v>2</v>
      </c>
      <c r="D1862" s="26" t="str">
        <f t="shared" si="69"/>
        <v>기사임</v>
      </c>
      <c r="E1862" s="26">
        <f>IF(D1862="","",COUNTIF($D$1:D1862,"기사임"))</f>
        <v>1617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8"/>
        <v/>
      </c>
    </row>
    <row r="1863" spans="1:7">
      <c r="A1863" s="32" t="s">
        <v>2278</v>
      </c>
      <c r="B1863" s="32">
        <v>2</v>
      </c>
      <c r="C1863" s="32">
        <v>2</v>
      </c>
      <c r="D1863" s="26" t="str">
        <f t="shared" si="69"/>
        <v>기사임</v>
      </c>
      <c r="E1863" s="26">
        <f>IF(D1863="","",COUNTIF($D$1:D1863,"기사임"))</f>
        <v>1618</v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8"/>
        <v/>
      </c>
    </row>
    <row r="1864" spans="1:7">
      <c r="A1864" s="32" t="s">
        <v>2465</v>
      </c>
      <c r="B1864" s="32">
        <v>2</v>
      </c>
      <c r="C1864" s="32">
        <v>2</v>
      </c>
      <c r="D1864" s="26" t="str">
        <f t="shared" si="69"/>
        <v>기사임</v>
      </c>
      <c r="E1864" s="26">
        <f>IF(D1864="","",COUNTIF($D$1:D1864,"기사임"))</f>
        <v>1619</v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8"/>
        <v/>
      </c>
    </row>
    <row r="1865" spans="1:7">
      <c r="A1865" s="32" t="s">
        <v>2135</v>
      </c>
      <c r="B1865" s="32">
        <v>2</v>
      </c>
      <c r="C1865" s="32">
        <v>2</v>
      </c>
      <c r="D1865" s="26" t="str">
        <f t="shared" si="69"/>
        <v>기사임</v>
      </c>
      <c r="E1865" s="26">
        <f>IF(D1865="","",COUNTIF($D$1:D1865,"기사임"))</f>
        <v>1620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8"/>
        <v/>
      </c>
    </row>
    <row r="1866" spans="1:7">
      <c r="A1866" s="32" t="s">
        <v>2280</v>
      </c>
      <c r="B1866" s="32">
        <v>2</v>
      </c>
      <c r="C1866" s="32">
        <v>1</v>
      </c>
      <c r="D1866" s="26" t="str">
        <f t="shared" si="69"/>
        <v>기사임</v>
      </c>
      <c r="E1866" s="26">
        <f>IF(D1866="","",COUNTIF($D$1:D1866,"기사임"))</f>
        <v>1621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8"/>
        <v/>
      </c>
    </row>
    <row r="1867" spans="1:7">
      <c r="A1867" s="32" t="s">
        <v>2281</v>
      </c>
      <c r="B1867" s="32">
        <v>2</v>
      </c>
      <c r="C1867" s="32">
        <v>2</v>
      </c>
      <c r="D1867" s="26" t="str">
        <f t="shared" si="69"/>
        <v>기사임</v>
      </c>
      <c r="E1867" s="26">
        <f>IF(D1867="","",COUNTIF($D$1:D1867,"기사임"))</f>
        <v>1622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8"/>
        <v/>
      </c>
    </row>
    <row r="1868" spans="1:7">
      <c r="A1868" s="32" t="s">
        <v>3782</v>
      </c>
      <c r="B1868" s="32">
        <v>2</v>
      </c>
      <c r="C1868" s="32">
        <v>2</v>
      </c>
      <c r="D1868" s="26" t="str">
        <f t="shared" si="69"/>
        <v>기사임</v>
      </c>
      <c r="E1868" s="26">
        <f>IF(D1868="","",COUNTIF($D$1:D1868,"기사임"))</f>
        <v>1623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8"/>
        <v/>
      </c>
    </row>
    <row r="1869" spans="1:7">
      <c r="A1869" s="32" t="s">
        <v>3268</v>
      </c>
      <c r="B1869" s="32">
        <v>2</v>
      </c>
      <c r="C1869" s="32">
        <v>2</v>
      </c>
      <c r="D1869" s="26" t="str">
        <f t="shared" si="69"/>
        <v>기사임</v>
      </c>
      <c r="E1869" s="26">
        <f>IF(D1869="","",COUNTIF($D$1:D1869,"기사임"))</f>
        <v>1624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8"/>
        <v/>
      </c>
    </row>
    <row r="1870" spans="1:7">
      <c r="A1870" s="32" t="s">
        <v>2900</v>
      </c>
      <c r="B1870" s="32">
        <v>2</v>
      </c>
      <c r="C1870" s="32">
        <v>2</v>
      </c>
      <c r="D1870" s="26" t="str">
        <f t="shared" si="69"/>
        <v>기사임</v>
      </c>
      <c r="E1870" s="26">
        <f>IF(D1870="","",COUNTIF($D$1:D1870,"기사임"))</f>
        <v>1625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8"/>
        <v/>
      </c>
    </row>
    <row r="1871" spans="1:7">
      <c r="A1871" s="32" t="s">
        <v>1916</v>
      </c>
      <c r="B1871" s="32">
        <v>2</v>
      </c>
      <c r="C1871" s="32">
        <v>2</v>
      </c>
      <c r="D1871" s="26" t="str">
        <f t="shared" si="69"/>
        <v>기사임</v>
      </c>
      <c r="E1871" s="26">
        <f>IF(D1871="","",COUNTIF($D$1:D1871,"기사임"))</f>
        <v>1626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8"/>
        <v/>
      </c>
    </row>
    <row r="1872" spans="1:7">
      <c r="A1872" s="32" t="s">
        <v>2467</v>
      </c>
      <c r="B1872" s="32">
        <v>2</v>
      </c>
      <c r="C1872" s="32">
        <v>2</v>
      </c>
      <c r="D1872" s="26" t="str">
        <f t="shared" si="69"/>
        <v>기사임</v>
      </c>
      <c r="E1872" s="26">
        <f>IF(D1872="","",COUNTIF($D$1:D1872,"기사임"))</f>
        <v>1627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8"/>
        <v/>
      </c>
    </row>
    <row r="1873" spans="1:7">
      <c r="A1873" s="32" t="s">
        <v>2468</v>
      </c>
      <c r="B1873" s="32">
        <v>2</v>
      </c>
      <c r="C1873" s="32">
        <v>2</v>
      </c>
      <c r="D1873" s="26" t="str">
        <f t="shared" si="69"/>
        <v>기사임</v>
      </c>
      <c r="E1873" s="26">
        <f>IF(D1873="","",COUNTIF($D$1:D1873,"기사임"))</f>
        <v>1628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8"/>
        <v/>
      </c>
    </row>
    <row r="1874" spans="1:7">
      <c r="A1874" s="32" t="s">
        <v>1593</v>
      </c>
      <c r="B1874" s="32">
        <v>2</v>
      </c>
      <c r="C1874" s="32">
        <v>2</v>
      </c>
      <c r="D1874" s="26" t="str">
        <f t="shared" si="69"/>
        <v>기사임</v>
      </c>
      <c r="E1874" s="26">
        <f>IF(D1874="","",COUNTIF($D$1:D1874,"기사임"))</f>
        <v>1629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8"/>
        <v/>
      </c>
    </row>
    <row r="1875" spans="1:7">
      <c r="A1875" s="32" t="s">
        <v>3783</v>
      </c>
      <c r="B1875" s="32">
        <v>2</v>
      </c>
      <c r="C1875" s="32">
        <v>1</v>
      </c>
      <c r="D1875" s="26" t="str">
        <f t="shared" si="69"/>
        <v>기사임</v>
      </c>
      <c r="E1875" s="26">
        <f>IF(D1875="","",COUNTIF($D$1:D1875,"기사임"))</f>
        <v>1630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8"/>
        <v/>
      </c>
    </row>
    <row r="1876" spans="1:7">
      <c r="A1876" s="32" t="s">
        <v>3784</v>
      </c>
      <c r="B1876" s="32">
        <v>2</v>
      </c>
      <c r="C1876" s="32">
        <v>2</v>
      </c>
      <c r="D1876" s="26" t="str">
        <f t="shared" si="69"/>
        <v>기사임</v>
      </c>
      <c r="E1876" s="26">
        <f>IF(D1876="","",COUNTIF($D$1:D1876,"기사임"))</f>
        <v>1631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8"/>
        <v/>
      </c>
    </row>
    <row r="1877" spans="1:7">
      <c r="A1877" s="32" t="s">
        <v>2844</v>
      </c>
      <c r="B1877" s="32">
        <v>2</v>
      </c>
      <c r="C1877" s="32">
        <v>2</v>
      </c>
      <c r="D1877" s="26" t="str">
        <f t="shared" si="69"/>
        <v>기사임</v>
      </c>
      <c r="E1877" s="26">
        <f>IF(D1877="","",COUNTIF($D$1:D1877,"기사임"))</f>
        <v>1632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8"/>
        <v/>
      </c>
    </row>
    <row r="1878" spans="1:7">
      <c r="A1878" s="32" t="s">
        <v>2016</v>
      </c>
      <c r="B1878" s="32">
        <v>2</v>
      </c>
      <c r="C1878" s="32">
        <v>2</v>
      </c>
      <c r="D1878" s="26" t="str">
        <f t="shared" si="69"/>
        <v>기사임</v>
      </c>
      <c r="E1878" s="26">
        <f>IF(D1878="","",COUNTIF($D$1:D1878,"기사임"))</f>
        <v>1633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8"/>
        <v/>
      </c>
    </row>
    <row r="1879" spans="1:7">
      <c r="A1879" s="32" t="s">
        <v>3785</v>
      </c>
      <c r="B1879" s="32">
        <v>2</v>
      </c>
      <c r="C1879" s="32">
        <v>2</v>
      </c>
      <c r="D1879" s="26" t="str">
        <f t="shared" si="69"/>
        <v>기사임</v>
      </c>
      <c r="E1879" s="26">
        <f>IF(D1879="","",COUNTIF($D$1:D1879,"기사임"))</f>
        <v>1634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8"/>
        <v/>
      </c>
    </row>
    <row r="1880" spans="1:7">
      <c r="A1880" s="32" t="s">
        <v>3786</v>
      </c>
      <c r="B1880" s="32">
        <v>2</v>
      </c>
      <c r="C1880" s="32">
        <v>2</v>
      </c>
      <c r="D1880" s="26" t="str">
        <f t="shared" si="69"/>
        <v>기사임</v>
      </c>
      <c r="E1880" s="26">
        <f>IF(D1880="","",COUNTIF($D$1:D1880,"기사임"))</f>
        <v>1635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8"/>
        <v/>
      </c>
    </row>
    <row r="1881" spans="1:7">
      <c r="A1881" s="32" t="s">
        <v>1817</v>
      </c>
      <c r="B1881" s="32">
        <v>2</v>
      </c>
      <c r="C1881" s="32">
        <v>2</v>
      </c>
      <c r="D1881" s="26" t="str">
        <f t="shared" si="69"/>
        <v>기사임</v>
      </c>
      <c r="E1881" s="26">
        <f>IF(D1881="","",COUNTIF($D$1:D1881,"기사임"))</f>
        <v>1636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8"/>
        <v/>
      </c>
    </row>
    <row r="1882" spans="1:7">
      <c r="A1882" s="32" t="s">
        <v>3787</v>
      </c>
      <c r="B1882" s="32">
        <v>2</v>
      </c>
      <c r="C1882" s="32">
        <v>2</v>
      </c>
      <c r="D1882" s="26" t="str">
        <f t="shared" si="69"/>
        <v>기사임</v>
      </c>
      <c r="E1882" s="26">
        <f>IF(D1882="","",COUNTIF($D$1:D1882,"기사임"))</f>
        <v>1637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8"/>
        <v/>
      </c>
    </row>
    <row r="1883" spans="1:7">
      <c r="A1883" s="32" t="s">
        <v>3788</v>
      </c>
      <c r="B1883" s="32">
        <v>2</v>
      </c>
      <c r="C1883" s="32">
        <v>1</v>
      </c>
      <c r="D1883" s="26" t="str">
        <f t="shared" si="69"/>
        <v>기사임</v>
      </c>
      <c r="E1883" s="26">
        <f>IF(D1883="","",COUNTIF($D$1:D1883,"기사임"))</f>
        <v>1638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8"/>
        <v/>
      </c>
    </row>
    <row r="1884" spans="1:7">
      <c r="A1884" s="32" t="s">
        <v>2474</v>
      </c>
      <c r="B1884" s="32">
        <v>2</v>
      </c>
      <c r="C1884" s="32">
        <v>1</v>
      </c>
      <c r="D1884" s="26" t="str">
        <f t="shared" si="69"/>
        <v>기사임</v>
      </c>
      <c r="E1884" s="26">
        <f>IF(D1884="","",COUNTIF($D$1:D1884,"기사임"))</f>
        <v>1639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8"/>
        <v/>
      </c>
    </row>
    <row r="1885" spans="1:7">
      <c r="A1885" s="32" t="s">
        <v>3789</v>
      </c>
      <c r="B1885" s="32">
        <v>2</v>
      </c>
      <c r="C1885" s="32">
        <v>1</v>
      </c>
      <c r="D1885" s="26" t="str">
        <f t="shared" si="69"/>
        <v>기사임</v>
      </c>
      <c r="E1885" s="26">
        <f>IF(D1885="","",COUNTIF($D$1:D1885,"기사임"))</f>
        <v>1640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8"/>
        <v/>
      </c>
    </row>
    <row r="1886" spans="1:7">
      <c r="A1886" s="32" t="s">
        <v>3790</v>
      </c>
      <c r="B1886" s="32">
        <v>2</v>
      </c>
      <c r="C1886" s="32">
        <v>2</v>
      </c>
      <c r="D1886" s="26" t="str">
        <f t="shared" si="69"/>
        <v>기사임</v>
      </c>
      <c r="E1886" s="26">
        <f>IF(D1886="","",COUNTIF($D$1:D1886,"기사임"))</f>
        <v>1641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8"/>
        <v/>
      </c>
    </row>
    <row r="1887" spans="1:7">
      <c r="A1887" s="32" t="s">
        <v>1820</v>
      </c>
      <c r="B1887" s="32">
        <v>2</v>
      </c>
      <c r="C1887" s="32">
        <v>2</v>
      </c>
      <c r="D1887" s="26" t="str">
        <f t="shared" si="69"/>
        <v>기사임</v>
      </c>
      <c r="E1887" s="26">
        <f>IF(D1887="","",COUNTIF($D$1:D1887,"기사임"))</f>
        <v>1642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8"/>
        <v/>
      </c>
    </row>
    <row r="1888" spans="1:7">
      <c r="A1888" s="32" t="s">
        <v>3272</v>
      </c>
      <c r="B1888" s="32">
        <v>2</v>
      </c>
      <c r="C1888" s="32">
        <v>2</v>
      </c>
      <c r="D1888" s="26" t="str">
        <f t="shared" si="69"/>
        <v>기사임</v>
      </c>
      <c r="E1888" s="26">
        <f>IF(D1888="","",COUNTIF($D$1:D1888,"기사임"))</f>
        <v>1643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8"/>
        <v/>
      </c>
    </row>
    <row r="1889" spans="1:7">
      <c r="A1889" s="32" t="s">
        <v>1919</v>
      </c>
      <c r="B1889" s="32">
        <v>2</v>
      </c>
      <c r="C1889" s="32">
        <v>2</v>
      </c>
      <c r="D1889" s="26" t="str">
        <f t="shared" si="69"/>
        <v>기사임</v>
      </c>
      <c r="E1889" s="26">
        <f>IF(D1889="","",COUNTIF($D$1:D1889,"기사임"))</f>
        <v>1644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8"/>
        <v/>
      </c>
    </row>
    <row r="1890" spans="1:7">
      <c r="A1890" s="32" t="s">
        <v>2143</v>
      </c>
      <c r="B1890" s="32">
        <v>2</v>
      </c>
      <c r="C1890" s="32">
        <v>2</v>
      </c>
      <c r="D1890" s="26" t="str">
        <f t="shared" si="69"/>
        <v>기사임</v>
      </c>
      <c r="E1890" s="26">
        <f>IF(D1890="","",COUNTIF($D$1:D1890,"기사임"))</f>
        <v>1645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8"/>
        <v/>
      </c>
    </row>
    <row r="1891" spans="1:7">
      <c r="A1891" s="32" t="s">
        <v>3791</v>
      </c>
      <c r="B1891" s="32">
        <v>2</v>
      </c>
      <c r="C1891" s="32">
        <v>1</v>
      </c>
      <c r="D1891" s="26" t="str">
        <f t="shared" si="69"/>
        <v>기사임</v>
      </c>
      <c r="E1891" s="26">
        <f>IF(D1891="","",COUNTIF($D$1:D1891,"기사임"))</f>
        <v>1646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8"/>
        <v/>
      </c>
    </row>
    <row r="1892" spans="1:7">
      <c r="A1892" s="32" t="s">
        <v>1823</v>
      </c>
      <c r="B1892" s="32">
        <v>2</v>
      </c>
      <c r="C1892" s="32">
        <v>2</v>
      </c>
      <c r="D1892" s="26" t="str">
        <f t="shared" si="69"/>
        <v>기사임</v>
      </c>
      <c r="E1892" s="26">
        <f>IF(D1892="","",COUNTIF($D$1:D1892,"기사임"))</f>
        <v>1647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8"/>
        <v/>
      </c>
    </row>
    <row r="1893" spans="1:7">
      <c r="A1893" s="32" t="s">
        <v>3792</v>
      </c>
      <c r="B1893" s="32">
        <v>2</v>
      </c>
      <c r="C1893" s="32">
        <v>2</v>
      </c>
      <c r="D1893" s="26" t="str">
        <f t="shared" si="69"/>
        <v>기사임</v>
      </c>
      <c r="E1893" s="26">
        <f>IF(D1893="","",COUNTIF($D$1:D1893,"기사임"))</f>
        <v>1648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8"/>
        <v/>
      </c>
    </row>
    <row r="1894" spans="1:7">
      <c r="A1894" s="32" t="s">
        <v>1921</v>
      </c>
      <c r="B1894" s="32">
        <v>2</v>
      </c>
      <c r="C1894" s="32">
        <v>2</v>
      </c>
      <c r="D1894" s="26" t="str">
        <f t="shared" si="69"/>
        <v>기사임</v>
      </c>
      <c r="E1894" s="26">
        <f>IF(D1894="","",COUNTIF($D$1:D1894,"기사임"))</f>
        <v>1649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8"/>
        <v/>
      </c>
    </row>
    <row r="1895" spans="1:7">
      <c r="A1895" s="32" t="s">
        <v>2482</v>
      </c>
      <c r="B1895" s="32">
        <v>2</v>
      </c>
      <c r="C1895" s="32">
        <v>2</v>
      </c>
      <c r="D1895" s="26" t="str">
        <f t="shared" si="69"/>
        <v>기사임</v>
      </c>
      <c r="E1895" s="26">
        <f>IF(D1895="","",COUNTIF($D$1:D1895,"기사임"))</f>
        <v>1650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8"/>
        <v/>
      </c>
    </row>
    <row r="1896" spans="1:7">
      <c r="A1896" s="32" t="s">
        <v>3793</v>
      </c>
      <c r="B1896" s="32">
        <v>2</v>
      </c>
      <c r="C1896" s="32">
        <v>1</v>
      </c>
      <c r="D1896" s="26" t="str">
        <f t="shared" si="69"/>
        <v>기사임</v>
      </c>
      <c r="E1896" s="26">
        <f>IF(D1896="","",COUNTIF($D$1:D1896,"기사임"))</f>
        <v>1651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8"/>
        <v/>
      </c>
    </row>
    <row r="1897" spans="1:7">
      <c r="A1897" s="32" t="s">
        <v>3172</v>
      </c>
      <c r="B1897" s="32">
        <v>2</v>
      </c>
      <c r="C1897" s="32">
        <v>2</v>
      </c>
      <c r="D1897" s="26" t="str">
        <f t="shared" si="69"/>
        <v>기사임</v>
      </c>
      <c r="E1897" s="26">
        <f>IF(D1897="","",COUNTIF($D$1:D1897,"기사임"))</f>
        <v>1652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8"/>
        <v/>
      </c>
    </row>
    <row r="1898" spans="1:7">
      <c r="A1898" s="32" t="s">
        <v>3794</v>
      </c>
      <c r="B1898" s="32">
        <v>2</v>
      </c>
      <c r="C1898" s="32">
        <v>1</v>
      </c>
      <c r="D1898" s="26" t="str">
        <f t="shared" si="69"/>
        <v>기사임</v>
      </c>
      <c r="E1898" s="26">
        <f>IF(D1898="","",COUNTIF($D$1:D1898,"기사임"))</f>
        <v>1653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8"/>
        <v/>
      </c>
    </row>
    <row r="1899" spans="1:7">
      <c r="A1899" s="32" t="s">
        <v>1922</v>
      </c>
      <c r="B1899" s="32">
        <v>2</v>
      </c>
      <c r="C1899" s="32">
        <v>2</v>
      </c>
      <c r="D1899" s="26" t="str">
        <f t="shared" si="69"/>
        <v>기사임</v>
      </c>
      <c r="E1899" s="26">
        <f>IF(D1899="","",COUNTIF($D$1:D1899,"기사임"))</f>
        <v>1654</v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8"/>
        <v/>
      </c>
    </row>
    <row r="1900" spans="1:7">
      <c r="A1900" s="32" t="s">
        <v>3274</v>
      </c>
      <c r="B1900" s="32">
        <v>2</v>
      </c>
      <c r="C1900" s="32">
        <v>2</v>
      </c>
      <c r="D1900" s="26" t="str">
        <f t="shared" si="69"/>
        <v>기사임</v>
      </c>
      <c r="E1900" s="26">
        <f>IF(D1900="","",COUNTIF($D$1:D1900,"기사임"))</f>
        <v>1655</v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8"/>
        <v/>
      </c>
    </row>
    <row r="1901" spans="1:7">
      <c r="A1901" s="32" t="s">
        <v>2793</v>
      </c>
      <c r="B1901" s="32">
        <v>2</v>
      </c>
      <c r="C1901" s="32">
        <v>2</v>
      </c>
      <c r="D1901" s="26" t="str">
        <f t="shared" si="69"/>
        <v>기사임</v>
      </c>
      <c r="E1901" s="26">
        <f>IF(D1901="","",COUNTIF($D$1:D1901,"기사임"))</f>
        <v>1656</v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8"/>
        <v/>
      </c>
    </row>
    <row r="1902" spans="1:7">
      <c r="A1902" s="32" t="s">
        <v>2904</v>
      </c>
      <c r="B1902" s="32">
        <v>2</v>
      </c>
      <c r="C1902" s="32">
        <v>2</v>
      </c>
      <c r="D1902" s="26" t="str">
        <f t="shared" si="69"/>
        <v>기사임</v>
      </c>
      <c r="E1902" s="26">
        <f>IF(D1902="","",COUNTIF($D$1:D1902,"기사임"))</f>
        <v>1657</v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8"/>
        <v/>
      </c>
    </row>
    <row r="1903" spans="1:7">
      <c r="A1903" s="32" t="s">
        <v>2794</v>
      </c>
      <c r="B1903" s="32">
        <v>2</v>
      </c>
      <c r="C1903" s="32">
        <v>2</v>
      </c>
      <c r="D1903" s="26" t="str">
        <f t="shared" si="69"/>
        <v>기사임</v>
      </c>
      <c r="E1903" s="26">
        <f>IF(D1903="","",COUNTIF($D$1:D1903,"기사임"))</f>
        <v>1658</v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8"/>
        <v/>
      </c>
    </row>
    <row r="1904" spans="1:7">
      <c r="A1904" s="32" t="s">
        <v>3795</v>
      </c>
      <c r="B1904" s="32">
        <v>2</v>
      </c>
      <c r="C1904" s="32">
        <v>2</v>
      </c>
      <c r="D1904" s="26" t="str">
        <f t="shared" si="69"/>
        <v>기사임</v>
      </c>
      <c r="E1904" s="26">
        <f>IF(D1904="","",COUNTIF($D$1:D1904,"기사임"))</f>
        <v>1659</v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8"/>
        <v/>
      </c>
    </row>
    <row r="1905" spans="1:7">
      <c r="A1905" s="32" t="s">
        <v>2026</v>
      </c>
      <c r="B1905" s="32">
        <v>2</v>
      </c>
      <c r="C1905" s="32">
        <v>2</v>
      </c>
      <c r="D1905" s="26" t="str">
        <f t="shared" si="69"/>
        <v>기사임</v>
      </c>
      <c r="E1905" s="26">
        <f>IF(D1905="","",COUNTIF($D$1:D1905,"기사임"))</f>
        <v>1660</v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8"/>
        <v/>
      </c>
    </row>
    <row r="1906" spans="1:7">
      <c r="A1906" s="32" t="s">
        <v>3796</v>
      </c>
      <c r="B1906" s="32">
        <v>2</v>
      </c>
      <c r="C1906" s="32">
        <v>1</v>
      </c>
      <c r="D1906" s="26" t="str">
        <f t="shared" si="69"/>
        <v>기사임</v>
      </c>
      <c r="E1906" s="26">
        <f>IF(D1906="","",COUNTIF($D$1:D1906,"기사임"))</f>
        <v>1661</v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8"/>
        <v/>
      </c>
    </row>
    <row r="1907" spans="1:7">
      <c r="A1907" s="32" t="s">
        <v>3277</v>
      </c>
      <c r="B1907" s="32">
        <v>2</v>
      </c>
      <c r="C1907" s="32">
        <v>2</v>
      </c>
      <c r="D1907" s="26" t="str">
        <f t="shared" si="69"/>
        <v>기사임</v>
      </c>
      <c r="E1907" s="26">
        <f>IF(D1907="","",COUNTIF($D$1:D1907,"기사임"))</f>
        <v>1662</v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8"/>
        <v/>
      </c>
    </row>
    <row r="1908" spans="1:7">
      <c r="A1908" s="32" t="s">
        <v>2304</v>
      </c>
      <c r="B1908" s="32">
        <v>2</v>
      </c>
      <c r="C1908" s="32">
        <v>1</v>
      </c>
      <c r="D1908" s="26" t="str">
        <f t="shared" si="69"/>
        <v>기사임</v>
      </c>
      <c r="E1908" s="26">
        <f>IF(D1908="","",COUNTIF($D$1:D1908,"기사임"))</f>
        <v>1663</v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8"/>
        <v/>
      </c>
    </row>
    <row r="1909" spans="1:7">
      <c r="A1909" s="32" t="s">
        <v>2305</v>
      </c>
      <c r="B1909" s="32">
        <v>2</v>
      </c>
      <c r="C1909" s="32">
        <v>1</v>
      </c>
      <c r="D1909" s="26" t="str">
        <f t="shared" si="69"/>
        <v>기사임</v>
      </c>
      <c r="E1909" s="26">
        <f>IF(D1909="","",COUNTIF($D$1:D1909,"기사임"))</f>
        <v>1664</v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8"/>
        <v/>
      </c>
    </row>
    <row r="1910" spans="1:7">
      <c r="A1910" s="32" t="s">
        <v>3797</v>
      </c>
      <c r="B1910" s="32">
        <v>2</v>
      </c>
      <c r="C1910" s="32">
        <v>1</v>
      </c>
      <c r="D1910" s="26" t="str">
        <f t="shared" si="69"/>
        <v>기사임</v>
      </c>
      <c r="E1910" s="26">
        <f>IF(D1910="","",COUNTIF($D$1:D1910,"기사임"))</f>
        <v>1665</v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8"/>
        <v/>
      </c>
    </row>
    <row r="1911" spans="1:7">
      <c r="A1911" s="32" t="s">
        <v>3798</v>
      </c>
      <c r="B1911" s="32">
        <v>2</v>
      </c>
      <c r="C1911" s="32">
        <v>1</v>
      </c>
      <c r="D1911" s="26" t="str">
        <f t="shared" si="69"/>
        <v>기사임</v>
      </c>
      <c r="E1911" s="26">
        <f>IF(D1911="","",COUNTIF($D$1:D1911,"기사임"))</f>
        <v>1666</v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8"/>
        <v/>
      </c>
    </row>
    <row r="1912" spans="1:7">
      <c r="A1912" s="32" t="s">
        <v>1929</v>
      </c>
      <c r="B1912" s="32">
        <v>2</v>
      </c>
      <c r="C1912" s="32">
        <v>1</v>
      </c>
      <c r="D1912" s="26" t="str">
        <f t="shared" si="69"/>
        <v>기사임</v>
      </c>
      <c r="E1912" s="26">
        <f>IF(D1912="","",COUNTIF($D$1:D1912,"기사임"))</f>
        <v>1667</v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8"/>
        <v/>
      </c>
    </row>
    <row r="1913" spans="1:7">
      <c r="A1913" s="32" t="s">
        <v>3799</v>
      </c>
      <c r="B1913" s="32">
        <v>2</v>
      </c>
      <c r="C1913" s="32">
        <v>1</v>
      </c>
      <c r="D1913" s="26" t="str">
        <f t="shared" si="69"/>
        <v>기사임</v>
      </c>
      <c r="E1913" s="26">
        <f>IF(D1913="","",COUNTIF($D$1:D1913,"기사임"))</f>
        <v>1668</v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8"/>
        <v/>
      </c>
    </row>
    <row r="1914" spans="1:7">
      <c r="A1914" s="32" t="s">
        <v>3048</v>
      </c>
      <c r="B1914" s="32">
        <v>2</v>
      </c>
      <c r="C1914" s="32">
        <v>2</v>
      </c>
      <c r="D1914" s="26" t="str">
        <f t="shared" si="69"/>
        <v>기사임</v>
      </c>
      <c r="E1914" s="26">
        <f>IF(D1914="","",COUNTIF($D$1:D1914,"기사임"))</f>
        <v>1669</v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8"/>
        <v/>
      </c>
    </row>
    <row r="1915" spans="1:7">
      <c r="A1915" s="32" t="s">
        <v>2489</v>
      </c>
      <c r="B1915" s="32">
        <v>2</v>
      </c>
      <c r="C1915" s="32">
        <v>2</v>
      </c>
      <c r="D1915" s="26" t="str">
        <f t="shared" si="69"/>
        <v>기사임</v>
      </c>
      <c r="E1915" s="26">
        <f>IF(D1915="","",COUNTIF($D$1:D1915,"기사임"))</f>
        <v>1670</v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8"/>
        <v/>
      </c>
    </row>
    <row r="1916" spans="1:7">
      <c r="A1916" s="32" t="s">
        <v>1832</v>
      </c>
      <c r="B1916" s="32">
        <v>2</v>
      </c>
      <c r="C1916" s="32">
        <v>1</v>
      </c>
      <c r="D1916" s="26" t="str">
        <f t="shared" si="69"/>
        <v>기사임</v>
      </c>
      <c r="E1916" s="26">
        <f>IF(D1916="","",COUNTIF($D$1:D1916,"기사임"))</f>
        <v>1671</v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8"/>
        <v/>
      </c>
    </row>
    <row r="1917" spans="1:7">
      <c r="A1917" s="32" t="s">
        <v>3800</v>
      </c>
      <c r="B1917" s="32">
        <v>2</v>
      </c>
      <c r="C1917" s="32">
        <v>1</v>
      </c>
      <c r="D1917" s="26" t="str">
        <f t="shared" si="69"/>
        <v>기사임</v>
      </c>
      <c r="E1917" s="26">
        <f>IF(D1917="","",COUNTIF($D$1:D1917,"기사임"))</f>
        <v>1672</v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8"/>
        <v/>
      </c>
    </row>
    <row r="1918" spans="1:7">
      <c r="A1918" s="32" t="s">
        <v>3801</v>
      </c>
      <c r="B1918" s="32">
        <v>2</v>
      </c>
      <c r="C1918" s="32">
        <v>1</v>
      </c>
      <c r="D1918" s="26" t="str">
        <f t="shared" si="69"/>
        <v>기사임</v>
      </c>
      <c r="E1918" s="26">
        <f>IF(D1918="","",COUNTIF($D$1:D1918,"기사임"))</f>
        <v>1673</v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8"/>
        <v/>
      </c>
    </row>
    <row r="1919" spans="1:7">
      <c r="A1919" s="32" t="s">
        <v>2492</v>
      </c>
      <c r="B1919" s="32">
        <v>2</v>
      </c>
      <c r="C1919" s="32">
        <v>2</v>
      </c>
      <c r="D1919" s="26" t="str">
        <f t="shared" si="69"/>
        <v>기사임</v>
      </c>
      <c r="E1919" s="26">
        <f>IF(D1919="","",COUNTIF($D$1:D1919,"기사임"))</f>
        <v>1674</v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8"/>
        <v/>
      </c>
    </row>
    <row r="1920" spans="1:7">
      <c r="A1920" s="32" t="s">
        <v>3802</v>
      </c>
      <c r="B1920" s="32">
        <v>2</v>
      </c>
      <c r="C1920" s="32">
        <v>2</v>
      </c>
      <c r="D1920" s="26" t="str">
        <f t="shared" si="69"/>
        <v>기사임</v>
      </c>
      <c r="E1920" s="26">
        <f>IF(D1920="","",COUNTIF($D$1:D1920,"기사임"))</f>
        <v>1675</v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8"/>
        <v/>
      </c>
    </row>
    <row r="1921" spans="1:7">
      <c r="A1921" s="32" t="s">
        <v>2854</v>
      </c>
      <c r="B1921" s="32">
        <v>2</v>
      </c>
      <c r="C1921" s="32">
        <v>2</v>
      </c>
      <c r="D1921" s="26" t="str">
        <f t="shared" si="69"/>
        <v>기사임</v>
      </c>
      <c r="E1921" s="26">
        <f>IF(D1921="","",COUNTIF($D$1:D1921,"기사임"))</f>
        <v>1676</v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8"/>
        <v/>
      </c>
    </row>
    <row r="1922" spans="1:7">
      <c r="A1922" s="32" t="s">
        <v>2855</v>
      </c>
      <c r="B1922" s="32">
        <v>2</v>
      </c>
      <c r="C1922" s="32">
        <v>2</v>
      </c>
      <c r="D1922" s="26" t="str">
        <f t="shared" si="69"/>
        <v>기사임</v>
      </c>
      <c r="E1922" s="26">
        <f>IF(D1922="","",COUNTIF($D$1:D1922,"기사임"))</f>
        <v>1677</v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70">IF(F1922="","",RANK(F1922,F:F,1))</f>
        <v/>
      </c>
    </row>
    <row r="1923" spans="1:7">
      <c r="A1923" s="32" t="s">
        <v>2856</v>
      </c>
      <c r="B1923" s="32">
        <v>2</v>
      </c>
      <c r="C1923" s="32">
        <v>2</v>
      </c>
      <c r="D1923" s="26" t="str">
        <f t="shared" ref="D1923:D1986" si="71">IF(AND(MID(A1923,2,8)="archives",ISNUMBER(VALUE(MID(A1923,11,8)))=TRUE),"기사임","")</f>
        <v>기사임</v>
      </c>
      <c r="E1923" s="26">
        <f>IF(D1923="","",COUNTIF($D$1:D1923,"기사임"))</f>
        <v>1678</v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70"/>
        <v/>
      </c>
    </row>
    <row r="1924" spans="1:7">
      <c r="A1924" s="32" t="s">
        <v>2313</v>
      </c>
      <c r="B1924" s="32">
        <v>2</v>
      </c>
      <c r="C1924" s="32">
        <v>2</v>
      </c>
      <c r="D1924" s="26" t="str">
        <f t="shared" si="71"/>
        <v>기사임</v>
      </c>
      <c r="E1924" s="26">
        <f>IF(D1924="","",COUNTIF($D$1:D1924,"기사임"))</f>
        <v>1679</v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70"/>
        <v/>
      </c>
    </row>
    <row r="1925" spans="1:7">
      <c r="A1925" s="32" t="s">
        <v>2820</v>
      </c>
      <c r="B1925" s="32">
        <v>2</v>
      </c>
      <c r="C1925" s="32">
        <v>2</v>
      </c>
      <c r="D1925" s="26" t="str">
        <f t="shared" si="71"/>
        <v>기사임</v>
      </c>
      <c r="E1925" s="26">
        <f>IF(D1925="","",COUNTIF($D$1:D1925,"기사임"))</f>
        <v>1680</v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70"/>
        <v/>
      </c>
    </row>
    <row r="1926" spans="1:7">
      <c r="A1926" s="32" t="s">
        <v>3177</v>
      </c>
      <c r="B1926" s="32">
        <v>2</v>
      </c>
      <c r="C1926" s="32">
        <v>1</v>
      </c>
      <c r="D1926" s="26" t="str">
        <f t="shared" si="71"/>
        <v>기사임</v>
      </c>
      <c r="E1926" s="26">
        <f>IF(D1926="","",COUNTIF($D$1:D1926,"기사임"))</f>
        <v>1681</v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70"/>
        <v/>
      </c>
    </row>
    <row r="1927" spans="1:7">
      <c r="A1927" s="32" t="s">
        <v>3803</v>
      </c>
      <c r="B1927" s="32">
        <v>2</v>
      </c>
      <c r="C1927" s="32">
        <v>2</v>
      </c>
      <c r="D1927" s="26" t="str">
        <f t="shared" si="71"/>
        <v>기사임</v>
      </c>
      <c r="E1927" s="26">
        <f>IF(D1927="","",COUNTIF($D$1:D1927,"기사임"))</f>
        <v>1682</v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70"/>
        <v/>
      </c>
    </row>
    <row r="1928" spans="1:7">
      <c r="A1928" s="32" t="s">
        <v>2497</v>
      </c>
      <c r="B1928" s="32">
        <v>2</v>
      </c>
      <c r="C1928" s="32">
        <v>2</v>
      </c>
      <c r="D1928" s="26" t="str">
        <f t="shared" si="71"/>
        <v>기사임</v>
      </c>
      <c r="E1928" s="26">
        <f>IF(D1928="","",COUNTIF($D$1:D1928,"기사임"))</f>
        <v>1683</v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70"/>
        <v/>
      </c>
    </row>
    <row r="1929" spans="1:7">
      <c r="A1929" s="32" t="s">
        <v>3804</v>
      </c>
      <c r="B1929" s="32">
        <v>2</v>
      </c>
      <c r="C1929" s="32">
        <v>0</v>
      </c>
      <c r="D1929" s="26" t="str">
        <f t="shared" si="71"/>
        <v>기사임</v>
      </c>
      <c r="E1929" s="26">
        <f>IF(D1929="","",COUNTIF($D$1:D1929,"기사임"))</f>
        <v>1684</v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70"/>
        <v/>
      </c>
    </row>
    <row r="1930" spans="1:7">
      <c r="A1930" s="32" t="s">
        <v>2915</v>
      </c>
      <c r="B1930" s="32">
        <v>2</v>
      </c>
      <c r="C1930" s="32">
        <v>2</v>
      </c>
      <c r="D1930" s="26" t="str">
        <f t="shared" si="71"/>
        <v>기사임</v>
      </c>
      <c r="E1930" s="26">
        <f>IF(D1930="","",COUNTIF($D$1:D1930,"기사임"))</f>
        <v>1685</v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70"/>
        <v/>
      </c>
    </row>
    <row r="1931" spans="1:7">
      <c r="A1931" s="32" t="s">
        <v>2916</v>
      </c>
      <c r="B1931" s="32">
        <v>2</v>
      </c>
      <c r="C1931" s="32">
        <v>2</v>
      </c>
      <c r="D1931" s="26" t="str">
        <f t="shared" si="71"/>
        <v>기사임</v>
      </c>
      <c r="E1931" s="26">
        <f>IF(D1931="","",COUNTIF($D$1:D1931,"기사임"))</f>
        <v>1686</v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70"/>
        <v/>
      </c>
    </row>
    <row r="1932" spans="1:7">
      <c r="A1932" s="32" t="s">
        <v>3285</v>
      </c>
      <c r="B1932" s="32">
        <v>2</v>
      </c>
      <c r="C1932" s="32">
        <v>1</v>
      </c>
      <c r="D1932" s="26" t="str">
        <f t="shared" si="71"/>
        <v>기사임</v>
      </c>
      <c r="E1932" s="26">
        <f>IF(D1932="","",COUNTIF($D$1:D1932,"기사임"))</f>
        <v>1687</v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70"/>
        <v/>
      </c>
    </row>
    <row r="1933" spans="1:7">
      <c r="A1933" s="32" t="s">
        <v>2317</v>
      </c>
      <c r="B1933" s="32">
        <v>2</v>
      </c>
      <c r="C1933" s="32">
        <v>1</v>
      </c>
      <c r="D1933" s="26" t="str">
        <f t="shared" si="71"/>
        <v>기사임</v>
      </c>
      <c r="E1933" s="26">
        <f>IF(D1933="","",COUNTIF($D$1:D1933,"기사임"))</f>
        <v>1688</v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70"/>
        <v/>
      </c>
    </row>
    <row r="1934" spans="1:7">
      <c r="A1934" s="32" t="s">
        <v>3103</v>
      </c>
      <c r="B1934" s="32">
        <v>2</v>
      </c>
      <c r="C1934" s="32">
        <v>2</v>
      </c>
      <c r="D1934" s="26" t="str">
        <f t="shared" si="71"/>
        <v>기사임</v>
      </c>
      <c r="E1934" s="26">
        <f>IF(D1934="","",COUNTIF($D$1:D1934,"기사임"))</f>
        <v>1689</v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70"/>
        <v/>
      </c>
    </row>
    <row r="1935" spans="1:7">
      <c r="A1935" s="32" t="s">
        <v>2499</v>
      </c>
      <c r="B1935" s="32">
        <v>2</v>
      </c>
      <c r="C1935" s="32">
        <v>2</v>
      </c>
      <c r="D1935" s="26" t="str">
        <f t="shared" si="71"/>
        <v>기사임</v>
      </c>
      <c r="E1935" s="26">
        <f>IF(D1935="","",COUNTIF($D$1:D1935,"기사임"))</f>
        <v>1690</v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70"/>
        <v/>
      </c>
    </row>
    <row r="1936" spans="1:7">
      <c r="A1936" s="32" t="s">
        <v>2321</v>
      </c>
      <c r="B1936" s="32">
        <v>2</v>
      </c>
      <c r="C1936" s="32">
        <v>1</v>
      </c>
      <c r="D1936" s="26" t="str">
        <f t="shared" si="71"/>
        <v>기사임</v>
      </c>
      <c r="E1936" s="26">
        <f>IF(D1936="","",COUNTIF($D$1:D1936,"기사임"))</f>
        <v>1691</v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70"/>
        <v/>
      </c>
    </row>
    <row r="1937" spans="1:7">
      <c r="A1937" s="32" t="s">
        <v>3805</v>
      </c>
      <c r="B1937" s="32">
        <v>2</v>
      </c>
      <c r="C1937" s="32">
        <v>2</v>
      </c>
      <c r="D1937" s="26" t="str">
        <f t="shared" si="71"/>
        <v>기사임</v>
      </c>
      <c r="E1937" s="26">
        <f>IF(D1937="","",COUNTIF($D$1:D1937,"기사임"))</f>
        <v>1692</v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70"/>
        <v/>
      </c>
    </row>
    <row r="1938" spans="1:7">
      <c r="A1938" s="32" t="s">
        <v>2767</v>
      </c>
      <c r="B1938" s="32">
        <v>2</v>
      </c>
      <c r="C1938" s="32">
        <v>1</v>
      </c>
      <c r="D1938" s="26" t="str">
        <f t="shared" si="71"/>
        <v>기사임</v>
      </c>
      <c r="E1938" s="26">
        <f>IF(D1938="","",COUNTIF($D$1:D1938,"기사임"))</f>
        <v>1693</v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70"/>
        <v/>
      </c>
    </row>
    <row r="1939" spans="1:7">
      <c r="A1939" s="32" t="s">
        <v>2503</v>
      </c>
      <c r="B1939" s="32">
        <v>2</v>
      </c>
      <c r="C1939" s="32">
        <v>2</v>
      </c>
      <c r="D1939" s="26" t="str">
        <f t="shared" si="71"/>
        <v>기사임</v>
      </c>
      <c r="E1939" s="26">
        <f>IF(D1939="","",COUNTIF($D$1:D1939,"기사임"))</f>
        <v>1694</v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70"/>
        <v/>
      </c>
    </row>
    <row r="1940" spans="1:7">
      <c r="A1940" s="32" t="s">
        <v>1762</v>
      </c>
      <c r="B1940" s="32">
        <v>2</v>
      </c>
      <c r="C1940" s="32">
        <v>2</v>
      </c>
      <c r="D1940" s="26" t="str">
        <f t="shared" si="71"/>
        <v>기사임</v>
      </c>
      <c r="E1940" s="26">
        <f>IF(D1940="","",COUNTIF($D$1:D1940,"기사임"))</f>
        <v>1695</v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70"/>
        <v/>
      </c>
    </row>
    <row r="1941" spans="1:7">
      <c r="A1941" s="32" t="s">
        <v>2918</v>
      </c>
      <c r="B1941" s="32">
        <v>2</v>
      </c>
      <c r="C1941" s="32">
        <v>2</v>
      </c>
      <c r="D1941" s="26" t="str">
        <f t="shared" si="71"/>
        <v>기사임</v>
      </c>
      <c r="E1941" s="26">
        <f>IF(D1941="","",COUNTIF($D$1:D1941,"기사임"))</f>
        <v>1696</v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70"/>
        <v/>
      </c>
    </row>
    <row r="1942" spans="1:7">
      <c r="A1942" s="32" t="s">
        <v>3295</v>
      </c>
      <c r="B1942" s="32">
        <v>2</v>
      </c>
      <c r="C1942" s="32">
        <v>2</v>
      </c>
      <c r="D1942" s="26" t="str">
        <f t="shared" si="71"/>
        <v>기사임</v>
      </c>
      <c r="E1942" s="26">
        <f>IF(D1942="","",COUNTIF($D$1:D1942,"기사임"))</f>
        <v>1697</v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70"/>
        <v/>
      </c>
    </row>
    <row r="1943" spans="1:7">
      <c r="A1943" s="32" t="s">
        <v>3296</v>
      </c>
      <c r="B1943" s="32">
        <v>2</v>
      </c>
      <c r="C1943" s="32">
        <v>2</v>
      </c>
      <c r="D1943" s="26" t="str">
        <f t="shared" si="71"/>
        <v>기사임</v>
      </c>
      <c r="E1943" s="26">
        <f>IF(D1943="","",COUNTIF($D$1:D1943,"기사임"))</f>
        <v>1698</v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70"/>
        <v/>
      </c>
    </row>
    <row r="1944" spans="1:7">
      <c r="A1944" s="32" t="s">
        <v>3806</v>
      </c>
      <c r="B1944" s="32">
        <v>2</v>
      </c>
      <c r="C1944" s="32">
        <v>2</v>
      </c>
      <c r="D1944" s="26" t="str">
        <f t="shared" si="71"/>
        <v>기사임</v>
      </c>
      <c r="E1944" s="26">
        <f>IF(D1944="","",COUNTIF($D$1:D1944,"기사임"))</f>
        <v>1699</v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70"/>
        <v/>
      </c>
    </row>
    <row r="1945" spans="1:7">
      <c r="A1945" s="32" t="s">
        <v>2166</v>
      </c>
      <c r="B1945" s="32">
        <v>2</v>
      </c>
      <c r="C1945" s="32">
        <v>2</v>
      </c>
      <c r="D1945" s="26" t="str">
        <f t="shared" si="71"/>
        <v>기사임</v>
      </c>
      <c r="E1945" s="26">
        <f>IF(D1945="","",COUNTIF($D$1:D1945,"기사임"))</f>
        <v>1700</v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70"/>
        <v/>
      </c>
    </row>
    <row r="1946" spans="1:7">
      <c r="A1946" s="32" t="s">
        <v>1936</v>
      </c>
      <c r="B1946" s="32">
        <v>2</v>
      </c>
      <c r="C1946" s="32">
        <v>2</v>
      </c>
      <c r="D1946" s="26" t="str">
        <f t="shared" si="71"/>
        <v>기사임</v>
      </c>
      <c r="E1946" s="26">
        <f>IF(D1946="","",COUNTIF($D$1:D1946,"기사임"))</f>
        <v>1701</v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70"/>
        <v/>
      </c>
    </row>
    <row r="1947" spans="1:7">
      <c r="A1947" s="32" t="s">
        <v>1844</v>
      </c>
      <c r="B1947" s="32">
        <v>2</v>
      </c>
      <c r="C1947" s="32">
        <v>2</v>
      </c>
      <c r="D1947" s="26" t="str">
        <f t="shared" si="71"/>
        <v>기사임</v>
      </c>
      <c r="E1947" s="26">
        <f>IF(D1947="","",COUNTIF($D$1:D1947,"기사임"))</f>
        <v>1702</v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70"/>
        <v/>
      </c>
    </row>
    <row r="1948" spans="1:7">
      <c r="A1948" s="32" t="s">
        <v>3180</v>
      </c>
      <c r="B1948" s="32">
        <v>2</v>
      </c>
      <c r="C1948" s="32">
        <v>2</v>
      </c>
      <c r="D1948" s="26" t="str">
        <f t="shared" si="71"/>
        <v>기사임</v>
      </c>
      <c r="E1948" s="26">
        <f>IF(D1948="","",COUNTIF($D$1:D1948,"기사임"))</f>
        <v>1703</v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70"/>
        <v/>
      </c>
    </row>
    <row r="1949" spans="1:7">
      <c r="A1949" s="32" t="s">
        <v>2919</v>
      </c>
      <c r="B1949" s="32">
        <v>2</v>
      </c>
      <c r="C1949" s="32">
        <v>1</v>
      </c>
      <c r="D1949" s="26" t="str">
        <f t="shared" si="71"/>
        <v>기사임</v>
      </c>
      <c r="E1949" s="26">
        <f>IF(D1949="","",COUNTIF($D$1:D1949,"기사임"))</f>
        <v>1704</v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70"/>
        <v/>
      </c>
    </row>
    <row r="1950" spans="1:7">
      <c r="A1950" s="32" t="s">
        <v>2324</v>
      </c>
      <c r="B1950" s="32">
        <v>2</v>
      </c>
      <c r="C1950" s="32">
        <v>2</v>
      </c>
      <c r="D1950" s="26" t="str">
        <f t="shared" si="71"/>
        <v>기사임</v>
      </c>
      <c r="E1950" s="26">
        <f>IF(D1950="","",COUNTIF($D$1:D1950,"기사임"))</f>
        <v>1705</v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70"/>
        <v/>
      </c>
    </row>
    <row r="1951" spans="1:7">
      <c r="A1951" s="32" t="s">
        <v>3807</v>
      </c>
      <c r="B1951" s="32">
        <v>2</v>
      </c>
      <c r="C1951" s="32">
        <v>1</v>
      </c>
      <c r="D1951" s="26" t="str">
        <f t="shared" si="71"/>
        <v>기사임</v>
      </c>
      <c r="E1951" s="26">
        <f>IF(D1951="","",COUNTIF($D$1:D1951,"기사임"))</f>
        <v>1706</v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70"/>
        <v/>
      </c>
    </row>
    <row r="1952" spans="1:7">
      <c r="A1952" s="32" t="s">
        <v>2325</v>
      </c>
      <c r="B1952" s="32">
        <v>2</v>
      </c>
      <c r="C1952" s="32">
        <v>2</v>
      </c>
      <c r="D1952" s="26" t="str">
        <f t="shared" si="71"/>
        <v>기사임</v>
      </c>
      <c r="E1952" s="26">
        <f>IF(D1952="","",COUNTIF($D$1:D1952,"기사임"))</f>
        <v>1707</v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70"/>
        <v/>
      </c>
    </row>
    <row r="1953" spans="1:7">
      <c r="A1953" s="32" t="s">
        <v>2859</v>
      </c>
      <c r="B1953" s="32">
        <v>2</v>
      </c>
      <c r="C1953" s="32">
        <v>2</v>
      </c>
      <c r="D1953" s="26" t="str">
        <f t="shared" si="71"/>
        <v>기사임</v>
      </c>
      <c r="E1953" s="26">
        <f>IF(D1953="","",COUNTIF($D$1:D1953,"기사임"))</f>
        <v>1708</v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70"/>
        <v/>
      </c>
    </row>
    <row r="1954" spans="1:7">
      <c r="A1954" s="32" t="s">
        <v>3301</v>
      </c>
      <c r="B1954" s="32">
        <v>2</v>
      </c>
      <c r="C1954" s="32">
        <v>2</v>
      </c>
      <c r="D1954" s="26" t="str">
        <f t="shared" si="71"/>
        <v>기사임</v>
      </c>
      <c r="E1954" s="26">
        <f>IF(D1954="","",COUNTIF($D$1:D1954,"기사임"))</f>
        <v>1709</v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70"/>
        <v/>
      </c>
    </row>
    <row r="1955" spans="1:7">
      <c r="A1955" s="32" t="s">
        <v>3808</v>
      </c>
      <c r="B1955" s="32">
        <v>2</v>
      </c>
      <c r="C1955" s="32">
        <v>2</v>
      </c>
      <c r="D1955" s="26" t="str">
        <f t="shared" si="71"/>
        <v>기사임</v>
      </c>
      <c r="E1955" s="26">
        <f>IF(D1955="","",COUNTIF($D$1:D1955,"기사임"))</f>
        <v>1710</v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70"/>
        <v/>
      </c>
    </row>
    <row r="1956" spans="1:7">
      <c r="A1956" s="32" t="s">
        <v>2328</v>
      </c>
      <c r="B1956" s="32">
        <v>2</v>
      </c>
      <c r="C1956" s="32">
        <v>2</v>
      </c>
      <c r="D1956" s="26" t="str">
        <f t="shared" si="71"/>
        <v>기사임</v>
      </c>
      <c r="E1956" s="26">
        <f>IF(D1956="","",COUNTIF($D$1:D1956,"기사임"))</f>
        <v>1711</v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70"/>
        <v/>
      </c>
    </row>
    <row r="1957" spans="1:7">
      <c r="A1957" s="32" t="s">
        <v>3809</v>
      </c>
      <c r="B1957" s="32">
        <v>2</v>
      </c>
      <c r="C1957" s="32">
        <v>2</v>
      </c>
      <c r="D1957" s="26" t="str">
        <f t="shared" si="71"/>
        <v>기사임</v>
      </c>
      <c r="E1957" s="26">
        <f>IF(D1957="","",COUNTIF($D$1:D1957,"기사임"))</f>
        <v>1712</v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70"/>
        <v/>
      </c>
    </row>
    <row r="1958" spans="1:7">
      <c r="A1958" s="32" t="s">
        <v>3810</v>
      </c>
      <c r="B1958" s="32">
        <v>2</v>
      </c>
      <c r="C1958" s="32">
        <v>2</v>
      </c>
      <c r="D1958" s="26" t="str">
        <f t="shared" si="71"/>
        <v>기사임</v>
      </c>
      <c r="E1958" s="26">
        <f>IF(D1958="","",COUNTIF($D$1:D1958,"기사임"))</f>
        <v>1713</v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70"/>
        <v/>
      </c>
    </row>
    <row r="1959" spans="1:7">
      <c r="A1959" s="32" t="s">
        <v>2507</v>
      </c>
      <c r="B1959" s="32">
        <v>2</v>
      </c>
      <c r="C1959" s="32">
        <v>2</v>
      </c>
      <c r="D1959" s="26" t="str">
        <f t="shared" si="71"/>
        <v>기사임</v>
      </c>
      <c r="E1959" s="26">
        <f>IF(D1959="","",COUNTIF($D$1:D1959,"기사임"))</f>
        <v>1714</v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70"/>
        <v/>
      </c>
    </row>
    <row r="1960" spans="1:7">
      <c r="A1960" s="32" t="s">
        <v>2861</v>
      </c>
      <c r="B1960" s="32">
        <v>2</v>
      </c>
      <c r="C1960" s="32">
        <v>2</v>
      </c>
      <c r="D1960" s="26" t="str">
        <f t="shared" si="71"/>
        <v>기사임</v>
      </c>
      <c r="E1960" s="26">
        <f>IF(D1960="","",COUNTIF($D$1:D1960,"기사임"))</f>
        <v>1715</v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70"/>
        <v/>
      </c>
    </row>
    <row r="1961" spans="1:7">
      <c r="A1961" s="32" t="s">
        <v>3811</v>
      </c>
      <c r="B1961" s="32">
        <v>2</v>
      </c>
      <c r="C1961" s="32">
        <v>2</v>
      </c>
      <c r="D1961" s="26" t="str">
        <f t="shared" si="71"/>
        <v>기사임</v>
      </c>
      <c r="E1961" s="26">
        <f>IF(D1961="","",COUNTIF($D$1:D1961,"기사임"))</f>
        <v>1716</v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70"/>
        <v/>
      </c>
    </row>
    <row r="1962" spans="1:7">
      <c r="A1962" s="32" t="s">
        <v>3812</v>
      </c>
      <c r="B1962" s="32">
        <v>2</v>
      </c>
      <c r="C1962" s="32">
        <v>2</v>
      </c>
      <c r="D1962" s="26" t="str">
        <f t="shared" si="71"/>
        <v>기사임</v>
      </c>
      <c r="E1962" s="26">
        <f>IF(D1962="","",COUNTIF($D$1:D1962,"기사임"))</f>
        <v>1717</v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70"/>
        <v/>
      </c>
    </row>
    <row r="1963" spans="1:7">
      <c r="A1963" s="32" t="s">
        <v>2333</v>
      </c>
      <c r="B1963" s="32">
        <v>2</v>
      </c>
      <c r="C1963" s="32">
        <v>1</v>
      </c>
      <c r="D1963" s="26" t="str">
        <f t="shared" si="71"/>
        <v>기사임</v>
      </c>
      <c r="E1963" s="26">
        <f>IF(D1963="","",COUNTIF($D$1:D1963,"기사임"))</f>
        <v>1718</v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70"/>
        <v/>
      </c>
    </row>
    <row r="1964" spans="1:7">
      <c r="A1964" s="32" t="s">
        <v>2509</v>
      </c>
      <c r="B1964" s="32">
        <v>2</v>
      </c>
      <c r="C1964" s="32">
        <v>2</v>
      </c>
      <c r="D1964" s="26" t="str">
        <f t="shared" si="71"/>
        <v>기사임</v>
      </c>
      <c r="E1964" s="26">
        <f>IF(D1964="","",COUNTIF($D$1:D1964,"기사임"))</f>
        <v>1719</v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70"/>
        <v/>
      </c>
    </row>
    <row r="1965" spans="1:7">
      <c r="A1965" s="32" t="s">
        <v>2337</v>
      </c>
      <c r="B1965" s="32">
        <v>2</v>
      </c>
      <c r="C1965" s="32">
        <v>2</v>
      </c>
      <c r="D1965" s="26" t="str">
        <f t="shared" si="71"/>
        <v>기사임</v>
      </c>
      <c r="E1965" s="26">
        <f>IF(D1965="","",COUNTIF($D$1:D1965,"기사임"))</f>
        <v>1720</v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70"/>
        <v/>
      </c>
    </row>
    <row r="1966" spans="1:7">
      <c r="A1966" s="32" t="s">
        <v>2510</v>
      </c>
      <c r="B1966" s="32">
        <v>2</v>
      </c>
      <c r="C1966" s="32">
        <v>1</v>
      </c>
      <c r="D1966" s="26" t="str">
        <f t="shared" si="71"/>
        <v>기사임</v>
      </c>
      <c r="E1966" s="26">
        <f>IF(D1966="","",COUNTIF($D$1:D1966,"기사임"))</f>
        <v>1721</v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70"/>
        <v/>
      </c>
    </row>
    <row r="1967" spans="1:7">
      <c r="A1967" s="32" t="s">
        <v>1847</v>
      </c>
      <c r="B1967" s="32">
        <v>2</v>
      </c>
      <c r="C1967" s="32">
        <v>2</v>
      </c>
      <c r="D1967" s="26" t="str">
        <f t="shared" si="71"/>
        <v>기사임</v>
      </c>
      <c r="E1967" s="26">
        <f>IF(D1967="","",COUNTIF($D$1:D1967,"기사임"))</f>
        <v>1722</v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70"/>
        <v/>
      </c>
    </row>
    <row r="1968" spans="1:7">
      <c r="A1968" s="32" t="s">
        <v>2341</v>
      </c>
      <c r="B1968" s="32">
        <v>2</v>
      </c>
      <c r="C1968" s="32">
        <v>2</v>
      </c>
      <c r="D1968" s="26" t="str">
        <f t="shared" si="71"/>
        <v>기사임</v>
      </c>
      <c r="E1968" s="26">
        <f>IF(D1968="","",COUNTIF($D$1:D1968,"기사임"))</f>
        <v>1723</v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70"/>
        <v/>
      </c>
    </row>
    <row r="1969" spans="1:7">
      <c r="A1969" s="32" t="s">
        <v>1849</v>
      </c>
      <c r="B1969" s="32">
        <v>2</v>
      </c>
      <c r="C1969" s="32">
        <v>2</v>
      </c>
      <c r="D1969" s="26" t="str">
        <f t="shared" si="71"/>
        <v>기사임</v>
      </c>
      <c r="E1969" s="26">
        <f>IF(D1969="","",COUNTIF($D$1:D1969,"기사임"))</f>
        <v>1724</v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70"/>
        <v/>
      </c>
    </row>
    <row r="1970" spans="1:7">
      <c r="A1970" s="32" t="s">
        <v>2512</v>
      </c>
      <c r="B1970" s="32">
        <v>2</v>
      </c>
      <c r="C1970" s="32">
        <v>2</v>
      </c>
      <c r="D1970" s="26" t="str">
        <f t="shared" si="71"/>
        <v>기사임</v>
      </c>
      <c r="E1970" s="26">
        <f>IF(D1970="","",COUNTIF($D$1:D1970,"기사임"))</f>
        <v>1725</v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70"/>
        <v/>
      </c>
    </row>
    <row r="1971" spans="1:7">
      <c r="A1971" s="32" t="s">
        <v>3813</v>
      </c>
      <c r="B1971" s="32">
        <v>2</v>
      </c>
      <c r="C1971" s="32">
        <v>2</v>
      </c>
      <c r="D1971" s="26" t="str">
        <f t="shared" si="71"/>
        <v>기사임</v>
      </c>
      <c r="E1971" s="26">
        <f>IF(D1971="","",COUNTIF($D$1:D1971,"기사임"))</f>
        <v>1726</v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70"/>
        <v/>
      </c>
    </row>
    <row r="1972" spans="1:7">
      <c r="A1972" s="32" t="s">
        <v>3309</v>
      </c>
      <c r="B1972" s="32">
        <v>2</v>
      </c>
      <c r="C1972" s="32">
        <v>2</v>
      </c>
      <c r="D1972" s="26" t="str">
        <f t="shared" si="71"/>
        <v>기사임</v>
      </c>
      <c r="E1972" s="26">
        <f>IF(D1972="","",COUNTIF($D$1:D1972,"기사임"))</f>
        <v>1727</v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70"/>
        <v/>
      </c>
    </row>
    <row r="1973" spans="1:7">
      <c r="A1973" s="32" t="s">
        <v>3814</v>
      </c>
      <c r="B1973" s="32">
        <v>2</v>
      </c>
      <c r="C1973" s="32">
        <v>2</v>
      </c>
      <c r="D1973" s="26" t="str">
        <f t="shared" si="71"/>
        <v>기사임</v>
      </c>
      <c r="E1973" s="26">
        <f>IF(D1973="","",COUNTIF($D$1:D1973,"기사임"))</f>
        <v>1728</v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70"/>
        <v/>
      </c>
    </row>
    <row r="1974" spans="1:7">
      <c r="A1974" s="32" t="s">
        <v>3051</v>
      </c>
      <c r="B1974" s="32">
        <v>2</v>
      </c>
      <c r="C1974" s="32">
        <v>2</v>
      </c>
      <c r="D1974" s="26" t="str">
        <f t="shared" si="71"/>
        <v>기사임</v>
      </c>
      <c r="E1974" s="26">
        <f>IF(D1974="","",COUNTIF($D$1:D1974,"기사임"))</f>
        <v>1729</v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70"/>
        <v/>
      </c>
    </row>
    <row r="1975" spans="1:7">
      <c r="A1975" s="32" t="s">
        <v>1770</v>
      </c>
      <c r="B1975" s="32">
        <v>2</v>
      </c>
      <c r="C1975" s="32">
        <v>2</v>
      </c>
      <c r="D1975" s="26" t="str">
        <f t="shared" si="71"/>
        <v>기사임</v>
      </c>
      <c r="E1975" s="26">
        <f>IF(D1975="","",COUNTIF($D$1:D1975,"기사임"))</f>
        <v>1730</v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70"/>
        <v/>
      </c>
    </row>
    <row r="1976" spans="1:7">
      <c r="A1976" s="32" t="s">
        <v>3815</v>
      </c>
      <c r="B1976" s="32">
        <v>2</v>
      </c>
      <c r="C1976" s="32">
        <v>2</v>
      </c>
      <c r="D1976" s="26" t="str">
        <f t="shared" si="71"/>
        <v>기사임</v>
      </c>
      <c r="E1976" s="26">
        <f>IF(D1976="","",COUNTIF($D$1:D1976,"기사임"))</f>
        <v>1731</v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70"/>
        <v/>
      </c>
    </row>
    <row r="1977" spans="1:7">
      <c r="A1977" s="32" t="s">
        <v>2180</v>
      </c>
      <c r="B1977" s="32">
        <v>2</v>
      </c>
      <c r="C1977" s="32">
        <v>2</v>
      </c>
      <c r="D1977" s="26" t="str">
        <f t="shared" si="71"/>
        <v>기사임</v>
      </c>
      <c r="E1977" s="26">
        <f>IF(D1977="","",COUNTIF($D$1:D1977,"기사임"))</f>
        <v>1732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70"/>
        <v/>
      </c>
    </row>
    <row r="1978" spans="1:7">
      <c r="A1978" s="32" t="s">
        <v>1189</v>
      </c>
      <c r="B1978" s="32">
        <v>2</v>
      </c>
      <c r="C1978" s="32">
        <v>2</v>
      </c>
      <c r="D1978" s="26" t="str">
        <f t="shared" si="71"/>
        <v>기사임</v>
      </c>
      <c r="E1978" s="26">
        <f>IF(D1978="","",COUNTIF($D$1:D1978,"기사임"))</f>
        <v>1733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70"/>
        <v/>
      </c>
    </row>
    <row r="1979" spans="1:7">
      <c r="A1979" s="32" t="s">
        <v>2523</v>
      </c>
      <c r="B1979" s="32">
        <v>2</v>
      </c>
      <c r="C1979" s="32">
        <v>2</v>
      </c>
      <c r="D1979" s="26" t="str">
        <f t="shared" si="71"/>
        <v>기사임</v>
      </c>
      <c r="E1979" s="26">
        <f>IF(D1979="","",COUNTIF($D$1:D1979,"기사임"))</f>
        <v>1734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70"/>
        <v/>
      </c>
    </row>
    <row r="1980" spans="1:7">
      <c r="A1980" s="32" t="s">
        <v>2057</v>
      </c>
      <c r="B1980" s="32">
        <v>2</v>
      </c>
      <c r="C1980" s="32">
        <v>2</v>
      </c>
      <c r="D1980" s="26" t="str">
        <f t="shared" si="71"/>
        <v>기사임</v>
      </c>
      <c r="E1980" s="26">
        <f>IF(D1980="","",COUNTIF($D$1:D1980,"기사임"))</f>
        <v>1735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70"/>
        <v/>
      </c>
    </row>
    <row r="1981" spans="1:7">
      <c r="A1981" s="32" t="s">
        <v>2352</v>
      </c>
      <c r="B1981" s="32">
        <v>2</v>
      </c>
      <c r="C1981" s="32">
        <v>2</v>
      </c>
      <c r="D1981" s="26" t="str">
        <f t="shared" si="71"/>
        <v>기사임</v>
      </c>
      <c r="E1981" s="26">
        <f>IF(D1981="","",COUNTIF($D$1:D1981,"기사임"))</f>
        <v>1736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70"/>
        <v/>
      </c>
    </row>
    <row r="1982" spans="1:7">
      <c r="A1982" s="32" t="s">
        <v>2185</v>
      </c>
      <c r="B1982" s="32">
        <v>2</v>
      </c>
      <c r="C1982" s="32">
        <v>2</v>
      </c>
      <c r="D1982" s="26" t="str">
        <f t="shared" si="71"/>
        <v>기사임</v>
      </c>
      <c r="E1982" s="26">
        <f>IF(D1982="","",COUNTIF($D$1:D1982,"기사임"))</f>
        <v>1737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70"/>
        <v/>
      </c>
    </row>
    <row r="1983" spans="1:7">
      <c r="A1983" s="32" t="s">
        <v>1562</v>
      </c>
      <c r="B1983" s="32">
        <v>2</v>
      </c>
      <c r="C1983" s="32">
        <v>2</v>
      </c>
      <c r="D1983" s="26" t="str">
        <f t="shared" si="71"/>
        <v>기사임</v>
      </c>
      <c r="E1983" s="26">
        <f>IF(D1983="","",COUNTIF($D$1:D1983,"기사임"))</f>
        <v>1738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70"/>
        <v/>
      </c>
    </row>
    <row r="1984" spans="1:7">
      <c r="A1984" s="32" t="s">
        <v>2865</v>
      </c>
      <c r="B1984" s="32">
        <v>2</v>
      </c>
      <c r="C1984" s="32">
        <v>2</v>
      </c>
      <c r="D1984" s="26" t="str">
        <f t="shared" si="71"/>
        <v>기사임</v>
      </c>
      <c r="E1984" s="26">
        <f>IF(D1984="","",COUNTIF($D$1:D1984,"기사임"))</f>
        <v>1739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70"/>
        <v/>
      </c>
    </row>
    <row r="1985" spans="1:7">
      <c r="A1985" s="32" t="s">
        <v>2525</v>
      </c>
      <c r="B1985" s="32">
        <v>2</v>
      </c>
      <c r="C1985" s="32">
        <v>2</v>
      </c>
      <c r="D1985" s="26" t="str">
        <f t="shared" si="71"/>
        <v>기사임</v>
      </c>
      <c r="E1985" s="26">
        <f>IF(D1985="","",COUNTIF($D$1:D1985,"기사임"))</f>
        <v>1740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70"/>
        <v/>
      </c>
    </row>
    <row r="1986" spans="1:7">
      <c r="A1986" s="32" t="s">
        <v>1946</v>
      </c>
      <c r="B1986" s="32">
        <v>2</v>
      </c>
      <c r="C1986" s="32">
        <v>2</v>
      </c>
      <c r="D1986" s="26" t="str">
        <f t="shared" si="71"/>
        <v>기사임</v>
      </c>
      <c r="E1986" s="26">
        <f>IF(D1986="","",COUNTIF($D$1:D1986,"기사임"))</f>
        <v>1741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2">IF(F1986="","",RANK(F1986,F:F,1))</f>
        <v/>
      </c>
    </row>
    <row r="1987" spans="1:7">
      <c r="A1987" s="32" t="s">
        <v>2780</v>
      </c>
      <c r="B1987" s="32">
        <v>2</v>
      </c>
      <c r="C1987" s="32">
        <v>2</v>
      </c>
      <c r="D1987" s="26" t="str">
        <f t="shared" ref="D1987:D2050" si="73">IF(AND(MID(A1987,2,8)="archives",ISNUMBER(VALUE(MID(A1987,11,8)))=TRUE),"기사임","")</f>
        <v>기사임</v>
      </c>
      <c r="E1987" s="26">
        <f>IF(D1987="","",COUNTIF($D$1:D1987,"기사임"))</f>
        <v>1742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2"/>
        <v/>
      </c>
    </row>
    <row r="1988" spans="1:7">
      <c r="A1988" s="32" t="s">
        <v>3816</v>
      </c>
      <c r="B1988" s="32">
        <v>2</v>
      </c>
      <c r="C1988" s="32">
        <v>2</v>
      </c>
      <c r="D1988" s="26" t="str">
        <f t="shared" si="73"/>
        <v>기사임</v>
      </c>
      <c r="E1988" s="26">
        <f>IF(D1988="","",COUNTIF($D$1:D1988,"기사임"))</f>
        <v>1743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2"/>
        <v/>
      </c>
    </row>
    <row r="1989" spans="1:7">
      <c r="A1989" s="32" t="s">
        <v>3817</v>
      </c>
      <c r="B1989" s="32">
        <v>2</v>
      </c>
      <c r="C1989" s="32">
        <v>2</v>
      </c>
      <c r="D1989" s="26" t="str">
        <f t="shared" si="73"/>
        <v>기사임</v>
      </c>
      <c r="E1989" s="26">
        <f>IF(D1989="","",COUNTIF($D$1:D1989,"기사임"))</f>
        <v>1744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2"/>
        <v/>
      </c>
    </row>
    <row r="1990" spans="1:7">
      <c r="A1990" s="32" t="s">
        <v>3818</v>
      </c>
      <c r="B1990" s="32">
        <v>2</v>
      </c>
      <c r="C1990" s="32">
        <v>1</v>
      </c>
      <c r="D1990" s="26" t="str">
        <f t="shared" si="73"/>
        <v/>
      </c>
      <c r="E1990" s="26" t="str">
        <f>IF(D1990="","",COUNTIF($D$1:D1990,"기사임"))</f>
        <v/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2"/>
        <v/>
      </c>
    </row>
    <row r="1991" spans="1:7">
      <c r="A1991" s="32" t="s">
        <v>3819</v>
      </c>
      <c r="B1991" s="32">
        <v>2</v>
      </c>
      <c r="C1991" s="32">
        <v>1</v>
      </c>
      <c r="D1991" s="26" t="str">
        <f t="shared" si="73"/>
        <v/>
      </c>
      <c r="E1991" s="26" t="str">
        <f>IF(D1991="","",COUNTIF($D$1:D1991,"기사임"))</f>
        <v/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2"/>
        <v/>
      </c>
    </row>
    <row r="1992" spans="1:7">
      <c r="A1992" s="32" t="s">
        <v>2189</v>
      </c>
      <c r="B1992" s="32">
        <v>2</v>
      </c>
      <c r="C1992" s="32">
        <v>2</v>
      </c>
      <c r="D1992" s="26" t="str">
        <f t="shared" si="73"/>
        <v/>
      </c>
      <c r="E1992" s="26" t="str">
        <f>IF(D1992="","",COUNTIF($D$1:D1992,"기사임"))</f>
        <v/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2"/>
        <v/>
      </c>
    </row>
    <row r="1993" spans="1:7">
      <c r="A1993" s="32" t="s">
        <v>3315</v>
      </c>
      <c r="B1993" s="32">
        <v>2</v>
      </c>
      <c r="C1993" s="32">
        <v>1</v>
      </c>
      <c r="D1993" s="26" t="str">
        <f t="shared" si="73"/>
        <v/>
      </c>
      <c r="E1993" s="26" t="str">
        <f>IF(D1993="","",COUNTIF($D$1:D1993,"기사임"))</f>
        <v/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2"/>
        <v/>
      </c>
    </row>
    <row r="1994" spans="1:7">
      <c r="A1994" s="32" t="s">
        <v>3820</v>
      </c>
      <c r="B1994" s="32">
        <v>2</v>
      </c>
      <c r="C1994" s="32">
        <v>1</v>
      </c>
      <c r="D1994" s="26" t="str">
        <f t="shared" si="73"/>
        <v/>
      </c>
      <c r="E1994" s="26" t="str">
        <f>IF(D1994="","",COUNTIF($D$1:D1994,"기사임"))</f>
        <v/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2"/>
        <v/>
      </c>
    </row>
    <row r="1995" spans="1:7">
      <c r="A1995" s="32" t="s">
        <v>3316</v>
      </c>
      <c r="B1995" s="32">
        <v>2</v>
      </c>
      <c r="C1995" s="32">
        <v>1</v>
      </c>
      <c r="D1995" s="26" t="str">
        <f t="shared" si="73"/>
        <v/>
      </c>
      <c r="E1995" s="26" t="str">
        <f>IF(D1995="","",COUNTIF($D$1:D1995,"기사임"))</f>
        <v/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2"/>
        <v/>
      </c>
    </row>
    <row r="1996" spans="1:7">
      <c r="A1996" s="32" t="s">
        <v>2357</v>
      </c>
      <c r="B1996" s="32">
        <v>2</v>
      </c>
      <c r="C1996" s="32">
        <v>1</v>
      </c>
      <c r="D1996" s="26" t="str">
        <f t="shared" si="73"/>
        <v/>
      </c>
      <c r="E1996" s="26" t="str">
        <f>IF(D1996="","",COUNTIF($D$1:D1996,"기사임"))</f>
        <v/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2"/>
        <v/>
      </c>
    </row>
    <row r="1997" spans="1:7">
      <c r="A1997" s="32" t="s">
        <v>3317</v>
      </c>
      <c r="B1997" s="32">
        <v>2</v>
      </c>
      <c r="C1997" s="32">
        <v>1</v>
      </c>
      <c r="D1997" s="26" t="str">
        <f t="shared" si="73"/>
        <v/>
      </c>
      <c r="E1997" s="26" t="str">
        <f>IF(D1997="","",COUNTIF($D$1:D1997,"기사임"))</f>
        <v/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2"/>
        <v/>
      </c>
    </row>
    <row r="1998" spans="1:7">
      <c r="A1998" s="32" t="s">
        <v>2824</v>
      </c>
      <c r="B1998" s="32">
        <v>2</v>
      </c>
      <c r="C1998" s="32">
        <v>1</v>
      </c>
      <c r="D1998" s="26" t="str">
        <f t="shared" si="73"/>
        <v/>
      </c>
      <c r="E1998" s="26" t="str">
        <f>IF(D1998="","",COUNTIF($D$1:D1998,"기사임"))</f>
        <v/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2"/>
        <v/>
      </c>
    </row>
    <row r="1999" spans="1:7">
      <c r="A1999" s="32" t="s">
        <v>3185</v>
      </c>
      <c r="B1999" s="32">
        <v>2</v>
      </c>
      <c r="C1999" s="32">
        <v>1</v>
      </c>
      <c r="D1999" s="26" t="str">
        <f t="shared" si="73"/>
        <v/>
      </c>
      <c r="E1999" s="26" t="str">
        <f>IF(D1999="","",COUNTIF($D$1:D1999,"기사임"))</f>
        <v/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2"/>
        <v/>
      </c>
    </row>
    <row r="2000" spans="1:7">
      <c r="A2000" s="32" t="s">
        <v>3821</v>
      </c>
      <c r="B2000" s="32">
        <v>1</v>
      </c>
      <c r="C2000" s="32">
        <v>2</v>
      </c>
      <c r="D2000" s="26" t="str">
        <f t="shared" si="73"/>
        <v/>
      </c>
      <c r="E2000" s="26" t="str">
        <f>IF(D2000="","",COUNTIF($D$1:D2000,"기사임"))</f>
        <v/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2"/>
        <v/>
      </c>
    </row>
    <row r="2001" spans="1:7">
      <c r="A2001" s="32" t="s">
        <v>3822</v>
      </c>
      <c r="B2001" s="32">
        <v>2</v>
      </c>
      <c r="C2001" s="32">
        <v>1</v>
      </c>
      <c r="D2001" s="26" t="str">
        <f t="shared" si="73"/>
        <v/>
      </c>
      <c r="E2001" s="26" t="str">
        <f>IF(D2001="","",COUNTIF($D$1:D2001,"기사임"))</f>
        <v/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2"/>
        <v/>
      </c>
    </row>
    <row r="2002" spans="1:7">
      <c r="A2002" s="32" t="s">
        <v>1948</v>
      </c>
      <c r="B2002" s="32">
        <v>2</v>
      </c>
      <c r="C2002" s="32">
        <v>2</v>
      </c>
      <c r="D2002" s="26" t="str">
        <f t="shared" si="73"/>
        <v/>
      </c>
      <c r="E2002" s="26" t="str">
        <f>IF(D2002="","",COUNTIF($D$1:D2002,"기사임"))</f>
        <v/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2"/>
        <v/>
      </c>
    </row>
    <row r="2003" spans="1:7">
      <c r="A2003" s="32" t="s">
        <v>3823</v>
      </c>
      <c r="B2003" s="32">
        <v>2</v>
      </c>
      <c r="C2003" s="32">
        <v>1</v>
      </c>
      <c r="D2003" s="26" t="str">
        <f t="shared" si="73"/>
        <v/>
      </c>
      <c r="E2003" s="26" t="str">
        <f>IF(D2003="","",COUNTIF($D$1:D2003,"기사임"))</f>
        <v/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2"/>
        <v/>
      </c>
    </row>
    <row r="2004" spans="1:7">
      <c r="A2004" s="32" t="s">
        <v>3186</v>
      </c>
      <c r="B2004" s="32">
        <v>2</v>
      </c>
      <c r="C2004" s="32">
        <v>2</v>
      </c>
      <c r="D2004" s="26" t="str">
        <f t="shared" si="73"/>
        <v/>
      </c>
      <c r="E2004" s="26" t="str">
        <f>IF(D2004="","",COUNTIF($D$1:D2004,"기사임"))</f>
        <v/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2"/>
        <v/>
      </c>
    </row>
    <row r="2005" spans="1:7">
      <c r="A2005" s="32" t="s">
        <v>3824</v>
      </c>
      <c r="B2005" s="32">
        <v>2</v>
      </c>
      <c r="C2005" s="32">
        <v>1</v>
      </c>
      <c r="D2005" s="26" t="str">
        <f t="shared" si="73"/>
        <v/>
      </c>
      <c r="E2005" s="26" t="str">
        <f>IF(D2005="","",COUNTIF($D$1:D2005,"기사임"))</f>
        <v/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2"/>
        <v/>
      </c>
    </row>
    <row r="2006" spans="1:7">
      <c r="A2006" s="32" t="s">
        <v>1949</v>
      </c>
      <c r="B2006" s="32">
        <v>2</v>
      </c>
      <c r="C2006" s="32">
        <v>1</v>
      </c>
      <c r="D2006" s="26" t="str">
        <f t="shared" si="73"/>
        <v/>
      </c>
      <c r="E2006" s="26" t="str">
        <f>IF(D2006="","",COUNTIF($D$1:D2006,"기사임"))</f>
        <v/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2"/>
        <v/>
      </c>
    </row>
    <row r="2007" spans="1:7">
      <c r="A2007" s="32" t="s">
        <v>3078</v>
      </c>
      <c r="B2007" s="32">
        <v>2</v>
      </c>
      <c r="C2007" s="32">
        <v>1</v>
      </c>
      <c r="D2007" s="26" t="str">
        <f t="shared" si="73"/>
        <v/>
      </c>
      <c r="E2007" s="26" t="str">
        <f>IF(D2007="","",COUNTIF($D$1:D2007,"기사임"))</f>
        <v/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2"/>
        <v/>
      </c>
    </row>
    <row r="2008" spans="1:7">
      <c r="A2008" s="32" t="s">
        <v>3825</v>
      </c>
      <c r="B2008" s="32">
        <v>2</v>
      </c>
      <c r="C2008" s="32">
        <v>1</v>
      </c>
      <c r="D2008" s="26" t="str">
        <f t="shared" si="73"/>
        <v/>
      </c>
      <c r="E2008" s="26" t="str">
        <f>IF(D2008="","",COUNTIF($D$1:D2008,"기사임"))</f>
        <v/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2"/>
        <v/>
      </c>
    </row>
    <row r="2009" spans="1:7">
      <c r="A2009" s="32" t="s">
        <v>2826</v>
      </c>
      <c r="B2009" s="32">
        <v>2</v>
      </c>
      <c r="C2009" s="32">
        <v>1</v>
      </c>
      <c r="D2009" s="26" t="str">
        <f t="shared" si="73"/>
        <v/>
      </c>
      <c r="E2009" s="26" t="str">
        <f>IF(D2009="","",COUNTIF($D$1:D2009,"기사임"))</f>
        <v/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2"/>
        <v/>
      </c>
    </row>
    <row r="2010" spans="1:7">
      <c r="A2010" s="32" t="s">
        <v>3826</v>
      </c>
      <c r="B2010" s="32">
        <v>2</v>
      </c>
      <c r="C2010" s="32">
        <v>1</v>
      </c>
      <c r="D2010" s="26" t="str">
        <f t="shared" si="73"/>
        <v/>
      </c>
      <c r="E2010" s="26" t="str">
        <f>IF(D2010="","",COUNTIF($D$1:D2010,"기사임"))</f>
        <v/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2"/>
        <v/>
      </c>
    </row>
    <row r="2011" spans="1:7">
      <c r="A2011" s="32" t="s">
        <v>1705</v>
      </c>
      <c r="B2011" s="32">
        <v>2</v>
      </c>
      <c r="C2011" s="32">
        <v>2</v>
      </c>
      <c r="D2011" s="26" t="str">
        <f t="shared" si="73"/>
        <v/>
      </c>
      <c r="E2011" s="26" t="str">
        <f>IF(D2011="","",COUNTIF($D$1:D2011,"기사임"))</f>
        <v/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2"/>
        <v/>
      </c>
    </row>
    <row r="2012" spans="1:7">
      <c r="A2012" s="32" t="s">
        <v>3827</v>
      </c>
      <c r="B2012" s="32">
        <v>2</v>
      </c>
      <c r="C2012" s="32">
        <v>1</v>
      </c>
      <c r="D2012" s="26" t="str">
        <f t="shared" si="73"/>
        <v/>
      </c>
      <c r="E2012" s="26" t="str">
        <f>IF(D2012="","",COUNTIF($D$1:D2012,"기사임"))</f>
        <v/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2"/>
        <v/>
      </c>
    </row>
    <row r="2013" spans="1:7">
      <c r="A2013" s="32" t="s">
        <v>3828</v>
      </c>
      <c r="B2013" s="32">
        <v>2</v>
      </c>
      <c r="C2013" s="32">
        <v>2</v>
      </c>
      <c r="D2013" s="26" t="str">
        <f t="shared" si="73"/>
        <v/>
      </c>
      <c r="E2013" s="26" t="str">
        <f>IF(D2013="","",COUNTIF($D$1:D2013,"기사임"))</f>
        <v/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2"/>
        <v/>
      </c>
    </row>
    <row r="2014" spans="1:7">
      <c r="A2014" s="32" t="s">
        <v>3187</v>
      </c>
      <c r="B2014" s="32">
        <v>2</v>
      </c>
      <c r="C2014" s="32">
        <v>1</v>
      </c>
      <c r="D2014" s="26" t="str">
        <f t="shared" si="73"/>
        <v/>
      </c>
      <c r="E2014" s="26" t="str">
        <f>IF(D2014="","",COUNTIF($D$1:D2014,"기사임"))</f>
        <v/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2"/>
        <v/>
      </c>
    </row>
    <row r="2015" spans="1:7">
      <c r="A2015" s="32" t="s">
        <v>2530</v>
      </c>
      <c r="B2015" s="32">
        <v>2</v>
      </c>
      <c r="C2015" s="32">
        <v>1</v>
      </c>
      <c r="D2015" s="26" t="str">
        <f t="shared" si="73"/>
        <v/>
      </c>
      <c r="E2015" s="26" t="str">
        <f>IF(D2015="","",COUNTIF($D$1:D2015,"기사임"))</f>
        <v/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2"/>
        <v/>
      </c>
    </row>
    <row r="2016" spans="1:7">
      <c r="A2016" s="32" t="s">
        <v>3829</v>
      </c>
      <c r="B2016" s="32">
        <v>2</v>
      </c>
      <c r="C2016" s="32">
        <v>1</v>
      </c>
      <c r="D2016" s="26" t="str">
        <f t="shared" si="73"/>
        <v/>
      </c>
      <c r="E2016" s="26" t="str">
        <f>IF(D2016="","",COUNTIF($D$1:D2016,"기사임"))</f>
        <v/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2"/>
        <v/>
      </c>
    </row>
    <row r="2017" spans="1:7">
      <c r="A2017" s="32" t="s">
        <v>3320</v>
      </c>
      <c r="B2017" s="32">
        <v>2</v>
      </c>
      <c r="C2017" s="32">
        <v>1</v>
      </c>
      <c r="D2017" s="26" t="str">
        <f t="shared" si="73"/>
        <v/>
      </c>
      <c r="E2017" s="26" t="str">
        <f>IF(D2017="","",COUNTIF($D$1:D2017,"기사임"))</f>
        <v/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2"/>
        <v/>
      </c>
    </row>
    <row r="2018" spans="1:7">
      <c r="A2018" s="32" t="s">
        <v>3830</v>
      </c>
      <c r="B2018" s="32">
        <v>1</v>
      </c>
      <c r="C2018" s="32">
        <v>2</v>
      </c>
      <c r="D2018" s="26" t="str">
        <f t="shared" si="73"/>
        <v/>
      </c>
      <c r="E2018" s="26" t="str">
        <f>IF(D2018="","",COUNTIF($D$1:D2018,"기사임"))</f>
        <v/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2"/>
        <v/>
      </c>
    </row>
    <row r="2019" spans="1:7">
      <c r="A2019" s="32" t="s">
        <v>3831</v>
      </c>
      <c r="B2019" s="32">
        <v>2</v>
      </c>
      <c r="C2019" s="32">
        <v>2</v>
      </c>
      <c r="D2019" s="26" t="str">
        <f t="shared" si="73"/>
        <v/>
      </c>
      <c r="E2019" s="26" t="str">
        <f>IF(D2019="","",COUNTIF($D$1:D2019,"기사임"))</f>
        <v/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2"/>
        <v/>
      </c>
    </row>
    <row r="2020" spans="1:7">
      <c r="A2020" s="32" t="s">
        <v>3832</v>
      </c>
      <c r="B2020" s="32">
        <v>2</v>
      </c>
      <c r="C2020" s="32">
        <v>1</v>
      </c>
      <c r="D2020" s="26" t="str">
        <f t="shared" si="73"/>
        <v/>
      </c>
      <c r="E2020" s="26" t="str">
        <f>IF(D2020="","",COUNTIF($D$1:D2020,"기사임"))</f>
        <v/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2"/>
        <v/>
      </c>
    </row>
    <row r="2021" spans="1:7">
      <c r="A2021" s="32" t="s">
        <v>3833</v>
      </c>
      <c r="B2021" s="32">
        <v>2</v>
      </c>
      <c r="C2021" s="32">
        <v>1</v>
      </c>
      <c r="D2021" s="26" t="str">
        <f t="shared" si="73"/>
        <v/>
      </c>
      <c r="E2021" s="26" t="str">
        <f>IF(D2021="","",COUNTIF($D$1:D2021,"기사임"))</f>
        <v/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2"/>
        <v/>
      </c>
    </row>
    <row r="2022" spans="1:7">
      <c r="A2022" s="32" t="s">
        <v>3834</v>
      </c>
      <c r="B2022" s="32">
        <v>1</v>
      </c>
      <c r="C2022" s="32">
        <v>2</v>
      </c>
      <c r="D2022" s="26" t="str">
        <f t="shared" si="73"/>
        <v/>
      </c>
      <c r="E2022" s="26" t="str">
        <f>IF(D2022="","",COUNTIF($D$1:D2022,"기사임"))</f>
        <v/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2"/>
        <v/>
      </c>
    </row>
    <row r="2023" spans="1:7">
      <c r="A2023" s="32" t="s">
        <v>3835</v>
      </c>
      <c r="B2023" s="32">
        <v>1</v>
      </c>
      <c r="C2023" s="32">
        <v>2</v>
      </c>
      <c r="D2023" s="26" t="str">
        <f t="shared" si="73"/>
        <v/>
      </c>
      <c r="E2023" s="26" t="str">
        <f>IF(D2023="","",COUNTIF($D$1:D2023,"기사임"))</f>
        <v/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2"/>
        <v/>
      </c>
    </row>
    <row r="2024" spans="1:7">
      <c r="A2024" s="32" t="s">
        <v>3836</v>
      </c>
      <c r="B2024" s="32">
        <v>2</v>
      </c>
      <c r="C2024" s="32">
        <v>1</v>
      </c>
      <c r="D2024" s="26" t="str">
        <f t="shared" si="73"/>
        <v/>
      </c>
      <c r="E2024" s="26" t="str">
        <f>IF(D2024="","",COUNTIF($D$1:D2024,"기사임"))</f>
        <v/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2"/>
        <v/>
      </c>
    </row>
    <row r="2025" spans="1:7">
      <c r="A2025" s="32" t="s">
        <v>3837</v>
      </c>
      <c r="B2025" s="32">
        <v>2</v>
      </c>
      <c r="C2025" s="32">
        <v>1</v>
      </c>
      <c r="D2025" s="26" t="str">
        <f t="shared" si="73"/>
        <v/>
      </c>
      <c r="E2025" s="26" t="str">
        <f>IF(D2025="","",COUNTIF($D$1:D2025,"기사임"))</f>
        <v/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2"/>
        <v/>
      </c>
    </row>
    <row r="2026" spans="1:7">
      <c r="A2026" s="32" t="s">
        <v>3838</v>
      </c>
      <c r="B2026" s="32">
        <v>2</v>
      </c>
      <c r="C2026" s="32">
        <v>1</v>
      </c>
      <c r="D2026" s="26" t="str">
        <f t="shared" si="73"/>
        <v/>
      </c>
      <c r="E2026" s="26" t="str">
        <f>IF(D2026="","",COUNTIF($D$1:D2026,"기사임"))</f>
        <v/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2"/>
        <v/>
      </c>
    </row>
    <row r="2027" spans="1:7">
      <c r="A2027" s="32" t="s">
        <v>3839</v>
      </c>
      <c r="B2027" s="32">
        <v>2</v>
      </c>
      <c r="C2027" s="32">
        <v>1</v>
      </c>
      <c r="D2027" s="26" t="str">
        <f t="shared" si="73"/>
        <v/>
      </c>
      <c r="E2027" s="26" t="str">
        <f>IF(D2027="","",COUNTIF($D$1:D2027,"기사임"))</f>
        <v/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2"/>
        <v/>
      </c>
    </row>
    <row r="2028" spans="1:7">
      <c r="A2028" s="32" t="s">
        <v>3840</v>
      </c>
      <c r="B2028" s="32">
        <v>2</v>
      </c>
      <c r="C2028" s="32">
        <v>1</v>
      </c>
      <c r="D2028" s="26" t="str">
        <f t="shared" si="73"/>
        <v/>
      </c>
      <c r="E2028" s="26" t="str">
        <f>IF(D2028="","",COUNTIF($D$1:D2028,"기사임"))</f>
        <v/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2"/>
        <v/>
      </c>
    </row>
    <row r="2029" spans="1:7">
      <c r="A2029" s="32" t="s">
        <v>3039</v>
      </c>
      <c r="B2029" s="32">
        <v>2</v>
      </c>
      <c r="C2029" s="32">
        <v>1</v>
      </c>
      <c r="D2029" s="26" t="str">
        <f t="shared" si="73"/>
        <v/>
      </c>
      <c r="E2029" s="26" t="str">
        <f>IF(D2029="","",COUNTIF($D$1:D2029,"기사임"))</f>
        <v/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2"/>
        <v/>
      </c>
    </row>
    <row r="2030" spans="1:7">
      <c r="A2030" s="32" t="s">
        <v>3331</v>
      </c>
      <c r="B2030" s="32">
        <v>2</v>
      </c>
      <c r="C2030" s="32">
        <v>1</v>
      </c>
      <c r="D2030" s="26" t="str">
        <f t="shared" si="73"/>
        <v/>
      </c>
      <c r="E2030" s="26" t="str">
        <f>IF(D2030="","",COUNTIF($D$1:D2030,"기사임"))</f>
        <v/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2"/>
        <v/>
      </c>
    </row>
    <row r="2031" spans="1:7">
      <c r="A2031" s="32" t="s">
        <v>3841</v>
      </c>
      <c r="B2031" s="32">
        <v>2</v>
      </c>
      <c r="C2031" s="32">
        <v>1</v>
      </c>
      <c r="D2031" s="26" t="str">
        <f t="shared" si="73"/>
        <v/>
      </c>
      <c r="E2031" s="26" t="str">
        <f>IF(D2031="","",COUNTIF($D$1:D2031,"기사임"))</f>
        <v/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2"/>
        <v/>
      </c>
    </row>
    <row r="2032" spans="1:7">
      <c r="A2032" s="32" t="s">
        <v>3842</v>
      </c>
      <c r="B2032" s="32">
        <v>2</v>
      </c>
      <c r="C2032" s="32">
        <v>1</v>
      </c>
      <c r="D2032" s="26" t="str">
        <f t="shared" si="73"/>
        <v/>
      </c>
      <c r="E2032" s="26" t="str">
        <f>IF(D2032="","",COUNTIF($D$1:D2032,"기사임"))</f>
        <v/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2"/>
        <v/>
      </c>
    </row>
    <row r="2033" spans="1:7">
      <c r="A2033" s="32" t="s">
        <v>3843</v>
      </c>
      <c r="B2033" s="32">
        <v>2</v>
      </c>
      <c r="C2033" s="32">
        <v>1</v>
      </c>
      <c r="D2033" s="26" t="str">
        <f t="shared" si="73"/>
        <v/>
      </c>
      <c r="E2033" s="26" t="str">
        <f>IF(D2033="","",COUNTIF($D$1:D2033,"기사임"))</f>
        <v/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2"/>
        <v/>
      </c>
    </row>
    <row r="2034" spans="1:7">
      <c r="A2034" s="32" t="s">
        <v>3844</v>
      </c>
      <c r="B2034" s="32">
        <v>2</v>
      </c>
      <c r="C2034" s="32">
        <v>1</v>
      </c>
      <c r="D2034" s="26" t="str">
        <f t="shared" si="73"/>
        <v/>
      </c>
      <c r="E2034" s="26" t="str">
        <f>IF(D2034="","",COUNTIF($D$1:D2034,"기사임"))</f>
        <v/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2"/>
        <v/>
      </c>
    </row>
    <row r="2035" spans="1:7">
      <c r="A2035" s="32" t="s">
        <v>3845</v>
      </c>
      <c r="B2035" s="32">
        <v>1</v>
      </c>
      <c r="C2035" s="32">
        <v>2</v>
      </c>
      <c r="D2035" s="26" t="str">
        <f t="shared" si="73"/>
        <v/>
      </c>
      <c r="E2035" s="26" t="str">
        <f>IF(D2035="","",COUNTIF($D$1:D2035,"기사임"))</f>
        <v/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2"/>
        <v/>
      </c>
    </row>
    <row r="2036" spans="1:7">
      <c r="A2036" s="32" t="s">
        <v>3191</v>
      </c>
      <c r="B2036" s="32">
        <v>2</v>
      </c>
      <c r="C2036" s="32">
        <v>1</v>
      </c>
      <c r="D2036" s="26" t="str">
        <f t="shared" si="73"/>
        <v/>
      </c>
      <c r="E2036" s="26" t="str">
        <f>IF(D2036="","",COUNTIF($D$1:D2036,"기사임"))</f>
        <v/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2"/>
        <v/>
      </c>
    </row>
    <row r="2037" spans="1:7">
      <c r="A2037" s="32" t="s">
        <v>3846</v>
      </c>
      <c r="B2037" s="32">
        <v>2</v>
      </c>
      <c r="C2037" s="32">
        <v>1</v>
      </c>
      <c r="D2037" s="26" t="str">
        <f t="shared" si="73"/>
        <v/>
      </c>
      <c r="E2037" s="26" t="str">
        <f>IF(D2037="","",COUNTIF($D$1:D2037,"기사임"))</f>
        <v/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2"/>
        <v/>
      </c>
    </row>
    <row r="2038" spans="1:7">
      <c r="A2038" s="32" t="s">
        <v>3847</v>
      </c>
      <c r="B2038" s="32">
        <v>1</v>
      </c>
      <c r="C2038" s="32">
        <v>2</v>
      </c>
      <c r="D2038" s="26" t="str">
        <f t="shared" si="73"/>
        <v/>
      </c>
      <c r="E2038" s="26" t="str">
        <f>IF(D2038="","",COUNTIF($D$1:D2038,"기사임"))</f>
        <v/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2"/>
        <v/>
      </c>
    </row>
    <row r="2039" spans="1:7">
      <c r="A2039" s="32" t="s">
        <v>3848</v>
      </c>
      <c r="B2039" s="32">
        <v>2</v>
      </c>
      <c r="C2039" s="32">
        <v>1</v>
      </c>
      <c r="D2039" s="26" t="str">
        <f t="shared" si="73"/>
        <v/>
      </c>
      <c r="E2039" s="26" t="str">
        <f>IF(D2039="","",COUNTIF($D$1:D2039,"기사임"))</f>
        <v/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2"/>
        <v/>
      </c>
    </row>
    <row r="2040" spans="1:7">
      <c r="A2040" s="32" t="s">
        <v>3849</v>
      </c>
      <c r="B2040" s="32">
        <v>2</v>
      </c>
      <c r="C2040" s="32">
        <v>2</v>
      </c>
      <c r="D2040" s="26" t="str">
        <f t="shared" si="73"/>
        <v/>
      </c>
      <c r="E2040" s="26" t="str">
        <f>IF(D2040="","",COUNTIF($D$1:D2040,"기사임"))</f>
        <v/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2"/>
        <v/>
      </c>
    </row>
    <row r="2041" spans="1:7">
      <c r="A2041" s="32" t="s">
        <v>3850</v>
      </c>
      <c r="B2041" s="32">
        <v>2</v>
      </c>
      <c r="C2041" s="32">
        <v>1</v>
      </c>
      <c r="D2041" s="26" t="str">
        <f t="shared" si="73"/>
        <v/>
      </c>
      <c r="E2041" s="26" t="str">
        <f>IF(D2041="","",COUNTIF($D$1:D2041,"기사임"))</f>
        <v/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2"/>
        <v/>
      </c>
    </row>
    <row r="2042" spans="1:7">
      <c r="A2042" s="32" t="s">
        <v>3851</v>
      </c>
      <c r="B2042" s="32">
        <v>2</v>
      </c>
      <c r="C2042" s="32">
        <v>2</v>
      </c>
      <c r="D2042" s="26" t="str">
        <f t="shared" si="73"/>
        <v/>
      </c>
      <c r="E2042" s="26" t="str">
        <f>IF(D2042="","",COUNTIF($D$1:D2042,"기사임"))</f>
        <v/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2"/>
        <v/>
      </c>
    </row>
    <row r="2043" spans="1:7">
      <c r="A2043" s="32" t="s">
        <v>3852</v>
      </c>
      <c r="B2043" s="32">
        <v>2</v>
      </c>
      <c r="C2043" s="32">
        <v>1</v>
      </c>
      <c r="D2043" s="26" t="str">
        <f t="shared" si="73"/>
        <v/>
      </c>
      <c r="E2043" s="26" t="str">
        <f>IF(D2043="","",COUNTIF($D$1:D2043,"기사임"))</f>
        <v/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2"/>
        <v/>
      </c>
    </row>
    <row r="2044" spans="1:7">
      <c r="A2044" s="32" t="s">
        <v>2364</v>
      </c>
      <c r="B2044" s="32">
        <v>2</v>
      </c>
      <c r="C2044" s="32">
        <v>1</v>
      </c>
      <c r="D2044" s="26" t="str">
        <f t="shared" si="73"/>
        <v/>
      </c>
      <c r="E2044" s="26" t="str">
        <f>IF(D2044="","",COUNTIF($D$1:D2044,"기사임"))</f>
        <v/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2"/>
        <v/>
      </c>
    </row>
    <row r="2045" spans="1:7">
      <c r="A2045" s="32" t="s">
        <v>3340</v>
      </c>
      <c r="B2045" s="32">
        <v>2</v>
      </c>
      <c r="C2045" s="32">
        <v>1</v>
      </c>
      <c r="D2045" s="26" t="str">
        <f t="shared" si="73"/>
        <v/>
      </c>
      <c r="E2045" s="26" t="str">
        <f>IF(D2045="","",COUNTIF($D$1:D2045,"기사임"))</f>
        <v/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2"/>
        <v/>
      </c>
    </row>
    <row r="2046" spans="1:7">
      <c r="A2046" s="32" t="s">
        <v>3111</v>
      </c>
      <c r="B2046" s="32">
        <v>2</v>
      </c>
      <c r="C2046" s="32">
        <v>2</v>
      </c>
      <c r="D2046" s="26" t="str">
        <f t="shared" si="73"/>
        <v/>
      </c>
      <c r="E2046" s="26" t="str">
        <f>IF(D2046="","",COUNTIF($D$1:D2046,"기사임"))</f>
        <v/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2"/>
        <v/>
      </c>
    </row>
    <row r="2047" spans="1:7">
      <c r="A2047" s="32" t="s">
        <v>3853</v>
      </c>
      <c r="B2047" s="32">
        <v>2</v>
      </c>
      <c r="C2047" s="32">
        <v>2</v>
      </c>
      <c r="D2047" s="26" t="str">
        <f t="shared" si="73"/>
        <v/>
      </c>
      <c r="E2047" s="26" t="str">
        <f>IF(D2047="","",COUNTIF($D$1:D2047,"기사임"))</f>
        <v/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2"/>
        <v/>
      </c>
    </row>
    <row r="2048" spans="1:7">
      <c r="A2048" s="32" t="s">
        <v>3854</v>
      </c>
      <c r="B2048" s="32">
        <v>2</v>
      </c>
      <c r="C2048" s="32">
        <v>1</v>
      </c>
      <c r="D2048" s="26" t="str">
        <f t="shared" si="73"/>
        <v/>
      </c>
      <c r="E2048" s="26" t="str">
        <f>IF(D2048="","",COUNTIF($D$1:D2048,"기사임"))</f>
        <v/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2"/>
        <v/>
      </c>
    </row>
    <row r="2049" spans="1:7">
      <c r="A2049" s="32" t="s">
        <v>3855</v>
      </c>
      <c r="B2049" s="32">
        <v>2</v>
      </c>
      <c r="C2049" s="32">
        <v>1</v>
      </c>
      <c r="D2049" s="26" t="str">
        <f t="shared" si="73"/>
        <v/>
      </c>
      <c r="E2049" s="26" t="str">
        <f>IF(D2049="","",COUNTIF($D$1:D2049,"기사임"))</f>
        <v/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2"/>
        <v/>
      </c>
    </row>
    <row r="2050" spans="1:7">
      <c r="A2050" s="32" t="s">
        <v>3856</v>
      </c>
      <c r="B2050" s="32">
        <v>2</v>
      </c>
      <c r="C2050" s="32">
        <v>1</v>
      </c>
      <c r="D2050" s="26" t="str">
        <f t="shared" si="73"/>
        <v/>
      </c>
      <c r="E2050" s="26" t="str">
        <f>IF(D2050="","",COUNTIF($D$1:D2050,"기사임"))</f>
        <v/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4">IF(F2050="","",RANK(F2050,F:F,1))</f>
        <v/>
      </c>
    </row>
    <row r="2051" spans="1:7">
      <c r="A2051" s="32" t="s">
        <v>3857</v>
      </c>
      <c r="B2051" s="32">
        <v>2</v>
      </c>
      <c r="C2051" s="32">
        <v>1</v>
      </c>
      <c r="D2051" s="26" t="str">
        <f t="shared" ref="D2051:D2114" si="75">IF(AND(MID(A2051,2,8)="archives",ISNUMBER(VALUE(MID(A2051,11,8)))=TRUE),"기사임","")</f>
        <v/>
      </c>
      <c r="E2051" s="26" t="str">
        <f>IF(D2051="","",COUNTIF($D$1:D2051,"기사임"))</f>
        <v/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4"/>
        <v/>
      </c>
    </row>
    <row r="2052" spans="1:7">
      <c r="A2052" s="32" t="s">
        <v>3192</v>
      </c>
      <c r="B2052" s="32">
        <v>2</v>
      </c>
      <c r="C2052" s="32">
        <v>2</v>
      </c>
      <c r="D2052" s="26" t="str">
        <f t="shared" si="75"/>
        <v/>
      </c>
      <c r="E2052" s="26" t="str">
        <f>IF(D2052="","",COUNTIF($D$1:D2052,"기사임"))</f>
        <v/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4"/>
        <v/>
      </c>
    </row>
    <row r="2053" spans="1:7">
      <c r="A2053" s="32" t="s">
        <v>3858</v>
      </c>
      <c r="B2053" s="32">
        <v>2</v>
      </c>
      <c r="C2053" s="32">
        <v>2</v>
      </c>
      <c r="D2053" s="26" t="str">
        <f t="shared" si="75"/>
        <v/>
      </c>
      <c r="E2053" s="26" t="str">
        <f>IF(D2053="","",COUNTIF($D$1:D2053,"기사임"))</f>
        <v/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4"/>
        <v/>
      </c>
    </row>
    <row r="2054" spans="1:7">
      <c r="A2054" s="32" t="s">
        <v>3859</v>
      </c>
      <c r="B2054" s="32">
        <v>2</v>
      </c>
      <c r="C2054" s="32">
        <v>1</v>
      </c>
      <c r="D2054" s="26" t="str">
        <f t="shared" si="75"/>
        <v/>
      </c>
      <c r="E2054" s="26" t="str">
        <f>IF(D2054="","",COUNTIF($D$1:D2054,"기사임"))</f>
        <v/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4"/>
        <v/>
      </c>
    </row>
    <row r="2055" spans="1:7">
      <c r="A2055" s="32" t="s">
        <v>3193</v>
      </c>
      <c r="B2055" s="32">
        <v>2</v>
      </c>
      <c r="C2055" s="32">
        <v>1</v>
      </c>
      <c r="D2055" s="26" t="str">
        <f t="shared" si="75"/>
        <v/>
      </c>
      <c r="E2055" s="26" t="str">
        <f>IF(D2055="","",COUNTIF($D$1:D2055,"기사임"))</f>
        <v/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4"/>
        <v/>
      </c>
    </row>
    <row r="2056" spans="1:7">
      <c r="A2056" s="32" t="s">
        <v>3860</v>
      </c>
      <c r="B2056" s="32">
        <v>2</v>
      </c>
      <c r="C2056" s="32">
        <v>1</v>
      </c>
      <c r="D2056" s="26" t="str">
        <f t="shared" si="75"/>
        <v/>
      </c>
      <c r="E2056" s="26" t="str">
        <f>IF(D2056="","",COUNTIF($D$1:D2056,"기사임"))</f>
        <v/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4"/>
        <v/>
      </c>
    </row>
    <row r="2057" spans="1:7">
      <c r="A2057" s="32" t="s">
        <v>3861</v>
      </c>
      <c r="B2057" s="32">
        <v>2</v>
      </c>
      <c r="C2057" s="32">
        <v>2</v>
      </c>
      <c r="D2057" s="26" t="str">
        <f t="shared" si="75"/>
        <v/>
      </c>
      <c r="E2057" s="26" t="str">
        <f>IF(D2057="","",COUNTIF($D$1:D2057,"기사임"))</f>
        <v/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4"/>
        <v/>
      </c>
    </row>
    <row r="2058" spans="1:7">
      <c r="A2058" s="32" t="s">
        <v>3862</v>
      </c>
      <c r="B2058" s="32">
        <v>2</v>
      </c>
      <c r="C2058" s="32">
        <v>1</v>
      </c>
      <c r="D2058" s="26" t="str">
        <f t="shared" si="75"/>
        <v/>
      </c>
      <c r="E2058" s="26" t="str">
        <f>IF(D2058="","",COUNTIF($D$1:D2058,"기사임"))</f>
        <v/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4"/>
        <v/>
      </c>
    </row>
    <row r="2059" spans="1:7">
      <c r="A2059" s="32" t="s">
        <v>3863</v>
      </c>
      <c r="B2059" s="32">
        <v>2</v>
      </c>
      <c r="C2059" s="32">
        <v>1</v>
      </c>
      <c r="D2059" s="26" t="str">
        <f t="shared" si="75"/>
        <v/>
      </c>
      <c r="E2059" s="26" t="str">
        <f>IF(D2059="","",COUNTIF($D$1:D2059,"기사임"))</f>
        <v/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4"/>
        <v/>
      </c>
    </row>
    <row r="2060" spans="1:7">
      <c r="A2060" s="32" t="s">
        <v>3864</v>
      </c>
      <c r="B2060" s="32">
        <v>2</v>
      </c>
      <c r="C2060" s="32">
        <v>1</v>
      </c>
      <c r="D2060" s="26" t="str">
        <f t="shared" si="75"/>
        <v/>
      </c>
      <c r="E2060" s="26" t="str">
        <f>IF(D2060="","",COUNTIF($D$1:D2060,"기사임"))</f>
        <v/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4"/>
        <v/>
      </c>
    </row>
    <row r="2061" spans="1:7">
      <c r="A2061" s="32" t="s">
        <v>3865</v>
      </c>
      <c r="B2061" s="32">
        <v>2</v>
      </c>
      <c r="C2061" s="32">
        <v>2</v>
      </c>
      <c r="D2061" s="26" t="str">
        <f t="shared" si="75"/>
        <v/>
      </c>
      <c r="E2061" s="26" t="str">
        <f>IF(D2061="","",COUNTIF($D$1:D2061,"기사임"))</f>
        <v/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4"/>
        <v/>
      </c>
    </row>
    <row r="2062" spans="1:7">
      <c r="A2062" s="32" t="s">
        <v>3866</v>
      </c>
      <c r="B2062" s="32">
        <v>2</v>
      </c>
      <c r="C2062" s="32">
        <v>1</v>
      </c>
      <c r="D2062" s="26" t="str">
        <f t="shared" si="75"/>
        <v/>
      </c>
      <c r="E2062" s="26" t="str">
        <f>IF(D2062="","",COUNTIF($D$1:D2062,"기사임"))</f>
        <v/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4"/>
        <v/>
      </c>
    </row>
    <row r="2063" spans="1:7">
      <c r="A2063" s="32" t="s">
        <v>2365</v>
      </c>
      <c r="B2063" s="32">
        <v>2</v>
      </c>
      <c r="C2063" s="32">
        <v>2</v>
      </c>
      <c r="D2063" s="26" t="str">
        <f t="shared" si="75"/>
        <v/>
      </c>
      <c r="E2063" s="26" t="str">
        <f>IF(D2063="","",COUNTIF($D$1:D2063,"기사임"))</f>
        <v/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4"/>
        <v/>
      </c>
    </row>
    <row r="2064" spans="1:7">
      <c r="A2064" s="32" t="s">
        <v>3218</v>
      </c>
      <c r="B2064" s="32">
        <v>2</v>
      </c>
      <c r="C2064" s="32">
        <v>1</v>
      </c>
      <c r="D2064" s="26" t="str">
        <f t="shared" si="75"/>
        <v/>
      </c>
      <c r="E2064" s="26" t="str">
        <f>IF(D2064="","",COUNTIF($D$1:D2064,"기사임"))</f>
        <v/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4"/>
        <v/>
      </c>
    </row>
    <row r="2065" spans="1:7">
      <c r="A2065" s="32" t="s">
        <v>3867</v>
      </c>
      <c r="B2065" s="32">
        <v>1</v>
      </c>
      <c r="C2065" s="32">
        <v>2</v>
      </c>
      <c r="D2065" s="26" t="str">
        <f t="shared" si="75"/>
        <v/>
      </c>
      <c r="E2065" s="26" t="str">
        <f>IF(D2065="","",COUNTIF($D$1:D2065,"기사임"))</f>
        <v/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4"/>
        <v/>
      </c>
    </row>
    <row r="2066" spans="1:7">
      <c r="A2066" s="32" t="s">
        <v>3868</v>
      </c>
      <c r="B2066" s="32">
        <v>1</v>
      </c>
      <c r="C2066" s="32">
        <v>2</v>
      </c>
      <c r="D2066" s="26" t="str">
        <f t="shared" si="75"/>
        <v/>
      </c>
      <c r="E2066" s="26" t="str">
        <f>IF(D2066="","",COUNTIF($D$1:D2066,"기사임"))</f>
        <v/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4"/>
        <v/>
      </c>
    </row>
    <row r="2067" spans="1:7">
      <c r="A2067" s="32" t="s">
        <v>3869</v>
      </c>
      <c r="B2067" s="32">
        <v>1</v>
      </c>
      <c r="C2067" s="32">
        <v>2</v>
      </c>
      <c r="D2067" s="26" t="str">
        <f t="shared" si="75"/>
        <v/>
      </c>
      <c r="E2067" s="26" t="str">
        <f>IF(D2067="","",COUNTIF($D$1:D2067,"기사임"))</f>
        <v/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4"/>
        <v/>
      </c>
    </row>
    <row r="2068" spans="1:7">
      <c r="A2068" s="32" t="s">
        <v>3870</v>
      </c>
      <c r="B2068" s="32">
        <v>2</v>
      </c>
      <c r="C2068" s="32">
        <v>1</v>
      </c>
      <c r="D2068" s="26" t="str">
        <f t="shared" si="75"/>
        <v/>
      </c>
      <c r="E2068" s="26" t="str">
        <f>IF(D2068="","",COUNTIF($D$1:D2068,"기사임"))</f>
        <v/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4"/>
        <v/>
      </c>
    </row>
    <row r="2069" spans="1:7">
      <c r="A2069" s="32" t="s">
        <v>3871</v>
      </c>
      <c r="B2069" s="32">
        <v>2</v>
      </c>
      <c r="C2069" s="32">
        <v>1</v>
      </c>
      <c r="D2069" s="26" t="str">
        <f t="shared" si="75"/>
        <v/>
      </c>
      <c r="E2069" s="26" t="str">
        <f>IF(D2069="","",COUNTIF($D$1:D2069,"기사임"))</f>
        <v/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4"/>
        <v/>
      </c>
    </row>
    <row r="2070" spans="1:7">
      <c r="A2070" s="32" t="s">
        <v>3219</v>
      </c>
      <c r="B2070" s="32">
        <v>2</v>
      </c>
      <c r="C2070" s="32">
        <v>1</v>
      </c>
      <c r="D2070" s="26" t="str">
        <f t="shared" si="75"/>
        <v/>
      </c>
      <c r="E2070" s="26" t="str">
        <f>IF(D2070="","",COUNTIF($D$1:D2070,"기사임"))</f>
        <v/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4"/>
        <v/>
      </c>
    </row>
    <row r="2071" spans="1:7">
      <c r="A2071" s="32" t="s">
        <v>3872</v>
      </c>
      <c r="B2071" s="32">
        <v>2</v>
      </c>
      <c r="C2071" s="32">
        <v>1</v>
      </c>
      <c r="D2071" s="26" t="str">
        <f t="shared" si="75"/>
        <v/>
      </c>
      <c r="E2071" s="26" t="str">
        <f>IF(D2071="","",COUNTIF($D$1:D2071,"기사임"))</f>
        <v/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4"/>
        <v/>
      </c>
    </row>
    <row r="2072" spans="1:7">
      <c r="A2072" s="32" t="s">
        <v>3873</v>
      </c>
      <c r="B2072" s="32">
        <v>2</v>
      </c>
      <c r="C2072" s="32">
        <v>1</v>
      </c>
      <c r="D2072" s="26" t="str">
        <f t="shared" si="75"/>
        <v/>
      </c>
      <c r="E2072" s="26" t="str">
        <f>IF(D2072="","",COUNTIF($D$1:D2072,"기사임"))</f>
        <v/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4"/>
        <v/>
      </c>
    </row>
    <row r="2073" spans="1:7">
      <c r="A2073" s="32" t="s">
        <v>2799</v>
      </c>
      <c r="B2073" s="32">
        <v>2</v>
      </c>
      <c r="C2073" s="32">
        <v>1</v>
      </c>
      <c r="D2073" s="26" t="str">
        <f t="shared" si="75"/>
        <v/>
      </c>
      <c r="E2073" s="26" t="str">
        <f>IF(D2073="","",COUNTIF($D$1:D2073,"기사임"))</f>
        <v/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4"/>
        <v/>
      </c>
    </row>
    <row r="2074" spans="1:7">
      <c r="A2074" s="32" t="s">
        <v>3874</v>
      </c>
      <c r="B2074" s="32">
        <v>2</v>
      </c>
      <c r="C2074" s="32">
        <v>1</v>
      </c>
      <c r="D2074" s="26" t="str">
        <f t="shared" si="75"/>
        <v/>
      </c>
      <c r="E2074" s="26" t="str">
        <f>IF(D2074="","",COUNTIF($D$1:D2074,"기사임"))</f>
        <v/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4"/>
        <v/>
      </c>
    </row>
    <row r="2075" spans="1:7">
      <c r="A2075" s="32" t="s">
        <v>3875</v>
      </c>
      <c r="B2075" s="32">
        <v>2</v>
      </c>
      <c r="C2075" s="32">
        <v>1</v>
      </c>
      <c r="D2075" s="26" t="str">
        <f t="shared" si="75"/>
        <v/>
      </c>
      <c r="E2075" s="26" t="str">
        <f>IF(D2075="","",COUNTIF($D$1:D2075,"기사임"))</f>
        <v/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4"/>
        <v/>
      </c>
    </row>
    <row r="2076" spans="1:7">
      <c r="A2076" s="32" t="s">
        <v>2368</v>
      </c>
      <c r="B2076" s="32">
        <v>2</v>
      </c>
      <c r="C2076" s="32">
        <v>2</v>
      </c>
      <c r="D2076" s="26" t="str">
        <f t="shared" si="75"/>
        <v/>
      </c>
      <c r="E2076" s="26" t="str">
        <f>IF(D2076="","",COUNTIF($D$1:D2076,"기사임"))</f>
        <v/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4"/>
        <v/>
      </c>
    </row>
    <row r="2077" spans="1:7">
      <c r="A2077" s="32" t="s">
        <v>3876</v>
      </c>
      <c r="B2077" s="32">
        <v>1</v>
      </c>
      <c r="C2077" s="32">
        <v>2</v>
      </c>
      <c r="D2077" s="26" t="str">
        <f t="shared" si="75"/>
        <v/>
      </c>
      <c r="E2077" s="26" t="str">
        <f>IF(D2077="","",COUNTIF($D$1:D2077,"기사임"))</f>
        <v/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4"/>
        <v/>
      </c>
    </row>
    <row r="2078" spans="1:7">
      <c r="A2078" s="32" t="s">
        <v>3877</v>
      </c>
      <c r="B2078" s="32">
        <v>2</v>
      </c>
      <c r="C2078" s="32">
        <v>2</v>
      </c>
      <c r="D2078" s="26" t="str">
        <f t="shared" si="75"/>
        <v/>
      </c>
      <c r="E2078" s="26" t="str">
        <f>IF(D2078="","",COUNTIF($D$1:D2078,"기사임"))</f>
        <v/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4"/>
        <v/>
      </c>
    </row>
    <row r="2079" spans="1:7">
      <c r="A2079" s="32" t="s">
        <v>3878</v>
      </c>
      <c r="B2079" s="32">
        <v>1</v>
      </c>
      <c r="C2079" s="32">
        <v>2</v>
      </c>
      <c r="D2079" s="26" t="str">
        <f t="shared" si="75"/>
        <v/>
      </c>
      <c r="E2079" s="26" t="str">
        <f>IF(D2079="","",COUNTIF($D$1:D2079,"기사임"))</f>
        <v/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4"/>
        <v/>
      </c>
    </row>
    <row r="2080" spans="1:7">
      <c r="A2080" s="32" t="s">
        <v>2369</v>
      </c>
      <c r="B2080" s="32">
        <v>2</v>
      </c>
      <c r="C2080" s="32">
        <v>2</v>
      </c>
      <c r="D2080" s="26" t="str">
        <f t="shared" si="75"/>
        <v/>
      </c>
      <c r="E2080" s="26" t="str">
        <f>IF(D2080="","",COUNTIF($D$1:D2080,"기사임"))</f>
        <v/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4"/>
        <v/>
      </c>
    </row>
    <row r="2081" spans="1:7">
      <c r="A2081" s="32" t="s">
        <v>3879</v>
      </c>
      <c r="B2081" s="32">
        <v>1</v>
      </c>
      <c r="C2081" s="32">
        <v>2</v>
      </c>
      <c r="D2081" s="26" t="str">
        <f t="shared" si="75"/>
        <v/>
      </c>
      <c r="E2081" s="26" t="str">
        <f>IF(D2081="","",COUNTIF($D$1:D2081,"기사임"))</f>
        <v/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4"/>
        <v/>
      </c>
    </row>
    <row r="2082" spans="1:7">
      <c r="A2082" s="32" t="s">
        <v>3880</v>
      </c>
      <c r="B2082" s="32">
        <v>2</v>
      </c>
      <c r="C2082" s="32">
        <v>1</v>
      </c>
      <c r="D2082" s="26" t="str">
        <f t="shared" si="75"/>
        <v/>
      </c>
      <c r="E2082" s="26" t="str">
        <f>IF(D2082="","",COUNTIF($D$1:D2082,"기사임"))</f>
        <v/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4"/>
        <v/>
      </c>
    </row>
    <row r="2083" spans="1:7">
      <c r="A2083" s="32" t="s">
        <v>3225</v>
      </c>
      <c r="B2083" s="32">
        <v>2</v>
      </c>
      <c r="C2083" s="32">
        <v>2</v>
      </c>
      <c r="D2083" s="26" t="str">
        <f t="shared" si="75"/>
        <v/>
      </c>
      <c r="E2083" s="26" t="str">
        <f>IF(D2083="","",COUNTIF($D$1:D2083,"기사임"))</f>
        <v/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4"/>
        <v/>
      </c>
    </row>
    <row r="2084" spans="1:7">
      <c r="A2084" s="32" t="s">
        <v>3881</v>
      </c>
      <c r="B2084" s="32">
        <v>1</v>
      </c>
      <c r="C2084" s="32">
        <v>2</v>
      </c>
      <c r="D2084" s="26" t="str">
        <f t="shared" si="75"/>
        <v/>
      </c>
      <c r="E2084" s="26" t="str">
        <f>IF(D2084="","",COUNTIF($D$1:D2084,"기사임"))</f>
        <v/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4"/>
        <v/>
      </c>
    </row>
    <row r="2085" spans="1:7">
      <c r="A2085" s="32" t="s">
        <v>3882</v>
      </c>
      <c r="B2085" s="32">
        <v>1</v>
      </c>
      <c r="C2085" s="32">
        <v>2</v>
      </c>
      <c r="D2085" s="26" t="str">
        <f t="shared" si="75"/>
        <v/>
      </c>
      <c r="E2085" s="26" t="str">
        <f>IF(D2085="","",COUNTIF($D$1:D2085,"기사임"))</f>
        <v/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4"/>
        <v/>
      </c>
    </row>
    <row r="2086" spans="1:7">
      <c r="A2086" s="32" t="s">
        <v>3883</v>
      </c>
      <c r="B2086" s="32">
        <v>2</v>
      </c>
      <c r="C2086" s="32">
        <v>1</v>
      </c>
      <c r="D2086" s="26" t="str">
        <f t="shared" si="75"/>
        <v/>
      </c>
      <c r="E2086" s="26" t="str">
        <f>IF(D2086="","",COUNTIF($D$1:D2086,"기사임"))</f>
        <v/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4"/>
        <v/>
      </c>
    </row>
    <row r="2087" spans="1:7">
      <c r="A2087" s="32" t="s">
        <v>3884</v>
      </c>
      <c r="B2087" s="32">
        <v>1</v>
      </c>
      <c r="C2087" s="32">
        <v>2</v>
      </c>
      <c r="D2087" s="26" t="str">
        <f t="shared" si="75"/>
        <v/>
      </c>
      <c r="E2087" s="26" t="str">
        <f>IF(D2087="","",COUNTIF($D$1:D2087,"기사임"))</f>
        <v/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4"/>
        <v/>
      </c>
    </row>
    <row r="2088" spans="1:7">
      <c r="A2088" s="32" t="s">
        <v>3885</v>
      </c>
      <c r="B2088" s="32">
        <v>1</v>
      </c>
      <c r="C2088" s="32">
        <v>2</v>
      </c>
      <c r="D2088" s="26" t="str">
        <f t="shared" si="75"/>
        <v/>
      </c>
      <c r="E2088" s="26" t="str">
        <f>IF(D2088="","",COUNTIF($D$1:D2088,"기사임"))</f>
        <v/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4"/>
        <v/>
      </c>
    </row>
    <row r="2089" spans="1:7">
      <c r="A2089" s="32" t="s">
        <v>2870</v>
      </c>
      <c r="B2089" s="32">
        <v>1</v>
      </c>
      <c r="C2089" s="32">
        <v>2</v>
      </c>
      <c r="D2089" s="26" t="str">
        <f t="shared" si="75"/>
        <v/>
      </c>
      <c r="E2089" s="26" t="str">
        <f>IF(D2089="","",COUNTIF($D$1:D2089,"기사임"))</f>
        <v/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4"/>
        <v/>
      </c>
    </row>
    <row r="2090" spans="1:7">
      <c r="A2090" s="32" t="s">
        <v>3886</v>
      </c>
      <c r="B2090" s="32">
        <v>2</v>
      </c>
      <c r="C2090" s="32">
        <v>1</v>
      </c>
      <c r="D2090" s="26" t="str">
        <f t="shared" si="75"/>
        <v/>
      </c>
      <c r="E2090" s="26" t="str">
        <f>IF(D2090="","",COUNTIF($D$1:D2090,"기사임"))</f>
        <v/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4"/>
        <v/>
      </c>
    </row>
    <row r="2091" spans="1:7">
      <c r="A2091" s="32" t="s">
        <v>3887</v>
      </c>
      <c r="B2091" s="32">
        <v>2</v>
      </c>
      <c r="C2091" s="32">
        <v>1</v>
      </c>
      <c r="D2091" s="26" t="str">
        <f t="shared" si="75"/>
        <v/>
      </c>
      <c r="E2091" s="26" t="str">
        <f>IF(D2091="","",COUNTIF($D$1:D2091,"기사임"))</f>
        <v/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4"/>
        <v/>
      </c>
    </row>
    <row r="2092" spans="1:7">
      <c r="A2092" s="32" t="s">
        <v>3888</v>
      </c>
      <c r="B2092" s="32">
        <v>2</v>
      </c>
      <c r="C2092" s="32">
        <v>1</v>
      </c>
      <c r="D2092" s="26" t="str">
        <f t="shared" si="75"/>
        <v/>
      </c>
      <c r="E2092" s="26" t="str">
        <f>IF(D2092="","",COUNTIF($D$1:D2092,"기사임"))</f>
        <v/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4"/>
        <v/>
      </c>
    </row>
    <row r="2093" spans="1:7">
      <c r="A2093" s="32" t="s">
        <v>3889</v>
      </c>
      <c r="B2093" s="32">
        <v>1</v>
      </c>
      <c r="C2093" s="32">
        <v>2</v>
      </c>
      <c r="D2093" s="26" t="str">
        <f t="shared" si="75"/>
        <v/>
      </c>
      <c r="E2093" s="26" t="str">
        <f>IF(D2093="","",COUNTIF($D$1:D2093,"기사임"))</f>
        <v/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4"/>
        <v/>
      </c>
    </row>
    <row r="2094" spans="1:7">
      <c r="A2094" s="32" t="s">
        <v>3890</v>
      </c>
      <c r="B2094" s="32">
        <v>2</v>
      </c>
      <c r="C2094" s="32">
        <v>1</v>
      </c>
      <c r="D2094" s="26" t="str">
        <f t="shared" si="75"/>
        <v/>
      </c>
      <c r="E2094" s="26" t="str">
        <f>IF(D2094="","",COUNTIF($D$1:D2094,"기사임"))</f>
        <v/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4"/>
        <v/>
      </c>
    </row>
    <row r="2095" spans="1:7">
      <c r="A2095" s="32" t="s">
        <v>3891</v>
      </c>
      <c r="B2095" s="32">
        <v>2</v>
      </c>
      <c r="C2095" s="32">
        <v>1</v>
      </c>
      <c r="D2095" s="26" t="str">
        <f t="shared" si="75"/>
        <v/>
      </c>
      <c r="E2095" s="26" t="str">
        <f>IF(D2095="","",COUNTIF($D$1:D2095,"기사임"))</f>
        <v/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4"/>
        <v/>
      </c>
    </row>
    <row r="2096" spans="1:7">
      <c r="A2096" s="32" t="s">
        <v>3892</v>
      </c>
      <c r="B2096" s="32">
        <v>2</v>
      </c>
      <c r="C2096" s="32">
        <v>1</v>
      </c>
      <c r="D2096" s="26" t="str">
        <f t="shared" si="75"/>
        <v/>
      </c>
      <c r="E2096" s="26" t="str">
        <f>IF(D2096="","",COUNTIF($D$1:D2096,"기사임"))</f>
        <v/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4"/>
        <v/>
      </c>
    </row>
    <row r="2097" spans="1:7">
      <c r="A2097" s="32" t="s">
        <v>3893</v>
      </c>
      <c r="B2097" s="32">
        <v>2</v>
      </c>
      <c r="C2097" s="32">
        <v>1</v>
      </c>
      <c r="D2097" s="26" t="str">
        <f t="shared" si="75"/>
        <v/>
      </c>
      <c r="E2097" s="26" t="str">
        <f>IF(D2097="","",COUNTIF($D$1:D2097,"기사임"))</f>
        <v/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4"/>
        <v/>
      </c>
    </row>
    <row r="2098" spans="1:7">
      <c r="A2098" s="32" t="s">
        <v>2871</v>
      </c>
      <c r="B2098" s="32">
        <v>1</v>
      </c>
      <c r="C2098" s="32">
        <v>2</v>
      </c>
      <c r="D2098" s="26" t="str">
        <f t="shared" si="75"/>
        <v/>
      </c>
      <c r="E2098" s="26" t="str">
        <f>IF(D2098="","",COUNTIF($D$1:D2098,"기사임"))</f>
        <v/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4"/>
        <v/>
      </c>
    </row>
    <row r="2099" spans="1:7">
      <c r="A2099" s="32" t="s">
        <v>1668</v>
      </c>
      <c r="B2099" s="32">
        <v>2</v>
      </c>
      <c r="C2099" s="32">
        <v>1</v>
      </c>
      <c r="D2099" s="26" t="str">
        <f t="shared" si="75"/>
        <v/>
      </c>
      <c r="E2099" s="26" t="str">
        <f>IF(D2099="","",COUNTIF($D$1:D2099,"기사임"))</f>
        <v/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4"/>
        <v/>
      </c>
    </row>
    <row r="2100" spans="1:7">
      <c r="A2100" s="32" t="s">
        <v>3195</v>
      </c>
      <c r="B2100" s="32">
        <v>2</v>
      </c>
      <c r="C2100" s="32">
        <v>1</v>
      </c>
      <c r="D2100" s="26" t="str">
        <f t="shared" si="75"/>
        <v/>
      </c>
      <c r="E2100" s="26" t="str">
        <f>IF(D2100="","",COUNTIF($D$1:D2100,"기사임"))</f>
        <v/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4"/>
        <v/>
      </c>
    </row>
    <row r="2101" spans="1:7">
      <c r="A2101" s="32" t="s">
        <v>3894</v>
      </c>
      <c r="B2101" s="32">
        <v>2</v>
      </c>
      <c r="C2101" s="32">
        <v>1</v>
      </c>
      <c r="D2101" s="26" t="str">
        <f t="shared" si="75"/>
        <v/>
      </c>
      <c r="E2101" s="26" t="str">
        <f>IF(D2101="","",COUNTIF($D$1:D2101,"기사임"))</f>
        <v/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4"/>
        <v/>
      </c>
    </row>
    <row r="2102" spans="1:7">
      <c r="A2102" s="32" t="s">
        <v>2872</v>
      </c>
      <c r="B2102" s="32">
        <v>2</v>
      </c>
      <c r="C2102" s="32">
        <v>1</v>
      </c>
      <c r="D2102" s="26" t="str">
        <f t="shared" si="75"/>
        <v/>
      </c>
      <c r="E2102" s="26" t="str">
        <f>IF(D2102="","",COUNTIF($D$1:D2102,"기사임"))</f>
        <v/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4"/>
        <v/>
      </c>
    </row>
    <row r="2103" spans="1:7">
      <c r="A2103" s="32" t="s">
        <v>3196</v>
      </c>
      <c r="B2103" s="32">
        <v>2</v>
      </c>
      <c r="C2103" s="32">
        <v>1</v>
      </c>
      <c r="D2103" s="26" t="str">
        <f t="shared" si="75"/>
        <v/>
      </c>
      <c r="E2103" s="26" t="str">
        <f>IF(D2103="","",COUNTIF($D$1:D2103,"기사임"))</f>
        <v/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4"/>
        <v/>
      </c>
    </row>
    <row r="2104" spans="1:7">
      <c r="A2104" s="32" t="s">
        <v>3895</v>
      </c>
      <c r="B2104" s="32">
        <v>2</v>
      </c>
      <c r="C2104" s="32">
        <v>2</v>
      </c>
      <c r="D2104" s="26" t="str">
        <f t="shared" si="75"/>
        <v/>
      </c>
      <c r="E2104" s="26" t="str">
        <f>IF(D2104="","",COUNTIF($D$1:D2104,"기사임"))</f>
        <v/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4"/>
        <v/>
      </c>
    </row>
    <row r="2105" spans="1:7">
      <c r="A2105" s="32" t="s">
        <v>3896</v>
      </c>
      <c r="B2105" s="32">
        <v>2</v>
      </c>
      <c r="C2105" s="32">
        <v>1</v>
      </c>
      <c r="D2105" s="26" t="str">
        <f t="shared" si="75"/>
        <v/>
      </c>
      <c r="E2105" s="26" t="str">
        <f>IF(D2105="","",COUNTIF($D$1:D2105,"기사임"))</f>
        <v/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4"/>
        <v/>
      </c>
    </row>
    <row r="2106" spans="1:7">
      <c r="A2106" s="32" t="s">
        <v>3897</v>
      </c>
      <c r="B2106" s="32">
        <v>1</v>
      </c>
      <c r="C2106" s="32">
        <v>2</v>
      </c>
      <c r="D2106" s="26" t="str">
        <f t="shared" si="75"/>
        <v/>
      </c>
      <c r="E2106" s="26" t="str">
        <f>IF(D2106="","",COUNTIF($D$1:D2106,"기사임"))</f>
        <v/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4"/>
        <v/>
      </c>
    </row>
    <row r="2107" spans="1:7">
      <c r="A2107" s="32" t="s">
        <v>2543</v>
      </c>
      <c r="B2107" s="32">
        <v>2</v>
      </c>
      <c r="C2107" s="32">
        <v>2</v>
      </c>
      <c r="D2107" s="26" t="str">
        <f t="shared" si="75"/>
        <v/>
      </c>
      <c r="E2107" s="26" t="str">
        <f>IF(D2107="","",COUNTIF($D$1:D2107,"기사임"))</f>
        <v/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4"/>
        <v/>
      </c>
    </row>
    <row r="2108" spans="1:7">
      <c r="A2108" s="32" t="s">
        <v>3898</v>
      </c>
      <c r="B2108" s="32">
        <v>2</v>
      </c>
      <c r="C2108" s="32">
        <v>2</v>
      </c>
      <c r="D2108" s="26" t="str">
        <f t="shared" si="75"/>
        <v/>
      </c>
      <c r="E2108" s="26" t="str">
        <f>IF(D2108="","",COUNTIF($D$1:D2108,"기사임"))</f>
        <v/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4"/>
        <v/>
      </c>
    </row>
    <row r="2109" spans="1:7">
      <c r="A2109" s="32" t="s">
        <v>3899</v>
      </c>
      <c r="B2109" s="32">
        <v>1</v>
      </c>
      <c r="C2109" s="32">
        <v>2</v>
      </c>
      <c r="D2109" s="26" t="str">
        <f t="shared" si="75"/>
        <v/>
      </c>
      <c r="E2109" s="26" t="str">
        <f>IF(D2109="","",COUNTIF($D$1:D2109,"기사임"))</f>
        <v/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4"/>
        <v/>
      </c>
    </row>
    <row r="2110" spans="1:7">
      <c r="A2110" s="32" t="s">
        <v>3900</v>
      </c>
      <c r="B2110" s="32">
        <v>2</v>
      </c>
      <c r="C2110" s="32">
        <v>1</v>
      </c>
      <c r="D2110" s="26" t="str">
        <f t="shared" si="75"/>
        <v/>
      </c>
      <c r="E2110" s="26" t="str">
        <f>IF(D2110="","",COUNTIF($D$1:D2110,"기사임"))</f>
        <v/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4"/>
        <v/>
      </c>
    </row>
    <row r="2111" spans="1:7">
      <c r="A2111" s="32" t="s">
        <v>3901</v>
      </c>
      <c r="B2111" s="32">
        <v>2</v>
      </c>
      <c r="C2111" s="32">
        <v>1</v>
      </c>
      <c r="D2111" s="26" t="str">
        <f t="shared" si="75"/>
        <v/>
      </c>
      <c r="E2111" s="26" t="str">
        <f>IF(D2111="","",COUNTIF($D$1:D2111,"기사임"))</f>
        <v/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4"/>
        <v/>
      </c>
    </row>
    <row r="2112" spans="1:7">
      <c r="A2112" s="32" t="s">
        <v>1447</v>
      </c>
      <c r="B2112" s="32">
        <v>2</v>
      </c>
      <c r="C2112" s="32">
        <v>2</v>
      </c>
      <c r="D2112" s="26" t="str">
        <f t="shared" si="75"/>
        <v/>
      </c>
      <c r="E2112" s="26" t="str">
        <f>IF(D2112="","",COUNTIF($D$1:D2112,"기사임"))</f>
        <v/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4"/>
        <v/>
      </c>
    </row>
    <row r="2113" spans="1:7">
      <c r="A2113" s="32" t="s">
        <v>3902</v>
      </c>
      <c r="B2113" s="32">
        <v>2</v>
      </c>
      <c r="C2113" s="32">
        <v>1</v>
      </c>
      <c r="D2113" s="26" t="str">
        <f t="shared" si="75"/>
        <v/>
      </c>
      <c r="E2113" s="26" t="str">
        <f>IF(D2113="","",COUNTIF($D$1:D2113,"기사임"))</f>
        <v/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4"/>
        <v/>
      </c>
    </row>
    <row r="2114" spans="1:7">
      <c r="A2114" s="32" t="s">
        <v>3903</v>
      </c>
      <c r="B2114" s="32">
        <v>2</v>
      </c>
      <c r="C2114" s="32">
        <v>1</v>
      </c>
      <c r="D2114" s="26" t="str">
        <f t="shared" si="75"/>
        <v/>
      </c>
      <c r="E2114" s="26" t="str">
        <f>IF(D2114="","",COUNTIF($D$1:D2114,"기사임"))</f>
        <v/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6">IF(F2114="","",RANK(F2114,F:F,1))</f>
        <v/>
      </c>
    </row>
    <row r="2115" spans="1:7">
      <c r="A2115" s="32" t="s">
        <v>3904</v>
      </c>
      <c r="B2115" s="32">
        <v>2</v>
      </c>
      <c r="C2115" s="32">
        <v>2</v>
      </c>
      <c r="D2115" s="26" t="str">
        <f t="shared" ref="D2115:D2178" si="77">IF(AND(MID(A2115,2,8)="archives",ISNUMBER(VALUE(MID(A2115,11,8)))=TRUE),"기사임","")</f>
        <v/>
      </c>
      <c r="E2115" s="26" t="str">
        <f>IF(D2115="","",COUNTIF($D$1:D2115,"기사임"))</f>
        <v/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6"/>
        <v/>
      </c>
    </row>
    <row r="2116" spans="1:7">
      <c r="A2116" s="32" t="s">
        <v>3905</v>
      </c>
      <c r="B2116" s="32">
        <v>2</v>
      </c>
      <c r="C2116" s="32">
        <v>1</v>
      </c>
      <c r="D2116" s="26" t="str">
        <f t="shared" si="77"/>
        <v/>
      </c>
      <c r="E2116" s="26" t="str">
        <f>IF(D2116="","",COUNTIF($D$1:D2116,"기사임"))</f>
        <v/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6"/>
        <v/>
      </c>
    </row>
    <row r="2117" spans="1:7">
      <c r="A2117" s="32" t="s">
        <v>3906</v>
      </c>
      <c r="B2117" s="32">
        <v>1</v>
      </c>
      <c r="C2117" s="32">
        <v>2</v>
      </c>
      <c r="D2117" s="26" t="str">
        <f t="shared" si="77"/>
        <v/>
      </c>
      <c r="E2117" s="26" t="str">
        <f>IF(D2117="","",COUNTIF($D$1:D2117,"기사임"))</f>
        <v/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6"/>
        <v/>
      </c>
    </row>
    <row r="2118" spans="1:7">
      <c r="A2118" s="32" t="s">
        <v>3197</v>
      </c>
      <c r="B2118" s="32">
        <v>1</v>
      </c>
      <c r="C2118" s="32">
        <v>2</v>
      </c>
      <c r="D2118" s="26" t="str">
        <f t="shared" si="77"/>
        <v/>
      </c>
      <c r="E2118" s="26" t="str">
        <f>IF(D2118="","",COUNTIF($D$1:D2118,"기사임"))</f>
        <v/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6"/>
        <v/>
      </c>
    </row>
    <row r="2119" spans="1:7">
      <c r="A2119" s="32" t="s">
        <v>3907</v>
      </c>
      <c r="B2119" s="32">
        <v>2</v>
      </c>
      <c r="C2119" s="32">
        <v>1</v>
      </c>
      <c r="D2119" s="26" t="str">
        <f t="shared" si="77"/>
        <v/>
      </c>
      <c r="E2119" s="26" t="str">
        <f>IF(D2119="","",COUNTIF($D$1:D2119,"기사임"))</f>
        <v/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6"/>
        <v/>
      </c>
    </row>
    <row r="2120" spans="1:7">
      <c r="A2120" s="32" t="s">
        <v>3908</v>
      </c>
      <c r="B2120" s="32">
        <v>2</v>
      </c>
      <c r="C2120" s="32">
        <v>1</v>
      </c>
      <c r="D2120" s="26" t="str">
        <f t="shared" si="77"/>
        <v/>
      </c>
      <c r="E2120" s="26" t="str">
        <f>IF(D2120="","",COUNTIF($D$1:D2120,"기사임"))</f>
        <v/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6"/>
        <v/>
      </c>
    </row>
    <row r="2121" spans="1:7">
      <c r="A2121" s="32" t="s">
        <v>3238</v>
      </c>
      <c r="B2121" s="32">
        <v>2</v>
      </c>
      <c r="C2121" s="32">
        <v>1</v>
      </c>
      <c r="D2121" s="26" t="str">
        <f t="shared" si="77"/>
        <v/>
      </c>
      <c r="E2121" s="26" t="str">
        <f>IF(D2121="","",COUNTIF($D$1:D2121,"기사임"))</f>
        <v/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6"/>
        <v/>
      </c>
    </row>
    <row r="2122" spans="1:7">
      <c r="A2122" s="32" t="s">
        <v>2375</v>
      </c>
      <c r="B2122" s="32">
        <v>2</v>
      </c>
      <c r="C2122" s="32">
        <v>1</v>
      </c>
      <c r="D2122" s="26" t="str">
        <f t="shared" si="77"/>
        <v/>
      </c>
      <c r="E2122" s="26" t="str">
        <f>IF(D2122="","",COUNTIF($D$1:D2122,"기사임"))</f>
        <v/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6"/>
        <v/>
      </c>
    </row>
    <row r="2123" spans="1:7">
      <c r="A2123" s="32" t="s">
        <v>2801</v>
      </c>
      <c r="B2123" s="32">
        <v>2</v>
      </c>
      <c r="C2123" s="32">
        <v>2</v>
      </c>
      <c r="D2123" s="26" t="str">
        <f t="shared" si="77"/>
        <v/>
      </c>
      <c r="E2123" s="26" t="str">
        <f>IF(D2123="","",COUNTIF($D$1:D2123,"기사임"))</f>
        <v/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6"/>
        <v/>
      </c>
    </row>
    <row r="2124" spans="1:7">
      <c r="A2124" s="32" t="s">
        <v>3909</v>
      </c>
      <c r="B2124" s="32">
        <v>2</v>
      </c>
      <c r="C2124" s="32">
        <v>1</v>
      </c>
      <c r="D2124" s="26" t="str">
        <f t="shared" si="77"/>
        <v/>
      </c>
      <c r="E2124" s="26" t="str">
        <f>IF(D2124="","",COUNTIF($D$1:D2124,"기사임"))</f>
        <v/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6"/>
        <v/>
      </c>
    </row>
    <row r="2125" spans="1:7">
      <c r="A2125" s="32" t="s">
        <v>2802</v>
      </c>
      <c r="B2125" s="32">
        <v>2</v>
      </c>
      <c r="C2125" s="32">
        <v>1</v>
      </c>
      <c r="D2125" s="26" t="str">
        <f t="shared" si="77"/>
        <v/>
      </c>
      <c r="E2125" s="26" t="str">
        <f>IF(D2125="","",COUNTIF($D$1:D2125,"기사임"))</f>
        <v/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6"/>
        <v/>
      </c>
    </row>
    <row r="2126" spans="1:7">
      <c r="A2126" s="32" t="s">
        <v>3910</v>
      </c>
      <c r="B2126" s="32">
        <v>2</v>
      </c>
      <c r="C2126" s="32">
        <v>1</v>
      </c>
      <c r="D2126" s="26" t="str">
        <f t="shared" si="77"/>
        <v/>
      </c>
      <c r="E2126" s="26" t="str">
        <f>IF(D2126="","",COUNTIF($D$1:D2126,"기사임"))</f>
        <v/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6"/>
        <v/>
      </c>
    </row>
    <row r="2127" spans="1:7">
      <c r="A2127" s="32" t="s">
        <v>2201</v>
      </c>
      <c r="B2127" s="32">
        <v>2</v>
      </c>
      <c r="C2127" s="32">
        <v>2</v>
      </c>
      <c r="D2127" s="26" t="str">
        <f t="shared" si="77"/>
        <v/>
      </c>
      <c r="E2127" s="26" t="str">
        <f>IF(D2127="","",COUNTIF($D$1:D2127,"기사임"))</f>
        <v/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6"/>
        <v/>
      </c>
    </row>
    <row r="2128" spans="1:7">
      <c r="A2128" s="32" t="s">
        <v>3911</v>
      </c>
      <c r="B2128" s="32">
        <v>2</v>
      </c>
      <c r="C2128" s="32">
        <v>2</v>
      </c>
      <c r="D2128" s="26" t="str">
        <f t="shared" si="77"/>
        <v/>
      </c>
      <c r="E2128" s="26" t="str">
        <f>IF(D2128="","",COUNTIF($D$1:D2128,"기사임"))</f>
        <v/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6"/>
        <v/>
      </c>
    </row>
    <row r="2129" spans="1:7">
      <c r="A2129" s="32" t="s">
        <v>3912</v>
      </c>
      <c r="B2129" s="32">
        <v>2</v>
      </c>
      <c r="C2129" s="32">
        <v>1</v>
      </c>
      <c r="D2129" s="26" t="str">
        <f t="shared" si="77"/>
        <v/>
      </c>
      <c r="E2129" s="26" t="str">
        <f>IF(D2129="","",COUNTIF($D$1:D2129,"기사임"))</f>
        <v/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6"/>
        <v/>
      </c>
    </row>
    <row r="2130" spans="1:7">
      <c r="A2130" s="32" t="s">
        <v>3913</v>
      </c>
      <c r="B2130" s="32">
        <v>2</v>
      </c>
      <c r="C2130" s="32">
        <v>1</v>
      </c>
      <c r="D2130" s="26" t="str">
        <f t="shared" si="77"/>
        <v/>
      </c>
      <c r="E2130" s="26" t="str">
        <f>IF(D2130="","",COUNTIF($D$1:D2130,"기사임"))</f>
        <v/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6"/>
        <v/>
      </c>
    </row>
    <row r="2131" spans="1:7">
      <c r="A2131" s="32" t="s">
        <v>3914</v>
      </c>
      <c r="B2131" s="32">
        <v>1</v>
      </c>
      <c r="C2131" s="32">
        <v>1</v>
      </c>
      <c r="D2131" s="26" t="str">
        <f t="shared" si="77"/>
        <v/>
      </c>
      <c r="E2131" s="26" t="str">
        <f>IF(D2131="","",COUNTIF($D$1:D2131,"기사임"))</f>
        <v/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6"/>
        <v/>
      </c>
    </row>
    <row r="2132" spans="1:7">
      <c r="A2132" s="32" t="s">
        <v>3915</v>
      </c>
      <c r="B2132" s="32">
        <v>1</v>
      </c>
      <c r="C2132" s="32">
        <v>1</v>
      </c>
      <c r="D2132" s="26" t="str">
        <f t="shared" si="77"/>
        <v>기사임</v>
      </c>
      <c r="E2132" s="26">
        <f>IF(D2132="","",COUNTIF($D$1:D2132,"기사임"))</f>
        <v>1745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6"/>
        <v/>
      </c>
    </row>
    <row r="2133" spans="1:7">
      <c r="A2133" s="32" t="s">
        <v>2376</v>
      </c>
      <c r="B2133" s="32">
        <v>1</v>
      </c>
      <c r="C2133" s="32">
        <v>1</v>
      </c>
      <c r="D2133" s="26" t="str">
        <f t="shared" si="77"/>
        <v>기사임</v>
      </c>
      <c r="E2133" s="26">
        <f>IF(D2133="","",COUNTIF($D$1:D2133,"기사임"))</f>
        <v>1746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6"/>
        <v/>
      </c>
    </row>
    <row r="2134" spans="1:7">
      <c r="A2134" s="32" t="s">
        <v>2066</v>
      </c>
      <c r="B2134" s="32">
        <v>1</v>
      </c>
      <c r="C2134" s="32">
        <v>1</v>
      </c>
      <c r="D2134" s="26" t="str">
        <f t="shared" si="77"/>
        <v>기사임</v>
      </c>
      <c r="E2134" s="26">
        <f>IF(D2134="","",COUNTIF($D$1:D2134,"기사임"))</f>
        <v>1747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6"/>
        <v/>
      </c>
    </row>
    <row r="2135" spans="1:7">
      <c r="A2135" s="32" t="s">
        <v>1708</v>
      </c>
      <c r="B2135" s="32">
        <v>1</v>
      </c>
      <c r="C2135" s="32">
        <v>1</v>
      </c>
      <c r="D2135" s="26" t="str">
        <f t="shared" si="77"/>
        <v>기사임</v>
      </c>
      <c r="E2135" s="26">
        <f>IF(D2135="","",COUNTIF($D$1:D2135,"기사임"))</f>
        <v>1748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6"/>
        <v/>
      </c>
    </row>
    <row r="2136" spans="1:7">
      <c r="A2136" s="32" t="s">
        <v>2203</v>
      </c>
      <c r="B2136" s="32">
        <v>1</v>
      </c>
      <c r="C2136" s="32">
        <v>1</v>
      </c>
      <c r="D2136" s="26" t="str">
        <f t="shared" si="77"/>
        <v>기사임</v>
      </c>
      <c r="E2136" s="26">
        <f>IF(D2136="","",COUNTIF($D$1:D2136,"기사임"))</f>
        <v>1749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6"/>
        <v/>
      </c>
    </row>
    <row r="2137" spans="1:7">
      <c r="A2137" s="32" t="s">
        <v>3916</v>
      </c>
      <c r="B2137" s="32">
        <v>1</v>
      </c>
      <c r="C2137" s="32">
        <v>1</v>
      </c>
      <c r="D2137" s="26" t="str">
        <f t="shared" si="77"/>
        <v>기사임</v>
      </c>
      <c r="E2137" s="26">
        <f>IF(D2137="","",COUNTIF($D$1:D2137,"기사임"))</f>
        <v>1750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6"/>
        <v/>
      </c>
    </row>
    <row r="2138" spans="1:7">
      <c r="A2138" s="32" t="s">
        <v>3917</v>
      </c>
      <c r="B2138" s="32">
        <v>1</v>
      </c>
      <c r="C2138" s="32">
        <v>1</v>
      </c>
      <c r="D2138" s="26" t="str">
        <f t="shared" si="77"/>
        <v>기사임</v>
      </c>
      <c r="E2138" s="26">
        <f>IF(D2138="","",COUNTIF($D$1:D2138,"기사임"))</f>
        <v>1751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6"/>
        <v/>
      </c>
    </row>
    <row r="2139" spans="1:7">
      <c r="A2139" s="32" t="s">
        <v>2378</v>
      </c>
      <c r="B2139" s="32">
        <v>1</v>
      </c>
      <c r="C2139" s="32">
        <v>1</v>
      </c>
      <c r="D2139" s="26" t="str">
        <f t="shared" si="77"/>
        <v>기사임</v>
      </c>
      <c r="E2139" s="26">
        <f>IF(D2139="","",COUNTIF($D$1:D2139,"기사임"))</f>
        <v>1752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6"/>
        <v/>
      </c>
    </row>
    <row r="2140" spans="1:7">
      <c r="A2140" s="32" t="s">
        <v>3200</v>
      </c>
      <c r="B2140" s="32">
        <v>1</v>
      </c>
      <c r="C2140" s="32">
        <v>1</v>
      </c>
      <c r="D2140" s="26" t="str">
        <f t="shared" si="77"/>
        <v>기사임</v>
      </c>
      <c r="E2140" s="26">
        <f>IF(D2140="","",COUNTIF($D$1:D2140,"기사임"))</f>
        <v>1753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6"/>
        <v/>
      </c>
    </row>
    <row r="2141" spans="1:7">
      <c r="A2141" s="32" t="s">
        <v>3918</v>
      </c>
      <c r="B2141" s="32">
        <v>1</v>
      </c>
      <c r="C2141" s="32">
        <v>1</v>
      </c>
      <c r="D2141" s="26" t="str">
        <f t="shared" si="77"/>
        <v>기사임</v>
      </c>
      <c r="E2141" s="26">
        <f>IF(D2141="","",COUNTIF($D$1:D2141,"기사임"))</f>
        <v>1754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6"/>
        <v/>
      </c>
    </row>
    <row r="2142" spans="1:7">
      <c r="A2142" s="32" t="s">
        <v>3201</v>
      </c>
      <c r="B2142" s="32">
        <v>1</v>
      </c>
      <c r="C2142" s="32">
        <v>1</v>
      </c>
      <c r="D2142" s="26" t="str">
        <f t="shared" si="77"/>
        <v>기사임</v>
      </c>
      <c r="E2142" s="26">
        <f>IF(D2142="","",COUNTIF($D$1:D2142,"기사임"))</f>
        <v>1755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6"/>
        <v/>
      </c>
    </row>
    <row r="2143" spans="1:7">
      <c r="A2143" s="32" t="s">
        <v>2205</v>
      </c>
      <c r="B2143" s="32">
        <v>1</v>
      </c>
      <c r="C2143" s="32">
        <v>1</v>
      </c>
      <c r="D2143" s="26" t="str">
        <f t="shared" si="77"/>
        <v>기사임</v>
      </c>
      <c r="E2143" s="26">
        <f>IF(D2143="","",COUNTIF($D$1:D2143,"기사임"))</f>
        <v>1756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6"/>
        <v/>
      </c>
    </row>
    <row r="2144" spans="1:7">
      <c r="A2144" s="32" t="s">
        <v>3919</v>
      </c>
      <c r="B2144" s="32">
        <v>1</v>
      </c>
      <c r="C2144" s="32">
        <v>1</v>
      </c>
      <c r="D2144" s="26" t="str">
        <f t="shared" si="77"/>
        <v>기사임</v>
      </c>
      <c r="E2144" s="26">
        <f>IF(D2144="","",COUNTIF($D$1:D2144,"기사임"))</f>
        <v>1757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6"/>
        <v/>
      </c>
    </row>
    <row r="2145" spans="1:7">
      <c r="A2145" s="32" t="s">
        <v>3026</v>
      </c>
      <c r="B2145" s="32">
        <v>1</v>
      </c>
      <c r="C2145" s="32">
        <v>1</v>
      </c>
      <c r="D2145" s="26" t="str">
        <f t="shared" si="77"/>
        <v>기사임</v>
      </c>
      <c r="E2145" s="26">
        <f>IF(D2145="","",COUNTIF($D$1:D2145,"기사임"))</f>
        <v>1758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6"/>
        <v/>
      </c>
    </row>
    <row r="2146" spans="1:7">
      <c r="A2146" s="32" t="s">
        <v>2803</v>
      </c>
      <c r="B2146" s="32">
        <v>1</v>
      </c>
      <c r="C2146" s="32">
        <v>1</v>
      </c>
      <c r="D2146" s="26" t="str">
        <f t="shared" si="77"/>
        <v>기사임</v>
      </c>
      <c r="E2146" s="26">
        <f>IF(D2146="","",COUNTIF($D$1:D2146,"기사임"))</f>
        <v>1759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6"/>
        <v/>
      </c>
    </row>
    <row r="2147" spans="1:7">
      <c r="A2147" s="32" t="s">
        <v>3920</v>
      </c>
      <c r="B2147" s="32">
        <v>1</v>
      </c>
      <c r="C2147" s="32">
        <v>1</v>
      </c>
      <c r="D2147" s="26" t="str">
        <f t="shared" si="77"/>
        <v>기사임</v>
      </c>
      <c r="E2147" s="26">
        <f>IF(D2147="","",COUNTIF($D$1:D2147,"기사임"))</f>
        <v>1760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6"/>
        <v/>
      </c>
    </row>
    <row r="2148" spans="1:7">
      <c r="A2148" s="32" t="s">
        <v>3921</v>
      </c>
      <c r="B2148" s="32">
        <v>1</v>
      </c>
      <c r="C2148" s="32">
        <v>1</v>
      </c>
      <c r="D2148" s="26" t="str">
        <f t="shared" si="77"/>
        <v>기사임</v>
      </c>
      <c r="E2148" s="26">
        <f>IF(D2148="","",COUNTIF($D$1:D2148,"기사임"))</f>
        <v>1761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6"/>
        <v/>
      </c>
    </row>
    <row r="2149" spans="1:7">
      <c r="A2149" s="32" t="s">
        <v>3082</v>
      </c>
      <c r="B2149" s="32">
        <v>1</v>
      </c>
      <c r="C2149" s="32">
        <v>1</v>
      </c>
      <c r="D2149" s="26" t="str">
        <f t="shared" si="77"/>
        <v>기사임</v>
      </c>
      <c r="E2149" s="26">
        <f>IF(D2149="","",COUNTIF($D$1:D2149,"기사임"))</f>
        <v>1762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6"/>
        <v/>
      </c>
    </row>
    <row r="2150" spans="1:7">
      <c r="A2150" s="32" t="s">
        <v>1961</v>
      </c>
      <c r="B2150" s="32">
        <v>1</v>
      </c>
      <c r="C2150" s="32">
        <v>1</v>
      </c>
      <c r="D2150" s="26" t="str">
        <f t="shared" si="77"/>
        <v>기사임</v>
      </c>
      <c r="E2150" s="26">
        <f>IF(D2150="","",COUNTIF($D$1:D2150,"기사임"))</f>
        <v>1763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6"/>
        <v/>
      </c>
    </row>
    <row r="2151" spans="1:7">
      <c r="A2151" s="32" t="s">
        <v>3922</v>
      </c>
      <c r="B2151" s="32">
        <v>1</v>
      </c>
      <c r="C2151" s="32">
        <v>1</v>
      </c>
      <c r="D2151" s="26" t="str">
        <f t="shared" si="77"/>
        <v>기사임</v>
      </c>
      <c r="E2151" s="26">
        <f>IF(D2151="","",COUNTIF($D$1:D2151,"기사임"))</f>
        <v>1764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6"/>
        <v/>
      </c>
    </row>
    <row r="2152" spans="1:7">
      <c r="A2152" s="32" t="s">
        <v>3923</v>
      </c>
      <c r="B2152" s="32">
        <v>1</v>
      </c>
      <c r="C2152" s="32">
        <v>1</v>
      </c>
      <c r="D2152" s="26" t="str">
        <f t="shared" si="77"/>
        <v/>
      </c>
      <c r="E2152" s="26" t="str">
        <f>IF(D2152="","",COUNTIF($D$1:D2152,"기사임"))</f>
        <v/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6"/>
        <v/>
      </c>
    </row>
    <row r="2153" spans="1:7">
      <c r="A2153" s="32" t="s">
        <v>3924</v>
      </c>
      <c r="B2153" s="32">
        <v>1</v>
      </c>
      <c r="C2153" s="32">
        <v>1</v>
      </c>
      <c r="D2153" s="26" t="str">
        <f t="shared" si="77"/>
        <v/>
      </c>
      <c r="E2153" s="26" t="str">
        <f>IF(D2153="","",COUNTIF($D$1:D2153,"기사임"))</f>
        <v/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6"/>
        <v/>
      </c>
    </row>
    <row r="2154" spans="1:7">
      <c r="A2154" s="32" t="s">
        <v>2783</v>
      </c>
      <c r="B2154" s="32">
        <v>1</v>
      </c>
      <c r="C2154" s="32">
        <v>1</v>
      </c>
      <c r="D2154" s="26" t="str">
        <f t="shared" si="77"/>
        <v>기사임</v>
      </c>
      <c r="E2154" s="26">
        <f>IF(D2154="","",COUNTIF($D$1:D2154,"기사임"))</f>
        <v>1765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6"/>
        <v/>
      </c>
    </row>
    <row r="2155" spans="1:7">
      <c r="A2155" s="32" t="s">
        <v>3925</v>
      </c>
      <c r="B2155" s="32">
        <v>1</v>
      </c>
      <c r="C2155" s="32">
        <v>1</v>
      </c>
      <c r="D2155" s="26" t="str">
        <f t="shared" si="77"/>
        <v>기사임</v>
      </c>
      <c r="E2155" s="26">
        <f>IF(D2155="","",COUNTIF($D$1:D2155,"기사임"))</f>
        <v>1766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6"/>
        <v/>
      </c>
    </row>
    <row r="2156" spans="1:7">
      <c r="A2156" s="32" t="s">
        <v>3926</v>
      </c>
      <c r="B2156" s="32">
        <v>1</v>
      </c>
      <c r="C2156" s="32">
        <v>1</v>
      </c>
      <c r="D2156" s="26" t="str">
        <f t="shared" si="77"/>
        <v>기사임</v>
      </c>
      <c r="E2156" s="26">
        <f>IF(D2156="","",COUNTIF($D$1:D2156,"기사임"))</f>
        <v>1767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6"/>
        <v/>
      </c>
    </row>
    <row r="2157" spans="1:7">
      <c r="A2157" s="32" t="s">
        <v>3927</v>
      </c>
      <c r="B2157" s="32">
        <v>1</v>
      </c>
      <c r="C2157" s="32">
        <v>1</v>
      </c>
      <c r="D2157" s="26" t="str">
        <f t="shared" si="77"/>
        <v>기사임</v>
      </c>
      <c r="E2157" s="26">
        <f>IF(D2157="","",COUNTIF($D$1:D2157,"기사임"))</f>
        <v>1768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6"/>
        <v/>
      </c>
    </row>
    <row r="2158" spans="1:7">
      <c r="A2158" s="32" t="s">
        <v>3928</v>
      </c>
      <c r="B2158" s="32">
        <v>1</v>
      </c>
      <c r="C2158" s="32">
        <v>1</v>
      </c>
      <c r="D2158" s="26" t="str">
        <f t="shared" si="77"/>
        <v>기사임</v>
      </c>
      <c r="E2158" s="26">
        <f>IF(D2158="","",COUNTIF($D$1:D2158,"기사임"))</f>
        <v>1769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6"/>
        <v/>
      </c>
    </row>
    <row r="2159" spans="1:7">
      <c r="A2159" s="32" t="s">
        <v>3929</v>
      </c>
      <c r="B2159" s="32">
        <v>1</v>
      </c>
      <c r="C2159" s="32">
        <v>1</v>
      </c>
      <c r="D2159" s="26" t="str">
        <f t="shared" si="77"/>
        <v>기사임</v>
      </c>
      <c r="E2159" s="26">
        <f>IF(D2159="","",COUNTIF($D$1:D2159,"기사임"))</f>
        <v>1770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6"/>
        <v/>
      </c>
    </row>
    <row r="2160" spans="1:7">
      <c r="A2160" s="32" t="s">
        <v>3930</v>
      </c>
      <c r="B2160" s="32">
        <v>1</v>
      </c>
      <c r="C2160" s="32">
        <v>1</v>
      </c>
      <c r="D2160" s="26" t="str">
        <f t="shared" si="77"/>
        <v>기사임</v>
      </c>
      <c r="E2160" s="26">
        <f>IF(D2160="","",COUNTIF($D$1:D2160,"기사임"))</f>
        <v>1771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6"/>
        <v/>
      </c>
    </row>
    <row r="2161" spans="1:7">
      <c r="A2161" s="32" t="s">
        <v>3931</v>
      </c>
      <c r="B2161" s="32">
        <v>1</v>
      </c>
      <c r="C2161" s="32">
        <v>1</v>
      </c>
      <c r="D2161" s="26" t="str">
        <f t="shared" si="77"/>
        <v>기사임</v>
      </c>
      <c r="E2161" s="26">
        <f>IF(D2161="","",COUNTIF($D$1:D2161,"기사임"))</f>
        <v>1772</v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6"/>
        <v/>
      </c>
    </row>
    <row r="2162" spans="1:7">
      <c r="A2162" s="32" t="s">
        <v>2211</v>
      </c>
      <c r="B2162" s="32">
        <v>1</v>
      </c>
      <c r="C2162" s="32">
        <v>1</v>
      </c>
      <c r="D2162" s="26" t="str">
        <f t="shared" si="77"/>
        <v>기사임</v>
      </c>
      <c r="E2162" s="26">
        <f>IF(D2162="","",COUNTIF($D$1:D2162,"기사임"))</f>
        <v>1773</v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6"/>
        <v/>
      </c>
    </row>
    <row r="2163" spans="1:7">
      <c r="A2163" s="32" t="s">
        <v>3932</v>
      </c>
      <c r="B2163" s="32">
        <v>1</v>
      </c>
      <c r="C2163" s="32">
        <v>1</v>
      </c>
      <c r="D2163" s="26" t="str">
        <f t="shared" si="77"/>
        <v>기사임</v>
      </c>
      <c r="E2163" s="26">
        <f>IF(D2163="","",COUNTIF($D$1:D2163,"기사임"))</f>
        <v>1774</v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6"/>
        <v/>
      </c>
    </row>
    <row r="2164" spans="1:7">
      <c r="A2164" s="32" t="s">
        <v>1962</v>
      </c>
      <c r="B2164" s="32">
        <v>1</v>
      </c>
      <c r="C2164" s="32">
        <v>1</v>
      </c>
      <c r="D2164" s="26" t="str">
        <f t="shared" si="77"/>
        <v>기사임</v>
      </c>
      <c r="E2164" s="26">
        <f>IF(D2164="","",COUNTIF($D$1:D2164,"기사임"))</f>
        <v>1775</v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6"/>
        <v/>
      </c>
    </row>
    <row r="2165" spans="1:7">
      <c r="A2165" s="32" t="s">
        <v>3933</v>
      </c>
      <c r="B2165" s="32">
        <v>1</v>
      </c>
      <c r="C2165" s="32">
        <v>1</v>
      </c>
      <c r="D2165" s="26" t="str">
        <f t="shared" si="77"/>
        <v>기사임</v>
      </c>
      <c r="E2165" s="26">
        <f>IF(D2165="","",COUNTIF($D$1:D2165,"기사임"))</f>
        <v>1776</v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6"/>
        <v/>
      </c>
    </row>
    <row r="2166" spans="1:7">
      <c r="A2166" s="32" t="s">
        <v>3934</v>
      </c>
      <c r="B2166" s="32">
        <v>1</v>
      </c>
      <c r="C2166" s="32">
        <v>1</v>
      </c>
      <c r="D2166" s="26" t="str">
        <f t="shared" si="77"/>
        <v>기사임</v>
      </c>
      <c r="E2166" s="26">
        <f>IF(D2166="","",COUNTIF($D$1:D2166,"기사임"))</f>
        <v>1777</v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6"/>
        <v/>
      </c>
    </row>
    <row r="2167" spans="1:7">
      <c r="A2167" s="32" t="s">
        <v>3202</v>
      </c>
      <c r="B2167" s="32">
        <v>1</v>
      </c>
      <c r="C2167" s="32">
        <v>1</v>
      </c>
      <c r="D2167" s="26" t="str">
        <f t="shared" si="77"/>
        <v>기사임</v>
      </c>
      <c r="E2167" s="26">
        <f>IF(D2167="","",COUNTIF($D$1:D2167,"기사임"))</f>
        <v>1778</v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6"/>
        <v/>
      </c>
    </row>
    <row r="2168" spans="1:7">
      <c r="A2168" s="32" t="s">
        <v>3935</v>
      </c>
      <c r="B2168" s="32">
        <v>1</v>
      </c>
      <c r="C2168" s="32">
        <v>1</v>
      </c>
      <c r="D2168" s="26" t="str">
        <f t="shared" si="77"/>
        <v>기사임</v>
      </c>
      <c r="E2168" s="26">
        <f>IF(D2168="","",COUNTIF($D$1:D2168,"기사임"))</f>
        <v>1779</v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6"/>
        <v/>
      </c>
    </row>
    <row r="2169" spans="1:7">
      <c r="A2169" s="32" t="s">
        <v>3204</v>
      </c>
      <c r="B2169" s="32">
        <v>1</v>
      </c>
      <c r="C2169" s="32">
        <v>1</v>
      </c>
      <c r="D2169" s="26" t="str">
        <f t="shared" si="77"/>
        <v>기사임</v>
      </c>
      <c r="E2169" s="26">
        <f>IF(D2169="","",COUNTIF($D$1:D2169,"기사임"))</f>
        <v>1780</v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6"/>
        <v/>
      </c>
    </row>
    <row r="2170" spans="1:7">
      <c r="A2170" s="32" t="s">
        <v>3206</v>
      </c>
      <c r="B2170" s="32">
        <v>1</v>
      </c>
      <c r="C2170" s="32">
        <v>1</v>
      </c>
      <c r="D2170" s="26" t="str">
        <f t="shared" si="77"/>
        <v>기사임</v>
      </c>
      <c r="E2170" s="26">
        <f>IF(D2170="","",COUNTIF($D$1:D2170,"기사임"))</f>
        <v>1781</v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6"/>
        <v/>
      </c>
    </row>
    <row r="2171" spans="1:7">
      <c r="A2171" s="32" t="s">
        <v>2385</v>
      </c>
      <c r="B2171" s="32">
        <v>1</v>
      </c>
      <c r="C2171" s="32">
        <v>1</v>
      </c>
      <c r="D2171" s="26" t="str">
        <f t="shared" si="77"/>
        <v>기사임</v>
      </c>
      <c r="E2171" s="26">
        <f>IF(D2171="","",COUNTIF($D$1:D2171,"기사임"))</f>
        <v>1782</v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6"/>
        <v/>
      </c>
    </row>
    <row r="2172" spans="1:7">
      <c r="A2172" s="32" t="s">
        <v>3936</v>
      </c>
      <c r="B2172" s="32">
        <v>1</v>
      </c>
      <c r="C2172" s="32">
        <v>1</v>
      </c>
      <c r="D2172" s="26" t="str">
        <f t="shared" si="77"/>
        <v>기사임</v>
      </c>
      <c r="E2172" s="26">
        <f>IF(D2172="","",COUNTIF($D$1:D2172,"기사임"))</f>
        <v>1783</v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6"/>
        <v/>
      </c>
    </row>
    <row r="2173" spans="1:7">
      <c r="A2173" s="32" t="s">
        <v>3084</v>
      </c>
      <c r="B2173" s="32">
        <v>1</v>
      </c>
      <c r="C2173" s="32">
        <v>1</v>
      </c>
      <c r="D2173" s="26" t="str">
        <f t="shared" si="77"/>
        <v>기사임</v>
      </c>
      <c r="E2173" s="26">
        <f>IF(D2173="","",COUNTIF($D$1:D2173,"기사임"))</f>
        <v>1784</v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6"/>
        <v/>
      </c>
    </row>
    <row r="2174" spans="1:7">
      <c r="A2174" s="32" t="s">
        <v>1966</v>
      </c>
      <c r="B2174" s="32">
        <v>1</v>
      </c>
      <c r="C2174" s="32">
        <v>1</v>
      </c>
      <c r="D2174" s="26" t="str">
        <f t="shared" si="77"/>
        <v>기사임</v>
      </c>
      <c r="E2174" s="26">
        <f>IF(D2174="","",COUNTIF($D$1:D2174,"기사임"))</f>
        <v>1785</v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6"/>
        <v/>
      </c>
    </row>
    <row r="2175" spans="1:7">
      <c r="A2175" s="32" t="s">
        <v>3937</v>
      </c>
      <c r="B2175" s="32">
        <v>1</v>
      </c>
      <c r="C2175" s="32">
        <v>1</v>
      </c>
      <c r="D2175" s="26" t="str">
        <f t="shared" si="77"/>
        <v>기사임</v>
      </c>
      <c r="E2175" s="26">
        <f>IF(D2175="","",COUNTIF($D$1:D2175,"기사임"))</f>
        <v>1786</v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6"/>
        <v/>
      </c>
    </row>
    <row r="2176" spans="1:7">
      <c r="A2176" s="32" t="s">
        <v>3938</v>
      </c>
      <c r="B2176" s="32">
        <v>1</v>
      </c>
      <c r="C2176" s="32">
        <v>1</v>
      </c>
      <c r="D2176" s="26" t="str">
        <f t="shared" si="77"/>
        <v>기사임</v>
      </c>
      <c r="E2176" s="26">
        <f>IF(D2176="","",COUNTIF($D$1:D2176,"기사임"))</f>
        <v>1787</v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6"/>
        <v/>
      </c>
    </row>
    <row r="2177" spans="1:7">
      <c r="A2177" s="32" t="s">
        <v>3207</v>
      </c>
      <c r="B2177" s="32">
        <v>1</v>
      </c>
      <c r="C2177" s="32">
        <v>1</v>
      </c>
      <c r="D2177" s="26" t="str">
        <f t="shared" si="77"/>
        <v>기사임</v>
      </c>
      <c r="E2177" s="26">
        <f>IF(D2177="","",COUNTIF($D$1:D2177,"기사임"))</f>
        <v>1788</v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6"/>
        <v/>
      </c>
    </row>
    <row r="2178" spans="1:7">
      <c r="A2178" s="32" t="s">
        <v>1614</v>
      </c>
      <c r="B2178" s="32">
        <v>1</v>
      </c>
      <c r="C2178" s="32">
        <v>1</v>
      </c>
      <c r="D2178" s="26" t="str">
        <f t="shared" si="77"/>
        <v>기사임</v>
      </c>
      <c r="E2178" s="26">
        <f>IF(D2178="","",COUNTIF($D$1:D2178,"기사임"))</f>
        <v>1789</v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8">IF(F2178="","",RANK(F2178,F:F,1))</f>
        <v/>
      </c>
    </row>
    <row r="2179" spans="1:7">
      <c r="A2179" s="32" t="s">
        <v>3939</v>
      </c>
      <c r="B2179" s="32">
        <v>1</v>
      </c>
      <c r="C2179" s="32">
        <v>1</v>
      </c>
      <c r="D2179" s="26" t="str">
        <f t="shared" ref="D2179:D2242" si="79">IF(AND(MID(A2179,2,8)="archives",ISNUMBER(VALUE(MID(A2179,11,8)))=TRUE),"기사임","")</f>
        <v>기사임</v>
      </c>
      <c r="E2179" s="26">
        <f>IF(D2179="","",COUNTIF($D$1:D2179,"기사임"))</f>
        <v>1790</v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8"/>
        <v/>
      </c>
    </row>
    <row r="2180" spans="1:7">
      <c r="A2180" s="32" t="s">
        <v>3940</v>
      </c>
      <c r="B2180" s="32">
        <v>1</v>
      </c>
      <c r="C2180" s="32">
        <v>1</v>
      </c>
      <c r="D2180" s="26" t="str">
        <f t="shared" si="79"/>
        <v>기사임</v>
      </c>
      <c r="E2180" s="26">
        <f>IF(D2180="","",COUNTIF($D$1:D2180,"기사임"))</f>
        <v>1791</v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8"/>
        <v/>
      </c>
    </row>
    <row r="2181" spans="1:7">
      <c r="A2181" s="32" t="s">
        <v>3117</v>
      </c>
      <c r="B2181" s="32">
        <v>1</v>
      </c>
      <c r="C2181" s="32">
        <v>1</v>
      </c>
      <c r="D2181" s="26" t="str">
        <f t="shared" si="79"/>
        <v>기사임</v>
      </c>
      <c r="E2181" s="26">
        <f>IF(D2181="","",COUNTIF($D$1:D2181,"기사임"))</f>
        <v>1792</v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8"/>
        <v/>
      </c>
    </row>
    <row r="2182" spans="1:7">
      <c r="A2182" s="32" t="s">
        <v>1967</v>
      </c>
      <c r="B2182" s="32">
        <v>1</v>
      </c>
      <c r="C2182" s="32">
        <v>1</v>
      </c>
      <c r="D2182" s="26" t="str">
        <f t="shared" si="79"/>
        <v>기사임</v>
      </c>
      <c r="E2182" s="26">
        <f>IF(D2182="","",COUNTIF($D$1:D2182,"기사임"))</f>
        <v>1793</v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8"/>
        <v/>
      </c>
    </row>
    <row r="2183" spans="1:7">
      <c r="A2183" s="32" t="s">
        <v>3941</v>
      </c>
      <c r="B2183" s="32">
        <v>1</v>
      </c>
      <c r="C2183" s="32">
        <v>1</v>
      </c>
      <c r="D2183" s="26" t="str">
        <f t="shared" si="79"/>
        <v>기사임</v>
      </c>
      <c r="E2183" s="26">
        <f>IF(D2183="","",COUNTIF($D$1:D2183,"기사임"))</f>
        <v>1794</v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8"/>
        <v/>
      </c>
    </row>
    <row r="2184" spans="1:7">
      <c r="A2184" s="32" t="s">
        <v>2214</v>
      </c>
      <c r="B2184" s="32">
        <v>1</v>
      </c>
      <c r="C2184" s="32">
        <v>1</v>
      </c>
      <c r="D2184" s="26" t="str">
        <f t="shared" si="79"/>
        <v>기사임</v>
      </c>
      <c r="E2184" s="26">
        <f>IF(D2184="","",COUNTIF($D$1:D2184,"기사임"))</f>
        <v>1795</v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8"/>
        <v/>
      </c>
    </row>
    <row r="2185" spans="1:7">
      <c r="A2185" s="32" t="s">
        <v>3942</v>
      </c>
      <c r="B2185" s="32">
        <v>1</v>
      </c>
      <c r="C2185" s="32">
        <v>1</v>
      </c>
      <c r="D2185" s="26" t="str">
        <f t="shared" si="79"/>
        <v>기사임</v>
      </c>
      <c r="E2185" s="26">
        <f>IF(D2185="","",COUNTIF($D$1:D2185,"기사임"))</f>
        <v>1796</v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8"/>
        <v/>
      </c>
    </row>
    <row r="2186" spans="1:7">
      <c r="A2186" s="32" t="s">
        <v>3943</v>
      </c>
      <c r="B2186" s="32">
        <v>1</v>
      </c>
      <c r="C2186" s="32">
        <v>1</v>
      </c>
      <c r="D2186" s="26" t="str">
        <f t="shared" si="79"/>
        <v>기사임</v>
      </c>
      <c r="E2186" s="26">
        <f>IF(D2186="","",COUNTIF($D$1:D2186,"기사임"))</f>
        <v>1797</v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8"/>
        <v/>
      </c>
    </row>
    <row r="2187" spans="1:7">
      <c r="A2187" s="32" t="s">
        <v>2390</v>
      </c>
      <c r="B2187" s="32">
        <v>1</v>
      </c>
      <c r="C2187" s="32">
        <v>1</v>
      </c>
      <c r="D2187" s="26" t="str">
        <f t="shared" si="79"/>
        <v>기사임</v>
      </c>
      <c r="E2187" s="26">
        <f>IF(D2187="","",COUNTIF($D$1:D2187,"기사임"))</f>
        <v>1798</v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8"/>
        <v/>
      </c>
    </row>
    <row r="2188" spans="1:7">
      <c r="A2188" s="32" t="s">
        <v>2074</v>
      </c>
      <c r="B2188" s="32">
        <v>1</v>
      </c>
      <c r="C2188" s="32">
        <v>1</v>
      </c>
      <c r="D2188" s="26" t="str">
        <f t="shared" si="79"/>
        <v>기사임</v>
      </c>
      <c r="E2188" s="26">
        <f>IF(D2188="","",COUNTIF($D$1:D2188,"기사임"))</f>
        <v>1799</v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8"/>
        <v/>
      </c>
    </row>
    <row r="2189" spans="1:7">
      <c r="A2189" s="32" t="s">
        <v>3118</v>
      </c>
      <c r="B2189" s="32">
        <v>1</v>
      </c>
      <c r="C2189" s="32">
        <v>1</v>
      </c>
      <c r="D2189" s="26" t="str">
        <f t="shared" si="79"/>
        <v>기사임</v>
      </c>
      <c r="E2189" s="26">
        <f>IF(D2189="","",COUNTIF($D$1:D2189,"기사임"))</f>
        <v>1800</v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8"/>
        <v/>
      </c>
    </row>
    <row r="2190" spans="1:7">
      <c r="A2190" s="32" t="s">
        <v>1868</v>
      </c>
      <c r="B2190" s="32">
        <v>1</v>
      </c>
      <c r="C2190" s="32">
        <v>1</v>
      </c>
      <c r="D2190" s="26" t="str">
        <f t="shared" si="79"/>
        <v>기사임</v>
      </c>
      <c r="E2190" s="26">
        <f>IF(D2190="","",COUNTIF($D$1:D2190,"기사임"))</f>
        <v>1801</v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8"/>
        <v/>
      </c>
    </row>
    <row r="2191" spans="1:7">
      <c r="A2191" s="32" t="s">
        <v>3944</v>
      </c>
      <c r="B2191" s="32">
        <v>1</v>
      </c>
      <c r="C2191" s="32">
        <v>1</v>
      </c>
      <c r="D2191" s="26" t="str">
        <f t="shared" si="79"/>
        <v>기사임</v>
      </c>
      <c r="E2191" s="26">
        <f>IF(D2191="","",COUNTIF($D$1:D2191,"기사임"))</f>
        <v>1802</v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8"/>
        <v/>
      </c>
    </row>
    <row r="2192" spans="1:7">
      <c r="A2192" s="32" t="s">
        <v>3945</v>
      </c>
      <c r="B2192" s="32">
        <v>1</v>
      </c>
      <c r="C2192" s="32">
        <v>1</v>
      </c>
      <c r="D2192" s="26" t="str">
        <f t="shared" si="79"/>
        <v>기사임</v>
      </c>
      <c r="E2192" s="26">
        <f>IF(D2192="","",COUNTIF($D$1:D2192,"기사임"))</f>
        <v>1803</v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8"/>
        <v/>
      </c>
    </row>
    <row r="2193" spans="1:7">
      <c r="A2193" s="32" t="s">
        <v>1714</v>
      </c>
      <c r="B2193" s="32">
        <v>1</v>
      </c>
      <c r="C2193" s="32">
        <v>1</v>
      </c>
      <c r="D2193" s="26" t="str">
        <f t="shared" si="79"/>
        <v>기사임</v>
      </c>
      <c r="E2193" s="26">
        <f>IF(D2193="","",COUNTIF($D$1:D2193,"기사임"))</f>
        <v>1804</v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8"/>
        <v/>
      </c>
    </row>
    <row r="2194" spans="1:7">
      <c r="A2194" s="32" t="s">
        <v>2217</v>
      </c>
      <c r="B2194" s="32">
        <v>1</v>
      </c>
      <c r="C2194" s="32">
        <v>1</v>
      </c>
      <c r="D2194" s="26" t="str">
        <f t="shared" si="79"/>
        <v>기사임</v>
      </c>
      <c r="E2194" s="26">
        <f>IF(D2194="","",COUNTIF($D$1:D2194,"기사임"))</f>
        <v>1805</v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8"/>
        <v/>
      </c>
    </row>
    <row r="2195" spans="1:7">
      <c r="A2195" s="32" t="s">
        <v>3946</v>
      </c>
      <c r="B2195" s="32">
        <v>1</v>
      </c>
      <c r="C2195" s="32">
        <v>1</v>
      </c>
      <c r="D2195" s="26" t="str">
        <f t="shared" si="79"/>
        <v>기사임</v>
      </c>
      <c r="E2195" s="26">
        <f>IF(D2195="","",COUNTIF($D$1:D2195,"기사임"))</f>
        <v>1806</v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8"/>
        <v/>
      </c>
    </row>
    <row r="2196" spans="1:7">
      <c r="A2196" s="32" t="s">
        <v>3947</v>
      </c>
      <c r="B2196" s="32">
        <v>1</v>
      </c>
      <c r="C2196" s="32">
        <v>1</v>
      </c>
      <c r="D2196" s="26" t="str">
        <f t="shared" si="79"/>
        <v>기사임</v>
      </c>
      <c r="E2196" s="26">
        <f>IF(D2196="","",COUNTIF($D$1:D2196,"기사임"))</f>
        <v>1807</v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8"/>
        <v/>
      </c>
    </row>
    <row r="2197" spans="1:7">
      <c r="A2197" s="32" t="s">
        <v>3948</v>
      </c>
      <c r="B2197" s="32">
        <v>1</v>
      </c>
      <c r="C2197" s="32">
        <v>1</v>
      </c>
      <c r="D2197" s="26" t="str">
        <f t="shared" si="79"/>
        <v/>
      </c>
      <c r="E2197" s="26" t="str">
        <f>IF(D2197="","",COUNTIF($D$1:D2197,"기사임"))</f>
        <v/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8"/>
        <v/>
      </c>
    </row>
    <row r="2198" spans="1:7">
      <c r="A2198" s="32" t="s">
        <v>1458</v>
      </c>
      <c r="B2198" s="32">
        <v>1</v>
      </c>
      <c r="C2198" s="32">
        <v>1</v>
      </c>
      <c r="D2198" s="26" t="str">
        <f t="shared" si="79"/>
        <v>기사임</v>
      </c>
      <c r="E2198" s="26">
        <f>IF(D2198="","",COUNTIF($D$1:D2198,"기사임"))</f>
        <v>1808</v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8"/>
        <v/>
      </c>
    </row>
    <row r="2199" spans="1:7">
      <c r="A2199" s="32" t="s">
        <v>2219</v>
      </c>
      <c r="B2199" s="32">
        <v>1</v>
      </c>
      <c r="C2199" s="32">
        <v>1</v>
      </c>
      <c r="D2199" s="26" t="str">
        <f t="shared" si="79"/>
        <v>기사임</v>
      </c>
      <c r="E2199" s="26">
        <f>IF(D2199="","",COUNTIF($D$1:D2199,"기사임"))</f>
        <v>1809</v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8"/>
        <v/>
      </c>
    </row>
    <row r="2200" spans="1:7">
      <c r="A2200" s="32" t="s">
        <v>3949</v>
      </c>
      <c r="B2200" s="32">
        <v>1</v>
      </c>
      <c r="C2200" s="32">
        <v>1</v>
      </c>
      <c r="D2200" s="26" t="str">
        <f t="shared" si="79"/>
        <v>기사임</v>
      </c>
      <c r="E2200" s="26">
        <f>IF(D2200="","",COUNTIF($D$1:D2200,"기사임"))</f>
        <v>1810</v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8"/>
        <v/>
      </c>
    </row>
    <row r="2201" spans="1:7">
      <c r="A2201" s="32" t="s">
        <v>2768</v>
      </c>
      <c r="B2201" s="32">
        <v>1</v>
      </c>
      <c r="C2201" s="32">
        <v>1</v>
      </c>
      <c r="D2201" s="26" t="str">
        <f t="shared" si="79"/>
        <v>기사임</v>
      </c>
      <c r="E2201" s="26">
        <f>IF(D2201="","",COUNTIF($D$1:D2201,"기사임"))</f>
        <v>1811</v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8"/>
        <v/>
      </c>
    </row>
    <row r="2202" spans="1:7">
      <c r="A2202" s="32" t="s">
        <v>3015</v>
      </c>
      <c r="B2202" s="32">
        <v>1</v>
      </c>
      <c r="C2202" s="32">
        <v>1</v>
      </c>
      <c r="D2202" s="26" t="str">
        <f t="shared" si="79"/>
        <v>기사임</v>
      </c>
      <c r="E2202" s="26">
        <f>IF(D2202="","",COUNTIF($D$1:D2202,"기사임"))</f>
        <v>1812</v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8"/>
        <v/>
      </c>
    </row>
    <row r="2203" spans="1:7">
      <c r="A2203" s="32" t="s">
        <v>3950</v>
      </c>
      <c r="B2203" s="32">
        <v>1</v>
      </c>
      <c r="C2203" s="32">
        <v>1</v>
      </c>
      <c r="D2203" s="26" t="str">
        <f t="shared" si="79"/>
        <v>기사임</v>
      </c>
      <c r="E2203" s="26">
        <f>IF(D2203="","",COUNTIF($D$1:D2203,"기사임"))</f>
        <v>1813</v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8"/>
        <v/>
      </c>
    </row>
    <row r="2204" spans="1:7">
      <c r="A2204" s="32" t="s">
        <v>3120</v>
      </c>
      <c r="B2204" s="32">
        <v>1</v>
      </c>
      <c r="C2204" s="32">
        <v>1</v>
      </c>
      <c r="D2204" s="26" t="str">
        <f t="shared" si="79"/>
        <v>기사임</v>
      </c>
      <c r="E2204" s="26">
        <f>IF(D2204="","",COUNTIF($D$1:D2204,"기사임"))</f>
        <v>1814</v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8"/>
        <v/>
      </c>
    </row>
    <row r="2205" spans="1:7">
      <c r="A2205" s="32" t="s">
        <v>3208</v>
      </c>
      <c r="B2205" s="32">
        <v>1</v>
      </c>
      <c r="C2205" s="32">
        <v>1</v>
      </c>
      <c r="D2205" s="26" t="str">
        <f t="shared" si="79"/>
        <v>기사임</v>
      </c>
      <c r="E2205" s="26">
        <f>IF(D2205="","",COUNTIF($D$1:D2205,"기사임"))</f>
        <v>1815</v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8"/>
        <v/>
      </c>
    </row>
    <row r="2206" spans="1:7">
      <c r="A2206" s="32" t="s">
        <v>3951</v>
      </c>
      <c r="B2206" s="32">
        <v>1</v>
      </c>
      <c r="C2206" s="32">
        <v>1</v>
      </c>
      <c r="D2206" s="26" t="str">
        <f t="shared" si="79"/>
        <v>기사임</v>
      </c>
      <c r="E2206" s="26">
        <f>IF(D2206="","",COUNTIF($D$1:D2206,"기사임"))</f>
        <v>1816</v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8"/>
        <v/>
      </c>
    </row>
    <row r="2207" spans="1:7">
      <c r="A2207" s="32" t="s">
        <v>3209</v>
      </c>
      <c r="B2207" s="32">
        <v>1</v>
      </c>
      <c r="C2207" s="32">
        <v>1</v>
      </c>
      <c r="D2207" s="26" t="str">
        <f t="shared" si="79"/>
        <v>기사임</v>
      </c>
      <c r="E2207" s="26">
        <f>IF(D2207="","",COUNTIF($D$1:D2207,"기사임"))</f>
        <v>1817</v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8"/>
        <v/>
      </c>
    </row>
    <row r="2208" spans="1:7">
      <c r="A2208" s="32" t="s">
        <v>1974</v>
      </c>
      <c r="B2208" s="32">
        <v>1</v>
      </c>
      <c r="C2208" s="32">
        <v>1</v>
      </c>
      <c r="D2208" s="26" t="str">
        <f t="shared" si="79"/>
        <v>기사임</v>
      </c>
      <c r="E2208" s="26">
        <f>IF(D2208="","",COUNTIF($D$1:D2208,"기사임"))</f>
        <v>1818</v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8"/>
        <v/>
      </c>
    </row>
    <row r="2209" spans="1:7">
      <c r="A2209" s="32" t="s">
        <v>3952</v>
      </c>
      <c r="B2209" s="32">
        <v>1</v>
      </c>
      <c r="C2209" s="32">
        <v>1</v>
      </c>
      <c r="D2209" s="26" t="str">
        <f t="shared" si="79"/>
        <v>기사임</v>
      </c>
      <c r="E2209" s="26">
        <f>IF(D2209="","",COUNTIF($D$1:D2209,"기사임"))</f>
        <v>1819</v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8"/>
        <v/>
      </c>
    </row>
    <row r="2210" spans="1:7">
      <c r="A2210" s="32" t="s">
        <v>3953</v>
      </c>
      <c r="B2210" s="32">
        <v>1</v>
      </c>
      <c r="C2210" s="32">
        <v>1</v>
      </c>
      <c r="D2210" s="26" t="str">
        <f t="shared" si="79"/>
        <v>기사임</v>
      </c>
      <c r="E2210" s="26">
        <f>IF(D2210="","",COUNTIF($D$1:D2210,"기사임"))</f>
        <v>1820</v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8"/>
        <v/>
      </c>
    </row>
    <row r="2211" spans="1:7">
      <c r="A2211" s="32" t="s">
        <v>3954</v>
      </c>
      <c r="B2211" s="32">
        <v>1</v>
      </c>
      <c r="C2211" s="32">
        <v>1</v>
      </c>
      <c r="D2211" s="26" t="str">
        <f t="shared" si="79"/>
        <v>기사임</v>
      </c>
      <c r="E2211" s="26">
        <f>IF(D2211="","",COUNTIF($D$1:D2211,"기사임"))</f>
        <v>1821</v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8"/>
        <v/>
      </c>
    </row>
    <row r="2212" spans="1:7">
      <c r="A2212" s="32" t="s">
        <v>3955</v>
      </c>
      <c r="B2212" s="32">
        <v>1</v>
      </c>
      <c r="C2212" s="32">
        <v>1</v>
      </c>
      <c r="D2212" s="26" t="str">
        <f t="shared" si="79"/>
        <v>기사임</v>
      </c>
      <c r="E2212" s="26">
        <f>IF(D2212="","",COUNTIF($D$1:D2212,"기사임"))</f>
        <v>1822</v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8"/>
        <v/>
      </c>
    </row>
    <row r="2213" spans="1:7">
      <c r="A2213" s="32" t="s">
        <v>3956</v>
      </c>
      <c r="B2213" s="32">
        <v>1</v>
      </c>
      <c r="C2213" s="32">
        <v>1</v>
      </c>
      <c r="D2213" s="26" t="str">
        <f t="shared" si="79"/>
        <v>기사임</v>
      </c>
      <c r="E2213" s="26">
        <f>IF(D2213="","",COUNTIF($D$1:D2213,"기사임"))</f>
        <v>1823</v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8"/>
        <v/>
      </c>
    </row>
    <row r="2214" spans="1:7">
      <c r="A2214" s="32" t="s">
        <v>3210</v>
      </c>
      <c r="B2214" s="32">
        <v>1</v>
      </c>
      <c r="C2214" s="32">
        <v>1</v>
      </c>
      <c r="D2214" s="26" t="str">
        <f t="shared" si="79"/>
        <v>기사임</v>
      </c>
      <c r="E2214" s="26">
        <f>IF(D2214="","",COUNTIF($D$1:D2214,"기사임"))</f>
        <v>1824</v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8"/>
        <v/>
      </c>
    </row>
    <row r="2215" spans="1:7">
      <c r="A2215" s="32" t="s">
        <v>2877</v>
      </c>
      <c r="B2215" s="32">
        <v>1</v>
      </c>
      <c r="C2215" s="32">
        <v>1</v>
      </c>
      <c r="D2215" s="26" t="str">
        <f t="shared" si="79"/>
        <v>기사임</v>
      </c>
      <c r="E2215" s="26">
        <f>IF(D2215="","",COUNTIF($D$1:D2215,"기사임"))</f>
        <v>1825</v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8"/>
        <v/>
      </c>
    </row>
    <row r="2216" spans="1:7">
      <c r="A2216" s="32" t="s">
        <v>3957</v>
      </c>
      <c r="B2216" s="32">
        <v>1</v>
      </c>
      <c r="C2216" s="32">
        <v>1</v>
      </c>
      <c r="D2216" s="26" t="str">
        <f t="shared" si="79"/>
        <v>기사임</v>
      </c>
      <c r="E2216" s="26">
        <f>IF(D2216="","",COUNTIF($D$1:D2216,"기사임"))</f>
        <v>1826</v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8"/>
        <v/>
      </c>
    </row>
    <row r="2217" spans="1:7">
      <c r="A2217" s="32" t="s">
        <v>2221</v>
      </c>
      <c r="B2217" s="32">
        <v>1</v>
      </c>
      <c r="C2217" s="32">
        <v>1</v>
      </c>
      <c r="D2217" s="26" t="str">
        <f t="shared" si="79"/>
        <v>기사임</v>
      </c>
      <c r="E2217" s="26">
        <f>IF(D2217="","",COUNTIF($D$1:D2217,"기사임"))</f>
        <v>1827</v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8"/>
        <v/>
      </c>
    </row>
    <row r="2218" spans="1:7">
      <c r="A2218" s="32" t="s">
        <v>3958</v>
      </c>
      <c r="B2218" s="32">
        <v>1</v>
      </c>
      <c r="C2218" s="32">
        <v>1</v>
      </c>
      <c r="D2218" s="26" t="str">
        <f t="shared" si="79"/>
        <v>기사임</v>
      </c>
      <c r="E2218" s="26">
        <f>IF(D2218="","",COUNTIF($D$1:D2218,"기사임"))</f>
        <v>1828</v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8"/>
        <v/>
      </c>
    </row>
    <row r="2219" spans="1:7">
      <c r="A2219" s="32" t="s">
        <v>2223</v>
      </c>
      <c r="B2219" s="32">
        <v>1</v>
      </c>
      <c r="C2219" s="32">
        <v>1</v>
      </c>
      <c r="D2219" s="26" t="str">
        <f t="shared" si="79"/>
        <v>기사임</v>
      </c>
      <c r="E2219" s="26">
        <f>IF(D2219="","",COUNTIF($D$1:D2219,"기사임"))</f>
        <v>1829</v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8"/>
        <v/>
      </c>
    </row>
    <row r="2220" spans="1:7">
      <c r="A2220" s="32" t="s">
        <v>3121</v>
      </c>
      <c r="B2220" s="32">
        <v>1</v>
      </c>
      <c r="C2220" s="32">
        <v>1</v>
      </c>
      <c r="D2220" s="26" t="str">
        <f t="shared" si="79"/>
        <v>기사임</v>
      </c>
      <c r="E2220" s="26">
        <f>IF(D2220="","",COUNTIF($D$1:D2220,"기사임"))</f>
        <v>1830</v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8"/>
        <v/>
      </c>
    </row>
    <row r="2221" spans="1:7">
      <c r="A2221" s="32" t="s">
        <v>2397</v>
      </c>
      <c r="B2221" s="32">
        <v>1</v>
      </c>
      <c r="C2221" s="32">
        <v>1</v>
      </c>
      <c r="D2221" s="26" t="str">
        <f t="shared" si="79"/>
        <v>기사임</v>
      </c>
      <c r="E2221" s="26">
        <f>IF(D2221="","",COUNTIF($D$1:D2221,"기사임"))</f>
        <v>1831</v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8"/>
        <v/>
      </c>
    </row>
    <row r="2222" spans="1:7">
      <c r="A2222" s="32" t="s">
        <v>3211</v>
      </c>
      <c r="B2222" s="32">
        <v>1</v>
      </c>
      <c r="C2222" s="32">
        <v>1</v>
      </c>
      <c r="D2222" s="26" t="str">
        <f t="shared" si="79"/>
        <v>기사임</v>
      </c>
      <c r="E2222" s="26">
        <f>IF(D2222="","",COUNTIF($D$1:D2222,"기사임"))</f>
        <v>1832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8"/>
        <v/>
      </c>
    </row>
    <row r="2223" spans="1:7">
      <c r="A2223" s="32" t="s">
        <v>3959</v>
      </c>
      <c r="B2223" s="32">
        <v>1</v>
      </c>
      <c r="C2223" s="32">
        <v>1</v>
      </c>
      <c r="D2223" s="26" t="str">
        <f t="shared" si="79"/>
        <v>기사임</v>
      </c>
      <c r="E2223" s="26">
        <f>IF(D2223="","",COUNTIF($D$1:D2223,"기사임"))</f>
        <v>1833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8"/>
        <v/>
      </c>
    </row>
    <row r="2224" spans="1:7">
      <c r="A2224" s="32" t="s">
        <v>3212</v>
      </c>
      <c r="B2224" s="32">
        <v>1</v>
      </c>
      <c r="C2224" s="32">
        <v>1</v>
      </c>
      <c r="D2224" s="26" t="str">
        <f t="shared" si="79"/>
        <v>기사임</v>
      </c>
      <c r="E2224" s="26">
        <f>IF(D2224="","",COUNTIF($D$1:D2224,"기사임"))</f>
        <v>1834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8"/>
        <v/>
      </c>
    </row>
    <row r="2225" spans="1:7">
      <c r="A2225" s="32" t="s">
        <v>2398</v>
      </c>
      <c r="B2225" s="32">
        <v>1</v>
      </c>
      <c r="C2225" s="32">
        <v>1</v>
      </c>
      <c r="D2225" s="26" t="str">
        <f t="shared" si="79"/>
        <v>기사임</v>
      </c>
      <c r="E2225" s="26">
        <f>IF(D2225="","",COUNTIF($D$1:D2225,"기사임"))</f>
        <v>1835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8"/>
        <v/>
      </c>
    </row>
    <row r="2226" spans="1:7">
      <c r="A2226" s="32" t="s">
        <v>1977</v>
      </c>
      <c r="B2226" s="32">
        <v>1</v>
      </c>
      <c r="C2226" s="32">
        <v>1</v>
      </c>
      <c r="D2226" s="26" t="str">
        <f t="shared" si="79"/>
        <v>기사임</v>
      </c>
      <c r="E2226" s="26">
        <f>IF(D2226="","",COUNTIF($D$1:D2226,"기사임"))</f>
        <v>1836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8"/>
        <v/>
      </c>
    </row>
    <row r="2227" spans="1:7">
      <c r="A2227" s="32" t="s">
        <v>3960</v>
      </c>
      <c r="B2227" s="32">
        <v>1</v>
      </c>
      <c r="C2227" s="32">
        <v>1</v>
      </c>
      <c r="D2227" s="26" t="str">
        <f t="shared" si="79"/>
        <v>기사임</v>
      </c>
      <c r="E2227" s="26">
        <f>IF(D2227="","",COUNTIF($D$1:D2227,"기사임"))</f>
        <v>1837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8"/>
        <v/>
      </c>
    </row>
    <row r="2228" spans="1:7">
      <c r="A2228" s="32" t="s">
        <v>1719</v>
      </c>
      <c r="B2228" s="32">
        <v>1</v>
      </c>
      <c r="C2228" s="32">
        <v>1</v>
      </c>
      <c r="D2228" s="26" t="str">
        <f t="shared" si="79"/>
        <v>기사임</v>
      </c>
      <c r="E2228" s="26">
        <f>IF(D2228="","",COUNTIF($D$1:D2228,"기사임"))</f>
        <v>1838</v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8"/>
        <v/>
      </c>
    </row>
    <row r="2229" spans="1:7">
      <c r="A2229" s="32" t="s">
        <v>3123</v>
      </c>
      <c r="B2229" s="32">
        <v>1</v>
      </c>
      <c r="C2229" s="32">
        <v>1</v>
      </c>
      <c r="D2229" s="26" t="str">
        <f t="shared" si="79"/>
        <v>기사임</v>
      </c>
      <c r="E2229" s="26">
        <f>IF(D2229="","",COUNTIF($D$1:D2229,"기사임"))</f>
        <v>1839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8"/>
        <v/>
      </c>
    </row>
    <row r="2230" spans="1:7">
      <c r="A2230" s="32" t="s">
        <v>1792</v>
      </c>
      <c r="B2230" s="32">
        <v>1</v>
      </c>
      <c r="C2230" s="32">
        <v>1</v>
      </c>
      <c r="D2230" s="26" t="str">
        <f t="shared" si="79"/>
        <v>기사임</v>
      </c>
      <c r="E2230" s="26">
        <f>IF(D2230="","",COUNTIF($D$1:D2230,"기사임"))</f>
        <v>1840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8"/>
        <v/>
      </c>
    </row>
    <row r="2231" spans="1:7">
      <c r="A2231" s="32" t="s">
        <v>3961</v>
      </c>
      <c r="B2231" s="32">
        <v>1</v>
      </c>
      <c r="C2231" s="32">
        <v>1</v>
      </c>
      <c r="D2231" s="26" t="str">
        <f t="shared" si="79"/>
        <v>기사임</v>
      </c>
      <c r="E2231" s="26">
        <f>IF(D2231="","",COUNTIF($D$1:D2231,"기사임"))</f>
        <v>1841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8"/>
        <v/>
      </c>
    </row>
    <row r="2232" spans="1:7">
      <c r="A2232" s="32" t="s">
        <v>3962</v>
      </c>
      <c r="B2232" s="32">
        <v>1</v>
      </c>
      <c r="C2232" s="32">
        <v>1</v>
      </c>
      <c r="D2232" s="26" t="str">
        <f t="shared" si="79"/>
        <v>기사임</v>
      </c>
      <c r="E2232" s="26">
        <f>IF(D2232="","",COUNTIF($D$1:D2232,"기사임"))</f>
        <v>1842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8"/>
        <v/>
      </c>
    </row>
    <row r="2233" spans="1:7">
      <c r="A2233" s="32" t="s">
        <v>2401</v>
      </c>
      <c r="B2233" s="32">
        <v>1</v>
      </c>
      <c r="C2233" s="32">
        <v>1</v>
      </c>
      <c r="D2233" s="26" t="str">
        <f t="shared" si="79"/>
        <v>기사임</v>
      </c>
      <c r="E2233" s="26">
        <f>IF(D2233="","",COUNTIF($D$1:D2233,"기사임"))</f>
        <v>1843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8"/>
        <v/>
      </c>
    </row>
    <row r="2234" spans="1:7">
      <c r="A2234" s="32" t="s">
        <v>3055</v>
      </c>
      <c r="B2234" s="32">
        <v>1</v>
      </c>
      <c r="C2234" s="32">
        <v>1</v>
      </c>
      <c r="D2234" s="26" t="str">
        <f t="shared" si="79"/>
        <v>기사임</v>
      </c>
      <c r="E2234" s="26">
        <f>IF(D2234="","",COUNTIF($D$1:D2234,"기사임"))</f>
        <v>1844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8"/>
        <v/>
      </c>
    </row>
    <row r="2235" spans="1:7">
      <c r="A2235" s="32" t="s">
        <v>3963</v>
      </c>
      <c r="B2235" s="32">
        <v>1</v>
      </c>
      <c r="C2235" s="32">
        <v>1</v>
      </c>
      <c r="D2235" s="26" t="str">
        <f t="shared" si="79"/>
        <v>기사임</v>
      </c>
      <c r="E2235" s="26">
        <f>IF(D2235="","",COUNTIF($D$1:D2235,"기사임"))</f>
        <v>1845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8"/>
        <v/>
      </c>
    </row>
    <row r="2236" spans="1:7">
      <c r="A2236" s="32" t="s">
        <v>2231</v>
      </c>
      <c r="B2236" s="32">
        <v>1</v>
      </c>
      <c r="C2236" s="32">
        <v>1</v>
      </c>
      <c r="D2236" s="26" t="str">
        <f t="shared" si="79"/>
        <v>기사임</v>
      </c>
      <c r="E2236" s="26">
        <f>IF(D2236="","",COUNTIF($D$1:D2236,"기사임"))</f>
        <v>1846</v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8"/>
        <v/>
      </c>
    </row>
    <row r="2237" spans="1:7">
      <c r="A2237" s="32" t="s">
        <v>3964</v>
      </c>
      <c r="B2237" s="32">
        <v>1</v>
      </c>
      <c r="C2237" s="32">
        <v>1</v>
      </c>
      <c r="D2237" s="26" t="str">
        <f t="shared" si="79"/>
        <v>기사임</v>
      </c>
      <c r="E2237" s="26">
        <f>IF(D2237="","",COUNTIF($D$1:D2237,"기사임"))</f>
        <v>1847</v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8"/>
        <v/>
      </c>
    </row>
    <row r="2238" spans="1:7">
      <c r="A2238" s="32" t="s">
        <v>3213</v>
      </c>
      <c r="B2238" s="32">
        <v>1</v>
      </c>
      <c r="C2238" s="32">
        <v>1</v>
      </c>
      <c r="D2238" s="26" t="str">
        <f t="shared" si="79"/>
        <v>기사임</v>
      </c>
      <c r="E2238" s="26">
        <f>IF(D2238="","",COUNTIF($D$1:D2238,"기사임"))</f>
        <v>1848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8"/>
        <v/>
      </c>
    </row>
    <row r="2239" spans="1:7">
      <c r="A2239" s="32" t="s">
        <v>3965</v>
      </c>
      <c r="B2239" s="32">
        <v>1</v>
      </c>
      <c r="C2239" s="32">
        <v>1</v>
      </c>
      <c r="D2239" s="26" t="str">
        <f t="shared" si="79"/>
        <v>기사임</v>
      </c>
      <c r="E2239" s="26">
        <f>IF(D2239="","",COUNTIF($D$1:D2239,"기사임"))</f>
        <v>1849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8"/>
        <v/>
      </c>
    </row>
    <row r="2240" spans="1:7">
      <c r="A2240" s="32" t="s">
        <v>3966</v>
      </c>
      <c r="B2240" s="32">
        <v>1</v>
      </c>
      <c r="C2240" s="32">
        <v>1</v>
      </c>
      <c r="D2240" s="26" t="str">
        <f t="shared" si="79"/>
        <v>기사임</v>
      </c>
      <c r="E2240" s="26">
        <f>IF(D2240="","",COUNTIF($D$1:D2240,"기사임"))</f>
        <v>1850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8"/>
        <v/>
      </c>
    </row>
    <row r="2241" spans="1:7">
      <c r="A2241" s="32" t="s">
        <v>2404</v>
      </c>
      <c r="B2241" s="32">
        <v>1</v>
      </c>
      <c r="C2241" s="32">
        <v>1</v>
      </c>
      <c r="D2241" s="26" t="str">
        <f t="shared" si="79"/>
        <v>기사임</v>
      </c>
      <c r="E2241" s="26">
        <f>IF(D2241="","",COUNTIF($D$1:D2241,"기사임"))</f>
        <v>1851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8"/>
        <v/>
      </c>
    </row>
    <row r="2242" spans="1:7">
      <c r="A2242" s="32" t="s">
        <v>3967</v>
      </c>
      <c r="B2242" s="32">
        <v>1</v>
      </c>
      <c r="C2242" s="32">
        <v>1</v>
      </c>
      <c r="D2242" s="26" t="str">
        <f t="shared" si="79"/>
        <v/>
      </c>
      <c r="E2242" s="26" t="str">
        <f>IF(D2242="","",COUNTIF($D$1:D2242,"기사임"))</f>
        <v/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80">IF(F2242="","",RANK(F2242,F:F,1))</f>
        <v/>
      </c>
    </row>
    <row r="2243" spans="1:7">
      <c r="A2243" s="32" t="s">
        <v>3968</v>
      </c>
      <c r="B2243" s="32">
        <v>1</v>
      </c>
      <c r="C2243" s="32">
        <v>1</v>
      </c>
      <c r="D2243" s="26" t="str">
        <f t="shared" ref="D2243:D2306" si="81">IF(AND(MID(A2243,2,8)="archives",ISNUMBER(VALUE(MID(A2243,11,8)))=TRUE),"기사임","")</f>
        <v>기사임</v>
      </c>
      <c r="E2243" s="26">
        <f>IF(D2243="","",COUNTIF($D$1:D2243,"기사임"))</f>
        <v>1852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80"/>
        <v/>
      </c>
    </row>
    <row r="2244" spans="1:7">
      <c r="A2244" s="32" t="s">
        <v>1877</v>
      </c>
      <c r="B2244" s="32">
        <v>1</v>
      </c>
      <c r="C2244" s="32">
        <v>1</v>
      </c>
      <c r="D2244" s="26" t="str">
        <f t="shared" si="81"/>
        <v>기사임</v>
      </c>
      <c r="E2244" s="26">
        <f>IF(D2244="","",COUNTIF($D$1:D2244,"기사임"))</f>
        <v>1853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80"/>
        <v/>
      </c>
    </row>
    <row r="2245" spans="1:7">
      <c r="A2245" s="32" t="s">
        <v>2091</v>
      </c>
      <c r="B2245" s="32">
        <v>1</v>
      </c>
      <c r="C2245" s="32">
        <v>1</v>
      </c>
      <c r="D2245" s="26" t="str">
        <f t="shared" si="81"/>
        <v>기사임</v>
      </c>
      <c r="E2245" s="26">
        <f>IF(D2245="","",COUNTIF($D$1:D2245,"기사임"))</f>
        <v>1854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80"/>
        <v/>
      </c>
    </row>
    <row r="2246" spans="1:7">
      <c r="A2246" s="32" t="s">
        <v>2406</v>
      </c>
      <c r="B2246" s="32">
        <v>1</v>
      </c>
      <c r="C2246" s="32">
        <v>1</v>
      </c>
      <c r="D2246" s="26" t="str">
        <f t="shared" si="81"/>
        <v>기사임</v>
      </c>
      <c r="E2246" s="26">
        <f>IF(D2246="","",COUNTIF($D$1:D2246,"기사임"))</f>
        <v>1855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80"/>
        <v/>
      </c>
    </row>
    <row r="2247" spans="1:7">
      <c r="A2247" s="32" t="s">
        <v>2093</v>
      </c>
      <c r="B2247" s="32">
        <v>1</v>
      </c>
      <c r="C2247" s="32">
        <v>1</v>
      </c>
      <c r="D2247" s="26" t="str">
        <f t="shared" si="81"/>
        <v>기사임</v>
      </c>
      <c r="E2247" s="26">
        <f>IF(D2247="","",COUNTIF($D$1:D2247,"기사임"))</f>
        <v>1856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80"/>
        <v/>
      </c>
    </row>
    <row r="2248" spans="1:7">
      <c r="A2248" s="32" t="s">
        <v>3969</v>
      </c>
      <c r="B2248" s="32">
        <v>1</v>
      </c>
      <c r="C2248" s="32">
        <v>1</v>
      </c>
      <c r="D2248" s="26" t="str">
        <f t="shared" si="81"/>
        <v>기사임</v>
      </c>
      <c r="E2248" s="26">
        <f>IF(D2248="","",COUNTIF($D$1:D2248,"기사임"))</f>
        <v>1857</v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80"/>
        <v/>
      </c>
    </row>
    <row r="2249" spans="1:7">
      <c r="A2249" s="32" t="s">
        <v>3214</v>
      </c>
      <c r="B2249" s="32">
        <v>1</v>
      </c>
      <c r="C2249" s="32">
        <v>1</v>
      </c>
      <c r="D2249" s="26" t="str">
        <f t="shared" si="81"/>
        <v>기사임</v>
      </c>
      <c r="E2249" s="26">
        <f>IF(D2249="","",COUNTIF($D$1:D2249,"기사임"))</f>
        <v>1858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80"/>
        <v/>
      </c>
    </row>
    <row r="2250" spans="1:7">
      <c r="A2250" s="32" t="s">
        <v>3970</v>
      </c>
      <c r="B2250" s="32">
        <v>1</v>
      </c>
      <c r="C2250" s="32">
        <v>1</v>
      </c>
      <c r="D2250" s="26" t="str">
        <f t="shared" si="81"/>
        <v>기사임</v>
      </c>
      <c r="E2250" s="26">
        <f>IF(D2250="","",COUNTIF($D$1:D2250,"기사임"))</f>
        <v>1859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80"/>
        <v/>
      </c>
    </row>
    <row r="2251" spans="1:7">
      <c r="A2251" s="32" t="s">
        <v>3971</v>
      </c>
      <c r="B2251" s="32">
        <v>1</v>
      </c>
      <c r="C2251" s="32">
        <v>1</v>
      </c>
      <c r="D2251" s="26" t="str">
        <f t="shared" si="81"/>
        <v>기사임</v>
      </c>
      <c r="E2251" s="26">
        <f>IF(D2251="","",COUNTIF($D$1:D2251,"기사임"))</f>
        <v>1860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80"/>
        <v/>
      </c>
    </row>
    <row r="2252" spans="1:7">
      <c r="A2252" s="32" t="s">
        <v>3972</v>
      </c>
      <c r="B2252" s="32">
        <v>1</v>
      </c>
      <c r="C2252" s="32">
        <v>1</v>
      </c>
      <c r="D2252" s="26" t="str">
        <f t="shared" si="81"/>
        <v/>
      </c>
      <c r="E2252" s="26" t="str">
        <f>IF(D2252="","",COUNTIF($D$1:D2252,"기사임"))</f>
        <v/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80"/>
        <v/>
      </c>
    </row>
    <row r="2253" spans="1:7">
      <c r="A2253" s="32" t="s">
        <v>3973</v>
      </c>
      <c r="B2253" s="32">
        <v>1</v>
      </c>
      <c r="C2253" s="32">
        <v>1</v>
      </c>
      <c r="D2253" s="26" t="str">
        <f t="shared" si="81"/>
        <v>기사임</v>
      </c>
      <c r="E2253" s="26">
        <f>IF(D2253="","",COUNTIF($D$1:D2253,"기사임"))</f>
        <v>1861</v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80"/>
        <v/>
      </c>
    </row>
    <row r="2254" spans="1:7">
      <c r="A2254" s="32" t="s">
        <v>3974</v>
      </c>
      <c r="B2254" s="32">
        <v>1</v>
      </c>
      <c r="C2254" s="32">
        <v>1</v>
      </c>
      <c r="D2254" s="26" t="str">
        <f t="shared" si="81"/>
        <v>기사임</v>
      </c>
      <c r="E2254" s="26">
        <f>IF(D2254="","",COUNTIF($D$1:D2254,"기사임"))</f>
        <v>1862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80"/>
        <v/>
      </c>
    </row>
    <row r="2255" spans="1:7">
      <c r="A2255" s="32" t="s">
        <v>3975</v>
      </c>
      <c r="B2255" s="32">
        <v>1</v>
      </c>
      <c r="C2255" s="32">
        <v>1</v>
      </c>
      <c r="D2255" s="26" t="str">
        <f t="shared" si="81"/>
        <v>기사임</v>
      </c>
      <c r="E2255" s="26">
        <f>IF(D2255="","",COUNTIF($D$1:D2255,"기사임"))</f>
        <v>1863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80"/>
        <v/>
      </c>
    </row>
    <row r="2256" spans="1:7">
      <c r="A2256" s="32" t="s">
        <v>3976</v>
      </c>
      <c r="B2256" s="32">
        <v>1</v>
      </c>
      <c r="C2256" s="32">
        <v>1</v>
      </c>
      <c r="D2256" s="26" t="str">
        <f t="shared" si="81"/>
        <v>기사임</v>
      </c>
      <c r="E2256" s="26">
        <f>IF(D2256="","",COUNTIF($D$1:D2256,"기사임"))</f>
        <v>1864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80"/>
        <v/>
      </c>
    </row>
    <row r="2257" spans="1:7">
      <c r="A2257" s="32" t="s">
        <v>3977</v>
      </c>
      <c r="B2257" s="32">
        <v>1</v>
      </c>
      <c r="C2257" s="32">
        <v>1</v>
      </c>
      <c r="D2257" s="26" t="str">
        <f t="shared" si="81"/>
        <v>기사임</v>
      </c>
      <c r="E2257" s="26">
        <f>IF(D2257="","",COUNTIF($D$1:D2257,"기사임"))</f>
        <v>1865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80"/>
        <v/>
      </c>
    </row>
    <row r="2258" spans="1:7">
      <c r="A2258" s="32" t="s">
        <v>3978</v>
      </c>
      <c r="B2258" s="32">
        <v>1</v>
      </c>
      <c r="C2258" s="32">
        <v>1</v>
      </c>
      <c r="D2258" s="26" t="str">
        <f t="shared" si="81"/>
        <v>기사임</v>
      </c>
      <c r="E2258" s="26">
        <f>IF(D2258="","",COUNTIF($D$1:D2258,"기사임"))</f>
        <v>1866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80"/>
        <v/>
      </c>
    </row>
    <row r="2259" spans="1:7">
      <c r="A2259" s="32" t="s">
        <v>2409</v>
      </c>
      <c r="B2259" s="32">
        <v>1</v>
      </c>
      <c r="C2259" s="32">
        <v>1</v>
      </c>
      <c r="D2259" s="26" t="str">
        <f t="shared" si="81"/>
        <v>기사임</v>
      </c>
      <c r="E2259" s="26">
        <f>IF(D2259="","",COUNTIF($D$1:D2259,"기사임"))</f>
        <v>1867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80"/>
        <v/>
      </c>
    </row>
    <row r="2260" spans="1:7">
      <c r="A2260" s="32" t="s">
        <v>3979</v>
      </c>
      <c r="B2260" s="32">
        <v>1</v>
      </c>
      <c r="C2260" s="32">
        <v>1</v>
      </c>
      <c r="D2260" s="26" t="str">
        <f t="shared" si="81"/>
        <v/>
      </c>
      <c r="E2260" s="26" t="str">
        <f>IF(D2260="","",COUNTIF($D$1:D2260,"기사임"))</f>
        <v/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80"/>
        <v/>
      </c>
    </row>
    <row r="2261" spans="1:7">
      <c r="A2261" s="32" t="s">
        <v>3127</v>
      </c>
      <c r="B2261" s="32">
        <v>1</v>
      </c>
      <c r="C2261" s="32">
        <v>1</v>
      </c>
      <c r="D2261" s="26" t="str">
        <f t="shared" si="81"/>
        <v>기사임</v>
      </c>
      <c r="E2261" s="26">
        <f>IF(D2261="","",COUNTIF($D$1:D2261,"기사임"))</f>
        <v>1868</v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80"/>
        <v/>
      </c>
    </row>
    <row r="2262" spans="1:7">
      <c r="A2262" s="32" t="s">
        <v>2770</v>
      </c>
      <c r="B2262" s="32">
        <v>1</v>
      </c>
      <c r="C2262" s="32">
        <v>1</v>
      </c>
      <c r="D2262" s="26" t="str">
        <f t="shared" si="81"/>
        <v>기사임</v>
      </c>
      <c r="E2262" s="26">
        <f>IF(D2262="","",COUNTIF($D$1:D2262,"기사임"))</f>
        <v>1869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80"/>
        <v/>
      </c>
    </row>
    <row r="2263" spans="1:7">
      <c r="A2263" s="32" t="s">
        <v>2784</v>
      </c>
      <c r="B2263" s="32">
        <v>1</v>
      </c>
      <c r="C2263" s="32">
        <v>1</v>
      </c>
      <c r="D2263" s="26" t="str">
        <f t="shared" si="81"/>
        <v>기사임</v>
      </c>
      <c r="E2263" s="26">
        <f>IF(D2263="","",COUNTIF($D$1:D2263,"기사임"))</f>
        <v>1870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80"/>
        <v/>
      </c>
    </row>
    <row r="2264" spans="1:7">
      <c r="A2264" s="32" t="s">
        <v>2835</v>
      </c>
      <c r="B2264" s="32">
        <v>1</v>
      </c>
      <c r="C2264" s="32">
        <v>1</v>
      </c>
      <c r="D2264" s="26" t="str">
        <f t="shared" si="81"/>
        <v>기사임</v>
      </c>
      <c r="E2264" s="26">
        <f>IF(D2264="","",COUNTIF($D$1:D2264,"기사임"))</f>
        <v>1871</v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80"/>
        <v/>
      </c>
    </row>
    <row r="2265" spans="1:7">
      <c r="A2265" s="32" t="s">
        <v>3980</v>
      </c>
      <c r="B2265" s="32">
        <v>1</v>
      </c>
      <c r="C2265" s="32">
        <v>1</v>
      </c>
      <c r="D2265" s="26" t="str">
        <f t="shared" si="81"/>
        <v>기사임</v>
      </c>
      <c r="E2265" s="26">
        <f>IF(D2265="","",COUNTIF($D$1:D2265,"기사임"))</f>
        <v>1872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80"/>
        <v/>
      </c>
    </row>
    <row r="2266" spans="1:7">
      <c r="A2266" s="32" t="s">
        <v>3128</v>
      </c>
      <c r="B2266" s="32">
        <v>1</v>
      </c>
      <c r="C2266" s="32">
        <v>1</v>
      </c>
      <c r="D2266" s="26" t="str">
        <f t="shared" si="81"/>
        <v>기사임</v>
      </c>
      <c r="E2266" s="26">
        <f>IF(D2266="","",COUNTIF($D$1:D2266,"기사임"))</f>
        <v>1873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80"/>
        <v/>
      </c>
    </row>
    <row r="2267" spans="1:7">
      <c r="A2267" s="32" t="s">
        <v>3981</v>
      </c>
      <c r="B2267" s="32">
        <v>1</v>
      </c>
      <c r="C2267" s="32">
        <v>1</v>
      </c>
      <c r="D2267" s="26" t="str">
        <f t="shared" si="81"/>
        <v>기사임</v>
      </c>
      <c r="E2267" s="26">
        <f>IF(D2267="","",COUNTIF($D$1:D2267,"기사임"))</f>
        <v>1874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80"/>
        <v/>
      </c>
    </row>
    <row r="2268" spans="1:7">
      <c r="A2268" s="32" t="s">
        <v>3982</v>
      </c>
      <c r="B2268" s="32">
        <v>1</v>
      </c>
      <c r="C2268" s="32">
        <v>1</v>
      </c>
      <c r="D2268" s="26" t="str">
        <f t="shared" si="81"/>
        <v/>
      </c>
      <c r="E2268" s="26" t="str">
        <f>IF(D2268="","",COUNTIF($D$1:D2268,"기사임"))</f>
        <v/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80"/>
        <v/>
      </c>
    </row>
    <row r="2269" spans="1:7">
      <c r="A2269" s="32" t="s">
        <v>3983</v>
      </c>
      <c r="B2269" s="32">
        <v>1</v>
      </c>
      <c r="C2269" s="32">
        <v>1</v>
      </c>
      <c r="D2269" s="26" t="str">
        <f t="shared" si="81"/>
        <v/>
      </c>
      <c r="E2269" s="26" t="str">
        <f>IF(D2269="","",COUNTIF($D$1:D2269,"기사임"))</f>
        <v/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80"/>
        <v/>
      </c>
    </row>
    <row r="2270" spans="1:7">
      <c r="A2270" s="32" t="s">
        <v>3984</v>
      </c>
      <c r="B2270" s="32">
        <v>1</v>
      </c>
      <c r="C2270" s="32">
        <v>1</v>
      </c>
      <c r="D2270" s="26" t="str">
        <f t="shared" si="81"/>
        <v/>
      </c>
      <c r="E2270" s="26" t="str">
        <f>IF(D2270="","",COUNTIF($D$1:D2270,"기사임"))</f>
        <v/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80"/>
        <v/>
      </c>
    </row>
    <row r="2271" spans="1:7">
      <c r="A2271" s="32" t="s">
        <v>3985</v>
      </c>
      <c r="B2271" s="32">
        <v>1</v>
      </c>
      <c r="C2271" s="32">
        <v>1</v>
      </c>
      <c r="D2271" s="26" t="str">
        <f t="shared" si="81"/>
        <v/>
      </c>
      <c r="E2271" s="26" t="str">
        <f>IF(D2271="","",COUNTIF($D$1:D2271,"기사임"))</f>
        <v/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80"/>
        <v/>
      </c>
    </row>
    <row r="2272" spans="1:7">
      <c r="A2272" s="32" t="s">
        <v>3986</v>
      </c>
      <c r="B2272" s="32">
        <v>1</v>
      </c>
      <c r="C2272" s="32">
        <v>1</v>
      </c>
      <c r="D2272" s="26" t="str">
        <f t="shared" si="81"/>
        <v/>
      </c>
      <c r="E2272" s="26" t="str">
        <f>IF(D2272="","",COUNTIF($D$1:D2272,"기사임"))</f>
        <v/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80"/>
        <v/>
      </c>
    </row>
    <row r="2273" spans="1:7">
      <c r="A2273" s="32" t="s">
        <v>3987</v>
      </c>
      <c r="B2273" s="32">
        <v>1</v>
      </c>
      <c r="C2273" s="32">
        <v>1</v>
      </c>
      <c r="D2273" s="26" t="str">
        <f t="shared" si="81"/>
        <v/>
      </c>
      <c r="E2273" s="26" t="str">
        <f>IF(D2273="","",COUNTIF($D$1:D2273,"기사임"))</f>
        <v/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80"/>
        <v/>
      </c>
    </row>
    <row r="2274" spans="1:7">
      <c r="A2274" s="32" t="s">
        <v>3988</v>
      </c>
      <c r="B2274" s="32">
        <v>1</v>
      </c>
      <c r="C2274" s="32">
        <v>1</v>
      </c>
      <c r="D2274" s="26" t="str">
        <f t="shared" si="81"/>
        <v/>
      </c>
      <c r="E2274" s="26" t="str">
        <f>IF(D2274="","",COUNTIF($D$1:D2274,"기사임"))</f>
        <v/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80"/>
        <v/>
      </c>
    </row>
    <row r="2275" spans="1:7">
      <c r="A2275" s="32" t="s">
        <v>3989</v>
      </c>
      <c r="B2275" s="32">
        <v>1</v>
      </c>
      <c r="C2275" s="32">
        <v>1</v>
      </c>
      <c r="D2275" s="26" t="str">
        <f t="shared" si="81"/>
        <v/>
      </c>
      <c r="E2275" s="26" t="str">
        <f>IF(D2275="","",COUNTIF($D$1:D2275,"기사임"))</f>
        <v/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80"/>
        <v/>
      </c>
    </row>
    <row r="2276" spans="1:7">
      <c r="A2276" s="32" t="s">
        <v>3990</v>
      </c>
      <c r="B2276" s="32">
        <v>1</v>
      </c>
      <c r="C2276" s="32">
        <v>1</v>
      </c>
      <c r="D2276" s="26" t="str">
        <f t="shared" si="81"/>
        <v/>
      </c>
      <c r="E2276" s="26" t="str">
        <f>IF(D2276="","",COUNTIF($D$1:D2276,"기사임"))</f>
        <v/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80"/>
        <v/>
      </c>
    </row>
    <row r="2277" spans="1:7">
      <c r="A2277" s="32" t="s">
        <v>3991</v>
      </c>
      <c r="B2277" s="32">
        <v>1</v>
      </c>
      <c r="C2277" s="32">
        <v>1</v>
      </c>
      <c r="D2277" s="26" t="str">
        <f t="shared" si="81"/>
        <v>기사임</v>
      </c>
      <c r="E2277" s="26">
        <f>IF(D2277="","",COUNTIF($D$1:D2277,"기사임"))</f>
        <v>1875</v>
      </c>
      <c r="F2277" s="26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>1875</v>
      </c>
      <c r="G2277" s="26">
        <f t="shared" si="80"/>
        <v>24</v>
      </c>
    </row>
    <row r="2278" spans="1:7">
      <c r="A2278" s="32" t="s">
        <v>3992</v>
      </c>
      <c r="B2278" s="32">
        <v>1</v>
      </c>
      <c r="C2278" s="32">
        <v>1</v>
      </c>
      <c r="D2278" s="26" t="str">
        <f t="shared" si="81"/>
        <v>기사임</v>
      </c>
      <c r="E2278" s="26">
        <f>IF(D2278="","",COUNTIF($D$1:D2278,"기사임"))</f>
        <v>1876</v>
      </c>
      <c r="F2278" s="26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>1876</v>
      </c>
      <c r="G2278" s="26">
        <f t="shared" si="80"/>
        <v>25</v>
      </c>
    </row>
    <row r="2279" spans="1:7">
      <c r="A2279" s="32" t="s">
        <v>3993</v>
      </c>
      <c r="B2279" s="32">
        <v>1</v>
      </c>
      <c r="C2279" s="32">
        <v>1</v>
      </c>
      <c r="D2279" s="26" t="str">
        <f t="shared" si="81"/>
        <v>기사임</v>
      </c>
      <c r="E2279" s="26">
        <f>IF(D2279="","",COUNTIF($D$1:D2279,"기사임"))</f>
        <v>1877</v>
      </c>
      <c r="F2279" s="26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>1877</v>
      </c>
      <c r="G2279" s="26">
        <f t="shared" si="80"/>
        <v>26</v>
      </c>
    </row>
    <row r="2280" spans="1:7">
      <c r="A2280" s="32" t="s">
        <v>3994</v>
      </c>
      <c r="B2280" s="32">
        <v>1</v>
      </c>
      <c r="C2280" s="32">
        <v>1</v>
      </c>
      <c r="D2280" s="26" t="str">
        <f t="shared" si="81"/>
        <v>기사임</v>
      </c>
      <c r="E2280" s="26">
        <f>IF(D2280="","",COUNTIF($D$1:D2280,"기사임"))</f>
        <v>1878</v>
      </c>
      <c r="F2280" s="26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>1878</v>
      </c>
      <c r="G2280" s="26">
        <f t="shared" si="80"/>
        <v>27</v>
      </c>
    </row>
    <row r="2281" spans="1:7">
      <c r="A2281" s="32" t="s">
        <v>3995</v>
      </c>
      <c r="B2281" s="32">
        <v>1</v>
      </c>
      <c r="C2281" s="32">
        <v>1</v>
      </c>
      <c r="D2281" s="26" t="str">
        <f t="shared" si="81"/>
        <v>기사임</v>
      </c>
      <c r="E2281" s="26">
        <f>IF(D2281="","",COUNTIF($D$1:D2281,"기사임"))</f>
        <v>1879</v>
      </c>
      <c r="F2281" s="26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>1879</v>
      </c>
      <c r="G2281" s="26">
        <f t="shared" si="80"/>
        <v>28</v>
      </c>
    </row>
    <row r="2282" spans="1:7">
      <c r="A2282" s="32" t="s">
        <v>3996</v>
      </c>
      <c r="B2282" s="32">
        <v>1</v>
      </c>
      <c r="C2282" s="32">
        <v>0</v>
      </c>
      <c r="D2282" s="26" t="str">
        <f t="shared" si="81"/>
        <v>기사임</v>
      </c>
      <c r="E2282" s="26">
        <f>IF(D2282="","",COUNTIF($D$1:D2282,"기사임"))</f>
        <v>1880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80"/>
        <v/>
      </c>
    </row>
    <row r="2283" spans="1:7">
      <c r="A2283" s="32" t="s">
        <v>3087</v>
      </c>
      <c r="B2283" s="32">
        <v>1</v>
      </c>
      <c r="C2283" s="32">
        <v>1</v>
      </c>
      <c r="D2283" s="26" t="str">
        <f t="shared" si="81"/>
        <v>기사임</v>
      </c>
      <c r="E2283" s="26">
        <f>IF(D2283="","",COUNTIF($D$1:D2283,"기사임"))</f>
        <v>1881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80"/>
        <v/>
      </c>
    </row>
    <row r="2284" spans="1:7">
      <c r="A2284" s="32" t="s">
        <v>2880</v>
      </c>
      <c r="B2284" s="32">
        <v>1</v>
      </c>
      <c r="C2284" s="32">
        <v>1</v>
      </c>
      <c r="D2284" s="26" t="str">
        <f t="shared" si="81"/>
        <v>기사임</v>
      </c>
      <c r="E2284" s="26">
        <f>IF(D2284="","",COUNTIF($D$1:D2284,"기사임"))</f>
        <v>1882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80"/>
        <v/>
      </c>
    </row>
    <row r="2285" spans="1:7">
      <c r="A2285" s="32" t="s">
        <v>3997</v>
      </c>
      <c r="B2285" s="32">
        <v>1</v>
      </c>
      <c r="C2285" s="32">
        <v>1</v>
      </c>
      <c r="D2285" s="26" t="str">
        <f t="shared" si="81"/>
        <v>기사임</v>
      </c>
      <c r="E2285" s="26">
        <f>IF(D2285="","",COUNTIF($D$1:D2285,"기사임"))</f>
        <v>1883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80"/>
        <v/>
      </c>
    </row>
    <row r="2286" spans="1:7">
      <c r="A2286" s="32" t="s">
        <v>3998</v>
      </c>
      <c r="B2286" s="32">
        <v>1</v>
      </c>
      <c r="C2286" s="32">
        <v>1</v>
      </c>
      <c r="D2286" s="26" t="str">
        <f t="shared" si="81"/>
        <v>기사임</v>
      </c>
      <c r="E2286" s="26">
        <f>IF(D2286="","",COUNTIF($D$1:D2286,"기사임"))</f>
        <v>1884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80"/>
        <v/>
      </c>
    </row>
    <row r="2287" spans="1:7">
      <c r="A2287" s="32" t="s">
        <v>3999</v>
      </c>
      <c r="B2287" s="32">
        <v>1</v>
      </c>
      <c r="C2287" s="32">
        <v>1</v>
      </c>
      <c r="D2287" s="26" t="str">
        <f t="shared" si="81"/>
        <v>기사임</v>
      </c>
      <c r="E2287" s="26">
        <f>IF(D2287="","",COUNTIF($D$1:D2287,"기사임"))</f>
        <v>1885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80"/>
        <v/>
      </c>
    </row>
    <row r="2288" spans="1:7">
      <c r="A2288" s="32" t="s">
        <v>4000</v>
      </c>
      <c r="B2288" s="32">
        <v>1</v>
      </c>
      <c r="C2288" s="32">
        <v>1</v>
      </c>
      <c r="D2288" s="26" t="str">
        <f t="shared" si="81"/>
        <v>기사임</v>
      </c>
      <c r="E2288" s="26">
        <f>IF(D2288="","",COUNTIF($D$1:D2288,"기사임"))</f>
        <v>1886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80"/>
        <v/>
      </c>
    </row>
    <row r="2289" spans="1:7">
      <c r="A2289" s="32" t="s">
        <v>3129</v>
      </c>
      <c r="B2289" s="32">
        <v>1</v>
      </c>
      <c r="C2289" s="32">
        <v>1</v>
      </c>
      <c r="D2289" s="26" t="str">
        <f t="shared" si="81"/>
        <v>기사임</v>
      </c>
      <c r="E2289" s="26">
        <f>IF(D2289="","",COUNTIF($D$1:D2289,"기사임"))</f>
        <v>1887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80"/>
        <v/>
      </c>
    </row>
    <row r="2290" spans="1:7">
      <c r="A2290" s="32" t="s">
        <v>4001</v>
      </c>
      <c r="B2290" s="32">
        <v>1</v>
      </c>
      <c r="C2290" s="32">
        <v>1</v>
      </c>
      <c r="D2290" s="26" t="str">
        <f t="shared" si="81"/>
        <v>기사임</v>
      </c>
      <c r="E2290" s="26">
        <f>IF(D2290="","",COUNTIF($D$1:D2290,"기사임"))</f>
        <v>1888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80"/>
        <v/>
      </c>
    </row>
    <row r="2291" spans="1:7">
      <c r="A2291" s="32" t="s">
        <v>2102</v>
      </c>
      <c r="B2291" s="32">
        <v>1</v>
      </c>
      <c r="C2291" s="32">
        <v>1</v>
      </c>
      <c r="D2291" s="26" t="str">
        <f t="shared" si="81"/>
        <v>기사임</v>
      </c>
      <c r="E2291" s="26">
        <f>IF(D2291="","",COUNTIF($D$1:D2291,"기사임"))</f>
        <v>1889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80"/>
        <v/>
      </c>
    </row>
    <row r="2292" spans="1:7">
      <c r="A2292" s="32" t="s">
        <v>4002</v>
      </c>
      <c r="B2292" s="32">
        <v>1</v>
      </c>
      <c r="C2292" s="32">
        <v>1</v>
      </c>
      <c r="D2292" s="26" t="str">
        <f t="shared" si="81"/>
        <v>기사임</v>
      </c>
      <c r="E2292" s="26">
        <f>IF(D2292="","",COUNTIF($D$1:D2292,"기사임"))</f>
        <v>1890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80"/>
        <v/>
      </c>
    </row>
    <row r="2293" spans="1:7">
      <c r="A2293" s="32" t="s">
        <v>4003</v>
      </c>
      <c r="B2293" s="32">
        <v>1</v>
      </c>
      <c r="C2293" s="32">
        <v>1</v>
      </c>
      <c r="D2293" s="26" t="str">
        <f t="shared" si="81"/>
        <v>기사임</v>
      </c>
      <c r="E2293" s="26">
        <f>IF(D2293="","",COUNTIF($D$1:D2293,"기사임"))</f>
        <v>1891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80"/>
        <v/>
      </c>
    </row>
    <row r="2294" spans="1:7">
      <c r="A2294" s="32" t="s">
        <v>4004</v>
      </c>
      <c r="B2294" s="32">
        <v>1</v>
      </c>
      <c r="C2294" s="32">
        <v>1</v>
      </c>
      <c r="D2294" s="26" t="str">
        <f t="shared" si="81"/>
        <v>기사임</v>
      </c>
      <c r="E2294" s="26">
        <f>IF(D2294="","",COUNTIF($D$1:D2294,"기사임"))</f>
        <v>1892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80"/>
        <v/>
      </c>
    </row>
    <row r="2295" spans="1:7">
      <c r="A2295" s="32" t="s">
        <v>4005</v>
      </c>
      <c r="B2295" s="32">
        <v>1</v>
      </c>
      <c r="C2295" s="32">
        <v>1</v>
      </c>
      <c r="D2295" s="26" t="str">
        <f t="shared" si="81"/>
        <v>기사임</v>
      </c>
      <c r="E2295" s="26">
        <f>IF(D2295="","",COUNTIF($D$1:D2295,"기사임"))</f>
        <v>1893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80"/>
        <v/>
      </c>
    </row>
    <row r="2296" spans="1:7">
      <c r="A2296" s="32" t="s">
        <v>4006</v>
      </c>
      <c r="B2296" s="32">
        <v>1</v>
      </c>
      <c r="C2296" s="32">
        <v>1</v>
      </c>
      <c r="D2296" s="26" t="str">
        <f t="shared" si="81"/>
        <v>기사임</v>
      </c>
      <c r="E2296" s="26">
        <f>IF(D2296="","",COUNTIF($D$1:D2296,"기사임"))</f>
        <v>1894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80"/>
        <v/>
      </c>
    </row>
    <row r="2297" spans="1:7">
      <c r="A2297" s="32" t="s">
        <v>2234</v>
      </c>
      <c r="B2297" s="32">
        <v>1</v>
      </c>
      <c r="C2297" s="32">
        <v>1</v>
      </c>
      <c r="D2297" s="26" t="str">
        <f t="shared" si="81"/>
        <v>기사임</v>
      </c>
      <c r="E2297" s="26">
        <f>IF(D2297="","",COUNTIF($D$1:D2297,"기사임"))</f>
        <v>1895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80"/>
        <v/>
      </c>
    </row>
    <row r="2298" spans="1:7">
      <c r="A2298" s="32" t="s">
        <v>4007</v>
      </c>
      <c r="B2298" s="32">
        <v>1</v>
      </c>
      <c r="C2298" s="32">
        <v>1</v>
      </c>
      <c r="D2298" s="26" t="str">
        <f t="shared" si="81"/>
        <v>기사임</v>
      </c>
      <c r="E2298" s="26">
        <f>IF(D2298="","",COUNTIF($D$1:D2298,"기사임"))</f>
        <v>1896</v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80"/>
        <v/>
      </c>
    </row>
    <row r="2299" spans="1:7">
      <c r="A2299" s="32" t="s">
        <v>4008</v>
      </c>
      <c r="B2299" s="32">
        <v>1</v>
      </c>
      <c r="C2299" s="32">
        <v>1</v>
      </c>
      <c r="D2299" s="26" t="str">
        <f t="shared" si="81"/>
        <v>기사임</v>
      </c>
      <c r="E2299" s="26">
        <f>IF(D2299="","",COUNTIF($D$1:D2299,"기사임"))</f>
        <v>1897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80"/>
        <v/>
      </c>
    </row>
    <row r="2300" spans="1:7">
      <c r="A2300" s="32" t="s">
        <v>2412</v>
      </c>
      <c r="B2300" s="32">
        <v>1</v>
      </c>
      <c r="C2300" s="32">
        <v>1</v>
      </c>
      <c r="D2300" s="26" t="str">
        <f t="shared" si="81"/>
        <v>기사임</v>
      </c>
      <c r="E2300" s="26">
        <f>IF(D2300="","",COUNTIF($D$1:D2300,"기사임"))</f>
        <v>1898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80"/>
        <v/>
      </c>
    </row>
    <row r="2301" spans="1:7">
      <c r="A2301" s="32" t="s">
        <v>4009</v>
      </c>
      <c r="B2301" s="32">
        <v>1</v>
      </c>
      <c r="C2301" s="32">
        <v>1</v>
      </c>
      <c r="D2301" s="26" t="str">
        <f t="shared" si="81"/>
        <v>기사임</v>
      </c>
      <c r="E2301" s="26">
        <f>IF(D2301="","",COUNTIF($D$1:D2301,"기사임"))</f>
        <v>1899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80"/>
        <v/>
      </c>
    </row>
    <row r="2302" spans="1:7">
      <c r="A2302" s="32" t="s">
        <v>4010</v>
      </c>
      <c r="B2302" s="32">
        <v>1</v>
      </c>
      <c r="C2302" s="32">
        <v>1</v>
      </c>
      <c r="D2302" s="26" t="str">
        <f t="shared" si="81"/>
        <v>기사임</v>
      </c>
      <c r="E2302" s="26">
        <f>IF(D2302="","",COUNTIF($D$1:D2302,"기사임"))</f>
        <v>1900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80"/>
        <v/>
      </c>
    </row>
    <row r="2303" spans="1:7">
      <c r="A2303" s="32" t="s">
        <v>4011</v>
      </c>
      <c r="B2303" s="32">
        <v>1</v>
      </c>
      <c r="C2303" s="32">
        <v>1</v>
      </c>
      <c r="D2303" s="26" t="str">
        <f t="shared" si="81"/>
        <v>기사임</v>
      </c>
      <c r="E2303" s="26">
        <f>IF(D2303="","",COUNTIF($D$1:D2303,"기사임"))</f>
        <v>1901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80"/>
        <v/>
      </c>
    </row>
    <row r="2304" spans="1:7">
      <c r="A2304" s="32" t="s">
        <v>2882</v>
      </c>
      <c r="B2304" s="32">
        <v>1</v>
      </c>
      <c r="C2304" s="32">
        <v>1</v>
      </c>
      <c r="D2304" s="26" t="str">
        <f t="shared" si="81"/>
        <v>기사임</v>
      </c>
      <c r="E2304" s="26">
        <f>IF(D2304="","",COUNTIF($D$1:D2304,"기사임"))</f>
        <v>1902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80"/>
        <v/>
      </c>
    </row>
    <row r="2305" spans="1:7">
      <c r="A2305" s="32" t="s">
        <v>4012</v>
      </c>
      <c r="B2305" s="32">
        <v>1</v>
      </c>
      <c r="C2305" s="32">
        <v>1</v>
      </c>
      <c r="D2305" s="26" t="str">
        <f t="shared" si="81"/>
        <v>기사임</v>
      </c>
      <c r="E2305" s="26">
        <f>IF(D2305="","",COUNTIF($D$1:D2305,"기사임"))</f>
        <v>1903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80"/>
        <v/>
      </c>
    </row>
    <row r="2306" spans="1:7">
      <c r="A2306" s="32" t="s">
        <v>4013</v>
      </c>
      <c r="B2306" s="32">
        <v>1</v>
      </c>
      <c r="C2306" s="32">
        <v>1</v>
      </c>
      <c r="D2306" s="26" t="str">
        <f t="shared" si="81"/>
        <v>기사임</v>
      </c>
      <c r="E2306" s="26">
        <f>IF(D2306="","",COUNTIF($D$1:D2306,"기사임"))</f>
        <v>1904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2">IF(F2306="","",RANK(F2306,F:F,1))</f>
        <v/>
      </c>
    </row>
    <row r="2307" spans="1:7">
      <c r="A2307" s="32" t="s">
        <v>4014</v>
      </c>
      <c r="B2307" s="32">
        <v>1</v>
      </c>
      <c r="C2307" s="32">
        <v>1</v>
      </c>
      <c r="D2307" s="26" t="str">
        <f t="shared" ref="D2307:D2370" si="83">IF(AND(MID(A2307,2,8)="archives",ISNUMBER(VALUE(MID(A2307,11,8)))=TRUE),"기사임","")</f>
        <v>기사임</v>
      </c>
      <c r="E2307" s="26">
        <f>IF(D2307="","",COUNTIF($D$1:D2307,"기사임"))</f>
        <v>1905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2"/>
        <v/>
      </c>
    </row>
    <row r="2308" spans="1:7">
      <c r="A2308" s="32" t="s">
        <v>3130</v>
      </c>
      <c r="B2308" s="32">
        <v>1</v>
      </c>
      <c r="C2308" s="32">
        <v>1</v>
      </c>
      <c r="D2308" s="26" t="str">
        <f t="shared" si="83"/>
        <v>기사임</v>
      </c>
      <c r="E2308" s="26">
        <f>IF(D2308="","",COUNTIF($D$1:D2308,"기사임"))</f>
        <v>1906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2"/>
        <v/>
      </c>
    </row>
    <row r="2309" spans="1:7">
      <c r="A2309" s="32" t="s">
        <v>4015</v>
      </c>
      <c r="B2309" s="32">
        <v>1</v>
      </c>
      <c r="C2309" s="32">
        <v>1</v>
      </c>
      <c r="D2309" s="26" t="str">
        <f t="shared" si="83"/>
        <v>기사임</v>
      </c>
      <c r="E2309" s="26">
        <f>IF(D2309="","",COUNTIF($D$1:D2309,"기사임"))</f>
        <v>1907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2"/>
        <v/>
      </c>
    </row>
    <row r="2310" spans="1:7">
      <c r="A2310" s="32" t="s">
        <v>1195</v>
      </c>
      <c r="B2310" s="32">
        <v>1</v>
      </c>
      <c r="C2310" s="32">
        <v>1</v>
      </c>
      <c r="D2310" s="26" t="str">
        <f t="shared" si="83"/>
        <v>기사임</v>
      </c>
      <c r="E2310" s="26">
        <f>IF(D2310="","",COUNTIF($D$1:D2310,"기사임"))</f>
        <v>1908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2"/>
        <v/>
      </c>
    </row>
    <row r="2311" spans="1:7">
      <c r="A2311" s="32" t="s">
        <v>4016</v>
      </c>
      <c r="B2311" s="32">
        <v>1</v>
      </c>
      <c r="C2311" s="32">
        <v>1</v>
      </c>
      <c r="D2311" s="26" t="str">
        <f t="shared" si="83"/>
        <v>기사임</v>
      </c>
      <c r="E2311" s="26">
        <f>IF(D2311="","",COUNTIF($D$1:D2311,"기사임"))</f>
        <v>1909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2"/>
        <v/>
      </c>
    </row>
    <row r="2312" spans="1:7">
      <c r="A2312" s="32" t="s">
        <v>4017</v>
      </c>
      <c r="B2312" s="32">
        <v>1</v>
      </c>
      <c r="C2312" s="32">
        <v>1</v>
      </c>
      <c r="D2312" s="26" t="str">
        <f t="shared" si="83"/>
        <v>기사임</v>
      </c>
      <c r="E2312" s="26">
        <f>IF(D2312="","",COUNTIF($D$1:D2312,"기사임"))</f>
        <v>1910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2"/>
        <v/>
      </c>
    </row>
    <row r="2313" spans="1:7">
      <c r="A2313" s="32" t="s">
        <v>2416</v>
      </c>
      <c r="B2313" s="32">
        <v>1</v>
      </c>
      <c r="C2313" s="32">
        <v>1</v>
      </c>
      <c r="D2313" s="26" t="str">
        <f t="shared" si="83"/>
        <v>기사임</v>
      </c>
      <c r="E2313" s="26">
        <f>IF(D2313="","",COUNTIF($D$1:D2313,"기사임"))</f>
        <v>1911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2"/>
        <v/>
      </c>
    </row>
    <row r="2314" spans="1:7">
      <c r="A2314" s="32" t="s">
        <v>1801</v>
      </c>
      <c r="B2314" s="32">
        <v>1</v>
      </c>
      <c r="C2314" s="32">
        <v>1</v>
      </c>
      <c r="D2314" s="26" t="str">
        <f t="shared" si="83"/>
        <v>기사임</v>
      </c>
      <c r="E2314" s="26">
        <f>IF(D2314="","",COUNTIF($D$1:D2314,"기사임"))</f>
        <v>1912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2"/>
        <v/>
      </c>
    </row>
    <row r="2315" spans="1:7">
      <c r="A2315" s="32" t="s">
        <v>4018</v>
      </c>
      <c r="B2315" s="32">
        <v>1</v>
      </c>
      <c r="C2315" s="32">
        <v>1</v>
      </c>
      <c r="D2315" s="26" t="str">
        <f t="shared" si="83"/>
        <v>기사임</v>
      </c>
      <c r="E2315" s="26">
        <f>IF(D2315="","",COUNTIF($D$1:D2315,"기사임"))</f>
        <v>1913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2"/>
        <v/>
      </c>
    </row>
    <row r="2316" spans="1:7">
      <c r="A2316" s="32" t="s">
        <v>4019</v>
      </c>
      <c r="B2316" s="32">
        <v>1</v>
      </c>
      <c r="C2316" s="32">
        <v>1</v>
      </c>
      <c r="D2316" s="26" t="str">
        <f t="shared" si="83"/>
        <v>기사임</v>
      </c>
      <c r="E2316" s="26">
        <f>IF(D2316="","",COUNTIF($D$1:D2316,"기사임"))</f>
        <v>1914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2"/>
        <v/>
      </c>
    </row>
    <row r="2317" spans="1:7">
      <c r="A2317" s="32" t="s">
        <v>2238</v>
      </c>
      <c r="B2317" s="32">
        <v>1</v>
      </c>
      <c r="C2317" s="32">
        <v>1</v>
      </c>
      <c r="D2317" s="26" t="str">
        <f t="shared" si="83"/>
        <v>기사임</v>
      </c>
      <c r="E2317" s="26">
        <f>IF(D2317="","",COUNTIF($D$1:D2317,"기사임"))</f>
        <v>1915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2"/>
        <v/>
      </c>
    </row>
    <row r="2318" spans="1:7">
      <c r="A2318" s="32" t="s">
        <v>4020</v>
      </c>
      <c r="B2318" s="32">
        <v>1</v>
      </c>
      <c r="C2318" s="32">
        <v>1</v>
      </c>
      <c r="D2318" s="26" t="str">
        <f t="shared" si="83"/>
        <v>기사임</v>
      </c>
      <c r="E2318" s="26">
        <f>IF(D2318="","",COUNTIF($D$1:D2318,"기사임"))</f>
        <v>1916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2"/>
        <v/>
      </c>
    </row>
    <row r="2319" spans="1:7">
      <c r="A2319" s="32" t="s">
        <v>4021</v>
      </c>
      <c r="B2319" s="32">
        <v>1</v>
      </c>
      <c r="C2319" s="32">
        <v>1</v>
      </c>
      <c r="D2319" s="26" t="str">
        <f t="shared" si="83"/>
        <v>기사임</v>
      </c>
      <c r="E2319" s="26">
        <f>IF(D2319="","",COUNTIF($D$1:D2319,"기사임"))</f>
        <v>1917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2"/>
        <v/>
      </c>
    </row>
    <row r="2320" spans="1:7">
      <c r="A2320" s="32" t="s">
        <v>4022</v>
      </c>
      <c r="B2320" s="32">
        <v>1</v>
      </c>
      <c r="C2320" s="32">
        <v>1</v>
      </c>
      <c r="D2320" s="26" t="str">
        <f t="shared" si="83"/>
        <v/>
      </c>
      <c r="E2320" s="26" t="str">
        <f>IF(D2320="","",COUNTIF($D$1:D2320,"기사임"))</f>
        <v/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2"/>
        <v/>
      </c>
    </row>
    <row r="2321" spans="1:7">
      <c r="A2321" s="32" t="s">
        <v>1994</v>
      </c>
      <c r="B2321" s="32">
        <v>1</v>
      </c>
      <c r="C2321" s="32">
        <v>0</v>
      </c>
      <c r="D2321" s="26" t="str">
        <f t="shared" si="83"/>
        <v>기사임</v>
      </c>
      <c r="E2321" s="26">
        <f>IF(D2321="","",COUNTIF($D$1:D2321,"기사임"))</f>
        <v>1918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2"/>
        <v/>
      </c>
    </row>
    <row r="2322" spans="1:7">
      <c r="A2322" s="32" t="s">
        <v>4023</v>
      </c>
      <c r="B2322" s="32">
        <v>1</v>
      </c>
      <c r="C2322" s="32">
        <v>1</v>
      </c>
      <c r="D2322" s="26" t="str">
        <f t="shared" si="83"/>
        <v>기사임</v>
      </c>
      <c r="E2322" s="26">
        <f>IF(D2322="","",COUNTIF($D$1:D2322,"기사임"))</f>
        <v>1919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2"/>
        <v/>
      </c>
    </row>
    <row r="2323" spans="1:7">
      <c r="A2323" s="32" t="s">
        <v>4024</v>
      </c>
      <c r="B2323" s="32">
        <v>1</v>
      </c>
      <c r="C2323" s="32">
        <v>1</v>
      </c>
      <c r="D2323" s="26" t="str">
        <f t="shared" si="83"/>
        <v>기사임</v>
      </c>
      <c r="E2323" s="26">
        <f>IF(D2323="","",COUNTIF($D$1:D2323,"기사임"))</f>
        <v>1920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2"/>
        <v/>
      </c>
    </row>
    <row r="2324" spans="1:7">
      <c r="A2324" s="32" t="s">
        <v>4025</v>
      </c>
      <c r="B2324" s="32">
        <v>1</v>
      </c>
      <c r="C2324" s="32">
        <v>1</v>
      </c>
      <c r="D2324" s="26" t="str">
        <f t="shared" si="83"/>
        <v>기사임</v>
      </c>
      <c r="E2324" s="26">
        <f>IF(D2324="","",COUNTIF($D$1:D2324,"기사임"))</f>
        <v>1921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2"/>
        <v/>
      </c>
    </row>
    <row r="2325" spans="1:7">
      <c r="A2325" s="32" t="s">
        <v>4026</v>
      </c>
      <c r="B2325" s="32">
        <v>1</v>
      </c>
      <c r="C2325" s="32">
        <v>1</v>
      </c>
      <c r="D2325" s="26" t="str">
        <f t="shared" si="83"/>
        <v>기사임</v>
      </c>
      <c r="E2325" s="26">
        <f>IF(D2325="","",COUNTIF($D$1:D2325,"기사임"))</f>
        <v>1922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2"/>
        <v/>
      </c>
    </row>
    <row r="2326" spans="1:7">
      <c r="A2326" s="32" t="s">
        <v>4027</v>
      </c>
      <c r="B2326" s="32">
        <v>1</v>
      </c>
      <c r="C2326" s="32">
        <v>1</v>
      </c>
      <c r="D2326" s="26" t="str">
        <f t="shared" si="83"/>
        <v>기사임</v>
      </c>
      <c r="E2326" s="26">
        <f>IF(D2326="","",COUNTIF($D$1:D2326,"기사임"))</f>
        <v>1923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2"/>
        <v/>
      </c>
    </row>
    <row r="2327" spans="1:7">
      <c r="A2327" s="32" t="s">
        <v>4028</v>
      </c>
      <c r="B2327" s="32">
        <v>1</v>
      </c>
      <c r="C2327" s="32">
        <v>1</v>
      </c>
      <c r="D2327" s="26" t="str">
        <f t="shared" si="83"/>
        <v>기사임</v>
      </c>
      <c r="E2327" s="26">
        <f>IF(D2327="","",COUNTIF($D$1:D2327,"기사임"))</f>
        <v>1924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2"/>
        <v/>
      </c>
    </row>
    <row r="2328" spans="1:7">
      <c r="A2328" s="32" t="s">
        <v>4029</v>
      </c>
      <c r="B2328" s="32">
        <v>1</v>
      </c>
      <c r="C2328" s="32">
        <v>1</v>
      </c>
      <c r="D2328" s="26" t="str">
        <f t="shared" si="83"/>
        <v>기사임</v>
      </c>
      <c r="E2328" s="26">
        <f>IF(D2328="","",COUNTIF($D$1:D2328,"기사임"))</f>
        <v>1925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2"/>
        <v/>
      </c>
    </row>
    <row r="2329" spans="1:7">
      <c r="A2329" s="32" t="s">
        <v>2418</v>
      </c>
      <c r="B2329" s="32">
        <v>1</v>
      </c>
      <c r="C2329" s="32">
        <v>1</v>
      </c>
      <c r="D2329" s="26" t="str">
        <f t="shared" si="83"/>
        <v>기사임</v>
      </c>
      <c r="E2329" s="26">
        <f>IF(D2329="","",COUNTIF($D$1:D2329,"기사임"))</f>
        <v>1926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2"/>
        <v/>
      </c>
    </row>
    <row r="2330" spans="1:7">
      <c r="A2330" s="32" t="s">
        <v>4030</v>
      </c>
      <c r="B2330" s="32">
        <v>1</v>
      </c>
      <c r="C2330" s="32">
        <v>1</v>
      </c>
      <c r="D2330" s="26" t="str">
        <f t="shared" si="83"/>
        <v>기사임</v>
      </c>
      <c r="E2330" s="26">
        <f>IF(D2330="","",COUNTIF($D$1:D2330,"기사임"))</f>
        <v>1927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2"/>
        <v/>
      </c>
    </row>
    <row r="2331" spans="1:7">
      <c r="A2331" s="32" t="s">
        <v>4031</v>
      </c>
      <c r="B2331" s="32">
        <v>1</v>
      </c>
      <c r="C2331" s="32">
        <v>1</v>
      </c>
      <c r="D2331" s="26" t="str">
        <f t="shared" si="83"/>
        <v>기사임</v>
      </c>
      <c r="E2331" s="26">
        <f>IF(D2331="","",COUNTIF($D$1:D2331,"기사임"))</f>
        <v>1928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2"/>
        <v/>
      </c>
    </row>
    <row r="2332" spans="1:7">
      <c r="A2332" s="32" t="s">
        <v>1890</v>
      </c>
      <c r="B2332" s="32">
        <v>1</v>
      </c>
      <c r="C2332" s="32">
        <v>1</v>
      </c>
      <c r="D2332" s="26" t="str">
        <f t="shared" si="83"/>
        <v>기사임</v>
      </c>
      <c r="E2332" s="26">
        <f>IF(D2332="","",COUNTIF($D$1:D2332,"기사임"))</f>
        <v>1929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2"/>
        <v/>
      </c>
    </row>
    <row r="2333" spans="1:7">
      <c r="A2333" s="32" t="s">
        <v>4032</v>
      </c>
      <c r="B2333" s="32">
        <v>1</v>
      </c>
      <c r="C2333" s="32">
        <v>1</v>
      </c>
      <c r="D2333" s="26" t="str">
        <f t="shared" si="83"/>
        <v>기사임</v>
      </c>
      <c r="E2333" s="26">
        <f>IF(D2333="","",COUNTIF($D$1:D2333,"기사임"))</f>
        <v>1930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2"/>
        <v/>
      </c>
    </row>
    <row r="2334" spans="1:7">
      <c r="A2334" s="32" t="s">
        <v>4033</v>
      </c>
      <c r="B2334" s="32">
        <v>1</v>
      </c>
      <c r="C2334" s="32">
        <v>1</v>
      </c>
      <c r="D2334" s="26" t="str">
        <f t="shared" si="83"/>
        <v>기사임</v>
      </c>
      <c r="E2334" s="26">
        <f>IF(D2334="","",COUNTIF($D$1:D2334,"기사임"))</f>
        <v>1931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2"/>
        <v/>
      </c>
    </row>
    <row r="2335" spans="1:7">
      <c r="A2335" s="32" t="s">
        <v>4034</v>
      </c>
      <c r="B2335" s="32">
        <v>1</v>
      </c>
      <c r="C2335" s="32">
        <v>1</v>
      </c>
      <c r="D2335" s="26" t="str">
        <f t="shared" si="83"/>
        <v>기사임</v>
      </c>
      <c r="E2335" s="26">
        <f>IF(D2335="","",COUNTIF($D$1:D2335,"기사임"))</f>
        <v>1932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2"/>
        <v/>
      </c>
    </row>
    <row r="2336" spans="1:7">
      <c r="A2336" s="32" t="s">
        <v>4035</v>
      </c>
      <c r="B2336" s="32">
        <v>1</v>
      </c>
      <c r="C2336" s="32">
        <v>1</v>
      </c>
      <c r="D2336" s="26" t="str">
        <f t="shared" si="83"/>
        <v>기사임</v>
      </c>
      <c r="E2336" s="26">
        <f>IF(D2336="","",COUNTIF($D$1:D2336,"기사임"))</f>
        <v>1933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2"/>
        <v/>
      </c>
    </row>
    <row r="2337" spans="1:7">
      <c r="A2337" s="32" t="s">
        <v>3131</v>
      </c>
      <c r="B2337" s="32">
        <v>1</v>
      </c>
      <c r="C2337" s="32">
        <v>1</v>
      </c>
      <c r="D2337" s="26" t="str">
        <f t="shared" si="83"/>
        <v>기사임</v>
      </c>
      <c r="E2337" s="26">
        <f>IF(D2337="","",COUNTIF($D$1:D2337,"기사임"))</f>
        <v>1934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2"/>
        <v/>
      </c>
    </row>
    <row r="2338" spans="1:7">
      <c r="A2338" s="32" t="s">
        <v>4036</v>
      </c>
      <c r="B2338" s="32">
        <v>1</v>
      </c>
      <c r="C2338" s="32">
        <v>1</v>
      </c>
      <c r="D2338" s="26" t="str">
        <f t="shared" si="83"/>
        <v>기사임</v>
      </c>
      <c r="E2338" s="26">
        <f>IF(D2338="","",COUNTIF($D$1:D2338,"기사임"))</f>
        <v>1935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2"/>
        <v/>
      </c>
    </row>
    <row r="2339" spans="1:7">
      <c r="A2339" s="32" t="s">
        <v>4037</v>
      </c>
      <c r="B2339" s="32">
        <v>1</v>
      </c>
      <c r="C2339" s="32">
        <v>1</v>
      </c>
      <c r="D2339" s="26" t="str">
        <f t="shared" si="83"/>
        <v>기사임</v>
      </c>
      <c r="E2339" s="26">
        <f>IF(D2339="","",COUNTIF($D$1:D2339,"기사임"))</f>
        <v>1936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2"/>
        <v/>
      </c>
    </row>
    <row r="2340" spans="1:7">
      <c r="A2340" s="32" t="s">
        <v>4038</v>
      </c>
      <c r="B2340" s="32">
        <v>1</v>
      </c>
      <c r="C2340" s="32">
        <v>1</v>
      </c>
      <c r="D2340" s="26" t="str">
        <f t="shared" si="83"/>
        <v>기사임</v>
      </c>
      <c r="E2340" s="26">
        <f>IF(D2340="","",COUNTIF($D$1:D2340,"기사임"))</f>
        <v>1937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2"/>
        <v/>
      </c>
    </row>
    <row r="2341" spans="1:7">
      <c r="A2341" s="32" t="s">
        <v>4039</v>
      </c>
      <c r="B2341" s="32">
        <v>1</v>
      </c>
      <c r="C2341" s="32">
        <v>1</v>
      </c>
      <c r="D2341" s="26" t="str">
        <f t="shared" si="83"/>
        <v>기사임</v>
      </c>
      <c r="E2341" s="26">
        <f>IF(D2341="","",COUNTIF($D$1:D2341,"기사임"))</f>
        <v>1938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2"/>
        <v/>
      </c>
    </row>
    <row r="2342" spans="1:7">
      <c r="A2342" s="32" t="s">
        <v>4040</v>
      </c>
      <c r="B2342" s="32">
        <v>1</v>
      </c>
      <c r="C2342" s="32">
        <v>1</v>
      </c>
      <c r="D2342" s="26" t="str">
        <f t="shared" si="83"/>
        <v>기사임</v>
      </c>
      <c r="E2342" s="26">
        <f>IF(D2342="","",COUNTIF($D$1:D2342,"기사임"))</f>
        <v>1939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2"/>
        <v/>
      </c>
    </row>
    <row r="2343" spans="1:7">
      <c r="A2343" s="32" t="s">
        <v>2886</v>
      </c>
      <c r="B2343" s="32">
        <v>1</v>
      </c>
      <c r="C2343" s="32">
        <v>1</v>
      </c>
      <c r="D2343" s="26" t="str">
        <f t="shared" si="83"/>
        <v>기사임</v>
      </c>
      <c r="E2343" s="26">
        <f>IF(D2343="","",COUNTIF($D$1:D2343,"기사임"))</f>
        <v>1940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2"/>
        <v/>
      </c>
    </row>
    <row r="2344" spans="1:7">
      <c r="A2344" s="32" t="s">
        <v>4041</v>
      </c>
      <c r="B2344" s="32">
        <v>1</v>
      </c>
      <c r="C2344" s="32">
        <v>1</v>
      </c>
      <c r="D2344" s="26" t="str">
        <f t="shared" si="83"/>
        <v>기사임</v>
      </c>
      <c r="E2344" s="26">
        <f>IF(D2344="","",COUNTIF($D$1:D2344,"기사임"))</f>
        <v>1941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2"/>
        <v/>
      </c>
    </row>
    <row r="2345" spans="1:7">
      <c r="A2345" s="32" t="s">
        <v>4042</v>
      </c>
      <c r="B2345" s="32">
        <v>1</v>
      </c>
      <c r="C2345" s="32">
        <v>1</v>
      </c>
      <c r="D2345" s="26" t="str">
        <f t="shared" si="83"/>
        <v>기사임</v>
      </c>
      <c r="E2345" s="26">
        <f>IF(D2345="","",COUNTIF($D$1:D2345,"기사임"))</f>
        <v>1942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2"/>
        <v/>
      </c>
    </row>
    <row r="2346" spans="1:7">
      <c r="A2346" s="32" t="s">
        <v>2111</v>
      </c>
      <c r="B2346" s="32">
        <v>1</v>
      </c>
      <c r="C2346" s="32">
        <v>1</v>
      </c>
      <c r="D2346" s="26" t="str">
        <f t="shared" si="83"/>
        <v>기사임</v>
      </c>
      <c r="E2346" s="26">
        <f>IF(D2346="","",COUNTIF($D$1:D2346,"기사임"))</f>
        <v>1943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2"/>
        <v/>
      </c>
    </row>
    <row r="2347" spans="1:7">
      <c r="A2347" s="32" t="s">
        <v>4043</v>
      </c>
      <c r="B2347" s="32">
        <v>1</v>
      </c>
      <c r="C2347" s="32">
        <v>1</v>
      </c>
      <c r="D2347" s="26" t="str">
        <f t="shared" si="83"/>
        <v>기사임</v>
      </c>
      <c r="E2347" s="26">
        <f>IF(D2347="","",COUNTIF($D$1:D2347,"기사임"))</f>
        <v>1944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2"/>
        <v/>
      </c>
    </row>
    <row r="2348" spans="1:7">
      <c r="A2348" s="32" t="s">
        <v>4044</v>
      </c>
      <c r="B2348" s="32">
        <v>1</v>
      </c>
      <c r="C2348" s="32">
        <v>1</v>
      </c>
      <c r="D2348" s="26" t="str">
        <f t="shared" si="83"/>
        <v>기사임</v>
      </c>
      <c r="E2348" s="26">
        <f>IF(D2348="","",COUNTIF($D$1:D2348,"기사임"))</f>
        <v>1945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2"/>
        <v/>
      </c>
    </row>
    <row r="2349" spans="1:7">
      <c r="A2349" s="32" t="s">
        <v>2787</v>
      </c>
      <c r="B2349" s="32">
        <v>1</v>
      </c>
      <c r="C2349" s="32">
        <v>1</v>
      </c>
      <c r="D2349" s="26" t="str">
        <f t="shared" si="83"/>
        <v>기사임</v>
      </c>
      <c r="E2349" s="26">
        <f>IF(D2349="","",COUNTIF($D$1:D2349,"기사임"))</f>
        <v>1946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2"/>
        <v/>
      </c>
    </row>
    <row r="2350" spans="1:7">
      <c r="A2350" s="32" t="s">
        <v>4045</v>
      </c>
      <c r="B2350" s="32">
        <v>1</v>
      </c>
      <c r="C2350" s="32">
        <v>1</v>
      </c>
      <c r="D2350" s="26" t="str">
        <f t="shared" si="83"/>
        <v>기사임</v>
      </c>
      <c r="E2350" s="26">
        <f>IF(D2350="","",COUNTIF($D$1:D2350,"기사임"))</f>
        <v>1947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2"/>
        <v/>
      </c>
    </row>
    <row r="2351" spans="1:7">
      <c r="A2351" s="32" t="s">
        <v>3061</v>
      </c>
      <c r="B2351" s="32">
        <v>1</v>
      </c>
      <c r="C2351" s="32">
        <v>1</v>
      </c>
      <c r="D2351" s="26" t="str">
        <f t="shared" si="83"/>
        <v>기사임</v>
      </c>
      <c r="E2351" s="26">
        <f>IF(D2351="","",COUNTIF($D$1:D2351,"기사임"))</f>
        <v>1948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2"/>
        <v/>
      </c>
    </row>
    <row r="2352" spans="1:7">
      <c r="A2352" s="32" t="s">
        <v>4046</v>
      </c>
      <c r="B2352" s="32">
        <v>1</v>
      </c>
      <c r="C2352" s="32">
        <v>1</v>
      </c>
      <c r="D2352" s="26" t="str">
        <f t="shared" si="83"/>
        <v>기사임</v>
      </c>
      <c r="E2352" s="26">
        <f>IF(D2352="","",COUNTIF($D$1:D2352,"기사임"))</f>
        <v>1949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2"/>
        <v/>
      </c>
    </row>
    <row r="2353" spans="1:7">
      <c r="A2353" s="32" t="s">
        <v>4047</v>
      </c>
      <c r="B2353" s="32">
        <v>1</v>
      </c>
      <c r="C2353" s="32">
        <v>1</v>
      </c>
      <c r="D2353" s="26" t="str">
        <f t="shared" si="83"/>
        <v>기사임</v>
      </c>
      <c r="E2353" s="26">
        <f>IF(D2353="","",COUNTIF($D$1:D2353,"기사임"))</f>
        <v>1950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2"/>
        <v/>
      </c>
    </row>
    <row r="2354" spans="1:7">
      <c r="A2354" s="32" t="s">
        <v>3134</v>
      </c>
      <c r="B2354" s="32">
        <v>1</v>
      </c>
      <c r="C2354" s="32">
        <v>1</v>
      </c>
      <c r="D2354" s="26" t="str">
        <f t="shared" si="83"/>
        <v>기사임</v>
      </c>
      <c r="E2354" s="26">
        <f>IF(D2354="","",COUNTIF($D$1:D2354,"기사임"))</f>
        <v>1951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2"/>
        <v/>
      </c>
    </row>
    <row r="2355" spans="1:7">
      <c r="A2355" s="32" t="s">
        <v>3062</v>
      </c>
      <c r="B2355" s="32">
        <v>1</v>
      </c>
      <c r="C2355" s="32">
        <v>1</v>
      </c>
      <c r="D2355" s="26" t="str">
        <f t="shared" si="83"/>
        <v>기사임</v>
      </c>
      <c r="E2355" s="26">
        <f>IF(D2355="","",COUNTIF($D$1:D2355,"기사임"))</f>
        <v>1952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2"/>
        <v/>
      </c>
    </row>
    <row r="2356" spans="1:7">
      <c r="A2356" s="32" t="s">
        <v>4048</v>
      </c>
      <c r="B2356" s="32">
        <v>1</v>
      </c>
      <c r="C2356" s="32">
        <v>1</v>
      </c>
      <c r="D2356" s="26" t="str">
        <f t="shared" si="83"/>
        <v>기사임</v>
      </c>
      <c r="E2356" s="26">
        <f>IF(D2356="","",COUNTIF($D$1:D2356,"기사임"))</f>
        <v>1953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2"/>
        <v/>
      </c>
    </row>
    <row r="2357" spans="1:7">
      <c r="A2357" s="32" t="s">
        <v>4049</v>
      </c>
      <c r="B2357" s="32">
        <v>1</v>
      </c>
      <c r="C2357" s="32">
        <v>1</v>
      </c>
      <c r="D2357" s="26" t="str">
        <f t="shared" si="83"/>
        <v>기사임</v>
      </c>
      <c r="E2357" s="26">
        <f>IF(D2357="","",COUNTIF($D$1:D2357,"기사임"))</f>
        <v>1954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2"/>
        <v/>
      </c>
    </row>
    <row r="2358" spans="1:7">
      <c r="A2358" s="32" t="s">
        <v>4050</v>
      </c>
      <c r="B2358" s="32">
        <v>1</v>
      </c>
      <c r="C2358" s="32">
        <v>1</v>
      </c>
      <c r="D2358" s="26" t="str">
        <f t="shared" si="83"/>
        <v>기사임</v>
      </c>
      <c r="E2358" s="26">
        <f>IF(D2358="","",COUNTIF($D$1:D2358,"기사임"))</f>
        <v>1955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2"/>
        <v/>
      </c>
    </row>
    <row r="2359" spans="1:7">
      <c r="A2359" s="32" t="s">
        <v>2249</v>
      </c>
      <c r="B2359" s="32">
        <v>1</v>
      </c>
      <c r="C2359" s="32">
        <v>1</v>
      </c>
      <c r="D2359" s="26" t="str">
        <f t="shared" si="83"/>
        <v>기사임</v>
      </c>
      <c r="E2359" s="26">
        <f>IF(D2359="","",COUNTIF($D$1:D2359,"기사임"))</f>
        <v>1956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2"/>
        <v/>
      </c>
    </row>
    <row r="2360" spans="1:7">
      <c r="A2360" s="32" t="s">
        <v>4051</v>
      </c>
      <c r="B2360" s="32">
        <v>1</v>
      </c>
      <c r="C2360" s="32">
        <v>1</v>
      </c>
      <c r="D2360" s="26" t="str">
        <f t="shared" si="83"/>
        <v>기사임</v>
      </c>
      <c r="E2360" s="26">
        <f>IF(D2360="","",COUNTIF($D$1:D2360,"기사임"))</f>
        <v>1957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2"/>
        <v/>
      </c>
    </row>
    <row r="2361" spans="1:7">
      <c r="A2361" s="32" t="s">
        <v>3136</v>
      </c>
      <c r="B2361" s="32">
        <v>1</v>
      </c>
      <c r="C2361" s="32">
        <v>1</v>
      </c>
      <c r="D2361" s="26" t="str">
        <f t="shared" si="83"/>
        <v>기사임</v>
      </c>
      <c r="E2361" s="26">
        <f>IF(D2361="","",COUNTIF($D$1:D2361,"기사임"))</f>
        <v>1958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2"/>
        <v/>
      </c>
    </row>
    <row r="2362" spans="1:7">
      <c r="A2362" s="32" t="s">
        <v>3137</v>
      </c>
      <c r="B2362" s="32">
        <v>1</v>
      </c>
      <c r="C2362" s="32">
        <v>1</v>
      </c>
      <c r="D2362" s="26" t="str">
        <f t="shared" si="83"/>
        <v>기사임</v>
      </c>
      <c r="E2362" s="26">
        <f>IF(D2362="","",COUNTIF($D$1:D2362,"기사임"))</f>
        <v>1959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2"/>
        <v/>
      </c>
    </row>
    <row r="2363" spans="1:7">
      <c r="A2363" s="32" t="s">
        <v>4052</v>
      </c>
      <c r="B2363" s="32">
        <v>1</v>
      </c>
      <c r="C2363" s="32">
        <v>1</v>
      </c>
      <c r="D2363" s="26" t="str">
        <f t="shared" si="83"/>
        <v>기사임</v>
      </c>
      <c r="E2363" s="26">
        <f>IF(D2363="","",COUNTIF($D$1:D2363,"기사임"))</f>
        <v>1960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2"/>
        <v/>
      </c>
    </row>
    <row r="2364" spans="1:7">
      <c r="A2364" s="32" t="s">
        <v>2250</v>
      </c>
      <c r="B2364" s="32">
        <v>1</v>
      </c>
      <c r="C2364" s="32">
        <v>1</v>
      </c>
      <c r="D2364" s="26" t="str">
        <f t="shared" si="83"/>
        <v>기사임</v>
      </c>
      <c r="E2364" s="26">
        <f>IF(D2364="","",COUNTIF($D$1:D2364,"기사임"))</f>
        <v>1961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2"/>
        <v/>
      </c>
    </row>
    <row r="2365" spans="1:7">
      <c r="A2365" s="32" t="s">
        <v>4053</v>
      </c>
      <c r="B2365" s="32">
        <v>1</v>
      </c>
      <c r="C2365" s="32">
        <v>1</v>
      </c>
      <c r="D2365" s="26" t="str">
        <f t="shared" si="83"/>
        <v>기사임</v>
      </c>
      <c r="E2365" s="26">
        <f>IF(D2365="","",COUNTIF($D$1:D2365,"기사임"))</f>
        <v>1962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2"/>
        <v/>
      </c>
    </row>
    <row r="2366" spans="1:7">
      <c r="A2366" s="32" t="s">
        <v>4054</v>
      </c>
      <c r="B2366" s="32">
        <v>1</v>
      </c>
      <c r="C2366" s="32">
        <v>1</v>
      </c>
      <c r="D2366" s="26" t="str">
        <f t="shared" si="83"/>
        <v>기사임</v>
      </c>
      <c r="E2366" s="26">
        <f>IF(D2366="","",COUNTIF($D$1:D2366,"기사임"))</f>
        <v>1963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2"/>
        <v/>
      </c>
    </row>
    <row r="2367" spans="1:7">
      <c r="A2367" s="32" t="s">
        <v>2888</v>
      </c>
      <c r="B2367" s="32">
        <v>1</v>
      </c>
      <c r="C2367" s="32">
        <v>1</v>
      </c>
      <c r="D2367" s="26" t="str">
        <f t="shared" si="83"/>
        <v>기사임</v>
      </c>
      <c r="E2367" s="26">
        <f>IF(D2367="","",COUNTIF($D$1:D2367,"기사임"))</f>
        <v>1964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2"/>
        <v/>
      </c>
    </row>
    <row r="2368" spans="1:7">
      <c r="A2368" s="32" t="s">
        <v>4055</v>
      </c>
      <c r="B2368" s="32">
        <v>1</v>
      </c>
      <c r="C2368" s="32">
        <v>1</v>
      </c>
      <c r="D2368" s="26" t="str">
        <f t="shared" si="83"/>
        <v>기사임</v>
      </c>
      <c r="E2368" s="26">
        <f>IF(D2368="","",COUNTIF($D$1:D2368,"기사임"))</f>
        <v>1965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2"/>
        <v/>
      </c>
    </row>
    <row r="2369" spans="1:7">
      <c r="A2369" s="32" t="s">
        <v>4056</v>
      </c>
      <c r="B2369" s="32">
        <v>1</v>
      </c>
      <c r="C2369" s="32">
        <v>1</v>
      </c>
      <c r="D2369" s="26" t="str">
        <f t="shared" si="83"/>
        <v>기사임</v>
      </c>
      <c r="E2369" s="26">
        <f>IF(D2369="","",COUNTIF($D$1:D2369,"기사임"))</f>
        <v>1966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2"/>
        <v/>
      </c>
    </row>
    <row r="2370" spans="1:7">
      <c r="A2370" s="32" t="s">
        <v>4057</v>
      </c>
      <c r="B2370" s="32">
        <v>1</v>
      </c>
      <c r="C2370" s="32">
        <v>1</v>
      </c>
      <c r="D2370" s="26" t="str">
        <f t="shared" si="83"/>
        <v>기사임</v>
      </c>
      <c r="E2370" s="26">
        <f>IF(D2370="","",COUNTIF($D$1:D2370,"기사임"))</f>
        <v>1967</v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4">IF(F2370="","",RANK(F2370,F:F,1))</f>
        <v/>
      </c>
    </row>
    <row r="2371" spans="1:7">
      <c r="A2371" s="32" t="s">
        <v>3140</v>
      </c>
      <c r="B2371" s="32">
        <v>1</v>
      </c>
      <c r="C2371" s="32">
        <v>1</v>
      </c>
      <c r="D2371" s="26" t="str">
        <f t="shared" ref="D2371:D2434" si="85">IF(AND(MID(A2371,2,8)="archives",ISNUMBER(VALUE(MID(A2371,11,8)))=TRUE),"기사임","")</f>
        <v>기사임</v>
      </c>
      <c r="E2371" s="26">
        <f>IF(D2371="","",COUNTIF($D$1:D2371,"기사임"))</f>
        <v>1968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4"/>
        <v/>
      </c>
    </row>
    <row r="2372" spans="1:7">
      <c r="A2372" s="32" t="s">
        <v>4058</v>
      </c>
      <c r="B2372" s="32">
        <v>1</v>
      </c>
      <c r="C2372" s="32">
        <v>1</v>
      </c>
      <c r="D2372" s="26" t="str">
        <f t="shared" si="85"/>
        <v>기사임</v>
      </c>
      <c r="E2372" s="26">
        <f>IF(D2372="","",COUNTIF($D$1:D2372,"기사임"))</f>
        <v>1969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4"/>
        <v/>
      </c>
    </row>
    <row r="2373" spans="1:7">
      <c r="A2373" s="32" t="s">
        <v>4059</v>
      </c>
      <c r="B2373" s="32">
        <v>1</v>
      </c>
      <c r="C2373" s="32">
        <v>1</v>
      </c>
      <c r="D2373" s="26" t="str">
        <f t="shared" si="85"/>
        <v>기사임</v>
      </c>
      <c r="E2373" s="26">
        <f>IF(D2373="","",COUNTIF($D$1:D2373,"기사임"))</f>
        <v>1970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4"/>
        <v/>
      </c>
    </row>
    <row r="2374" spans="1:7">
      <c r="A2374" s="32" t="s">
        <v>4060</v>
      </c>
      <c r="B2374" s="32">
        <v>1</v>
      </c>
      <c r="C2374" s="32">
        <v>1</v>
      </c>
      <c r="D2374" s="26" t="str">
        <f t="shared" si="85"/>
        <v>기사임</v>
      </c>
      <c r="E2374" s="26">
        <f>IF(D2374="","",COUNTIF($D$1:D2374,"기사임"))</f>
        <v>1971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4"/>
        <v/>
      </c>
    </row>
    <row r="2375" spans="1:7">
      <c r="A2375" s="32" t="s">
        <v>4061</v>
      </c>
      <c r="B2375" s="32">
        <v>1</v>
      </c>
      <c r="C2375" s="32">
        <v>1</v>
      </c>
      <c r="D2375" s="26" t="str">
        <f t="shared" si="85"/>
        <v>기사임</v>
      </c>
      <c r="E2375" s="26">
        <f>IF(D2375="","",COUNTIF($D$1:D2375,"기사임"))</f>
        <v>1972</v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4"/>
        <v/>
      </c>
    </row>
    <row r="2376" spans="1:7">
      <c r="A2376" s="32" t="s">
        <v>4062</v>
      </c>
      <c r="B2376" s="32">
        <v>1</v>
      </c>
      <c r="C2376" s="32">
        <v>1</v>
      </c>
      <c r="D2376" s="26" t="str">
        <f t="shared" si="85"/>
        <v>기사임</v>
      </c>
      <c r="E2376" s="26">
        <f>IF(D2376="","",COUNTIF($D$1:D2376,"기사임"))</f>
        <v>1973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4"/>
        <v/>
      </c>
    </row>
    <row r="2377" spans="1:7">
      <c r="A2377" s="32" t="s">
        <v>4063</v>
      </c>
      <c r="B2377" s="32">
        <v>1</v>
      </c>
      <c r="C2377" s="32">
        <v>1</v>
      </c>
      <c r="D2377" s="26" t="str">
        <f t="shared" si="85"/>
        <v>기사임</v>
      </c>
      <c r="E2377" s="26">
        <f>IF(D2377="","",COUNTIF($D$1:D2377,"기사임"))</f>
        <v>1974</v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4"/>
        <v/>
      </c>
    </row>
    <row r="2378" spans="1:7">
      <c r="A2378" s="32" t="s">
        <v>4064</v>
      </c>
      <c r="B2378" s="32">
        <v>1</v>
      </c>
      <c r="C2378" s="32">
        <v>1</v>
      </c>
      <c r="D2378" s="26" t="str">
        <f t="shared" si="85"/>
        <v>기사임</v>
      </c>
      <c r="E2378" s="26">
        <f>IF(D2378="","",COUNTIF($D$1:D2378,"기사임"))</f>
        <v>1975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4"/>
        <v/>
      </c>
    </row>
    <row r="2379" spans="1:7">
      <c r="A2379" s="32" t="s">
        <v>4065</v>
      </c>
      <c r="B2379" s="32">
        <v>1</v>
      </c>
      <c r="C2379" s="32">
        <v>1</v>
      </c>
      <c r="D2379" s="26" t="str">
        <f t="shared" si="85"/>
        <v>기사임</v>
      </c>
      <c r="E2379" s="26">
        <f>IF(D2379="","",COUNTIF($D$1:D2379,"기사임"))</f>
        <v>1976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4"/>
        <v/>
      </c>
    </row>
    <row r="2380" spans="1:7">
      <c r="A2380" s="32" t="s">
        <v>4066</v>
      </c>
      <c r="B2380" s="32">
        <v>1</v>
      </c>
      <c r="C2380" s="32">
        <v>1</v>
      </c>
      <c r="D2380" s="26" t="str">
        <f t="shared" si="85"/>
        <v>기사임</v>
      </c>
      <c r="E2380" s="26">
        <f>IF(D2380="","",COUNTIF($D$1:D2380,"기사임"))</f>
        <v>1977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4"/>
        <v/>
      </c>
    </row>
    <row r="2381" spans="1:7">
      <c r="A2381" s="32" t="s">
        <v>4067</v>
      </c>
      <c r="B2381" s="32">
        <v>1</v>
      </c>
      <c r="C2381" s="32">
        <v>1</v>
      </c>
      <c r="D2381" s="26" t="str">
        <f t="shared" si="85"/>
        <v>기사임</v>
      </c>
      <c r="E2381" s="26">
        <f>IF(D2381="","",COUNTIF($D$1:D2381,"기사임"))</f>
        <v>1978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4"/>
        <v/>
      </c>
    </row>
    <row r="2382" spans="1:7">
      <c r="A2382" s="32" t="s">
        <v>4068</v>
      </c>
      <c r="B2382" s="32">
        <v>1</v>
      </c>
      <c r="C2382" s="32">
        <v>1</v>
      </c>
      <c r="D2382" s="26" t="str">
        <f t="shared" si="85"/>
        <v>기사임</v>
      </c>
      <c r="E2382" s="26">
        <f>IF(D2382="","",COUNTIF($D$1:D2382,"기사임"))</f>
        <v>1979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4"/>
        <v/>
      </c>
    </row>
    <row r="2383" spans="1:7">
      <c r="A2383" s="32" t="s">
        <v>4069</v>
      </c>
      <c r="B2383" s="32">
        <v>1</v>
      </c>
      <c r="C2383" s="32">
        <v>1</v>
      </c>
      <c r="D2383" s="26" t="str">
        <f t="shared" si="85"/>
        <v>기사임</v>
      </c>
      <c r="E2383" s="26">
        <f>IF(D2383="","",COUNTIF($D$1:D2383,"기사임"))</f>
        <v>1980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4"/>
        <v/>
      </c>
    </row>
    <row r="2384" spans="1:7">
      <c r="A2384" s="32" t="s">
        <v>3142</v>
      </c>
      <c r="B2384" s="32">
        <v>1</v>
      </c>
      <c r="C2384" s="32">
        <v>1</v>
      </c>
      <c r="D2384" s="26" t="str">
        <f t="shared" si="85"/>
        <v>기사임</v>
      </c>
      <c r="E2384" s="26">
        <f>IF(D2384="","",COUNTIF($D$1:D2384,"기사임"))</f>
        <v>1981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4"/>
        <v/>
      </c>
    </row>
    <row r="2385" spans="1:7">
      <c r="A2385" s="32" t="s">
        <v>4070</v>
      </c>
      <c r="B2385" s="32">
        <v>1</v>
      </c>
      <c r="C2385" s="32">
        <v>1</v>
      </c>
      <c r="D2385" s="26" t="str">
        <f t="shared" si="85"/>
        <v>기사임</v>
      </c>
      <c r="E2385" s="26">
        <f>IF(D2385="","",COUNTIF($D$1:D2385,"기사임"))</f>
        <v>1982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4"/>
        <v/>
      </c>
    </row>
    <row r="2386" spans="1:7">
      <c r="A2386" s="32" t="s">
        <v>4071</v>
      </c>
      <c r="B2386" s="32">
        <v>1</v>
      </c>
      <c r="C2386" s="32">
        <v>1</v>
      </c>
      <c r="D2386" s="26" t="str">
        <f t="shared" si="85"/>
        <v>기사임</v>
      </c>
      <c r="E2386" s="26">
        <f>IF(D2386="","",COUNTIF($D$1:D2386,"기사임"))</f>
        <v>1983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4"/>
        <v/>
      </c>
    </row>
    <row r="2387" spans="1:7">
      <c r="A2387" s="32" t="s">
        <v>2811</v>
      </c>
      <c r="B2387" s="32">
        <v>1</v>
      </c>
      <c r="C2387" s="32">
        <v>1</v>
      </c>
      <c r="D2387" s="26" t="str">
        <f t="shared" si="85"/>
        <v>기사임</v>
      </c>
      <c r="E2387" s="26">
        <f>IF(D2387="","",COUNTIF($D$1:D2387,"기사임"))</f>
        <v>1984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4"/>
        <v/>
      </c>
    </row>
    <row r="2388" spans="1:7">
      <c r="A2388" s="32" t="s">
        <v>4072</v>
      </c>
      <c r="B2388" s="32">
        <v>1</v>
      </c>
      <c r="C2388" s="32">
        <v>1</v>
      </c>
      <c r="D2388" s="26" t="str">
        <f t="shared" si="85"/>
        <v>기사임</v>
      </c>
      <c r="E2388" s="26">
        <f>IF(D2388="","",COUNTIF($D$1:D2388,"기사임"))</f>
        <v>1985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4"/>
        <v/>
      </c>
    </row>
    <row r="2389" spans="1:7">
      <c r="A2389" s="32" t="s">
        <v>4073</v>
      </c>
      <c r="B2389" s="32">
        <v>1</v>
      </c>
      <c r="C2389" s="32">
        <v>1</v>
      </c>
      <c r="D2389" s="26" t="str">
        <f t="shared" si="85"/>
        <v>기사임</v>
      </c>
      <c r="E2389" s="26">
        <f>IF(D2389="","",COUNTIF($D$1:D2389,"기사임"))</f>
        <v>1986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4"/>
        <v/>
      </c>
    </row>
    <row r="2390" spans="1:7">
      <c r="A2390" s="32" t="s">
        <v>4074</v>
      </c>
      <c r="B2390" s="32">
        <v>1</v>
      </c>
      <c r="C2390" s="32">
        <v>1</v>
      </c>
      <c r="D2390" s="26" t="str">
        <f t="shared" si="85"/>
        <v>기사임</v>
      </c>
      <c r="E2390" s="26">
        <f>IF(D2390="","",COUNTIF($D$1:D2390,"기사임"))</f>
        <v>1987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4"/>
        <v/>
      </c>
    </row>
    <row r="2391" spans="1:7">
      <c r="A2391" s="32" t="s">
        <v>4075</v>
      </c>
      <c r="B2391" s="32">
        <v>1</v>
      </c>
      <c r="C2391" s="32">
        <v>1</v>
      </c>
      <c r="D2391" s="26" t="str">
        <f t="shared" si="85"/>
        <v>기사임</v>
      </c>
      <c r="E2391" s="26">
        <f>IF(D2391="","",COUNTIF($D$1:D2391,"기사임"))</f>
        <v>1988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4"/>
        <v/>
      </c>
    </row>
    <row r="2392" spans="1:7">
      <c r="A2392" s="32" t="s">
        <v>4076</v>
      </c>
      <c r="B2392" s="32">
        <v>1</v>
      </c>
      <c r="C2392" s="32">
        <v>1</v>
      </c>
      <c r="D2392" s="26" t="str">
        <f t="shared" si="85"/>
        <v>기사임</v>
      </c>
      <c r="E2392" s="26">
        <f>IF(D2392="","",COUNTIF($D$1:D2392,"기사임"))</f>
        <v>1989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4"/>
        <v/>
      </c>
    </row>
    <row r="2393" spans="1:7">
      <c r="A2393" s="32" t="s">
        <v>1635</v>
      </c>
      <c r="B2393" s="32">
        <v>1</v>
      </c>
      <c r="C2393" s="32">
        <v>1</v>
      </c>
      <c r="D2393" s="26" t="str">
        <f t="shared" si="85"/>
        <v>기사임</v>
      </c>
      <c r="E2393" s="26">
        <f>IF(D2393="","",COUNTIF($D$1:D2393,"기사임"))</f>
        <v>1990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4"/>
        <v/>
      </c>
    </row>
    <row r="2394" spans="1:7">
      <c r="A2394" s="32" t="s">
        <v>4077</v>
      </c>
      <c r="B2394" s="32">
        <v>1</v>
      </c>
      <c r="C2394" s="32">
        <v>1</v>
      </c>
      <c r="D2394" s="26" t="str">
        <f t="shared" si="85"/>
        <v>기사임</v>
      </c>
      <c r="E2394" s="26">
        <f>IF(D2394="","",COUNTIF($D$1:D2394,"기사임"))</f>
        <v>1991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4"/>
        <v/>
      </c>
    </row>
    <row r="2395" spans="1:7">
      <c r="A2395" s="32" t="s">
        <v>4078</v>
      </c>
      <c r="B2395" s="32">
        <v>1</v>
      </c>
      <c r="C2395" s="32">
        <v>1</v>
      </c>
      <c r="D2395" s="26" t="str">
        <f t="shared" si="85"/>
        <v>기사임</v>
      </c>
      <c r="E2395" s="26">
        <f>IF(D2395="","",COUNTIF($D$1:D2395,"기사임"))</f>
        <v>1992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4"/>
        <v/>
      </c>
    </row>
    <row r="2396" spans="1:7">
      <c r="A2396" s="32" t="s">
        <v>4079</v>
      </c>
      <c r="B2396" s="32">
        <v>1</v>
      </c>
      <c r="C2396" s="32">
        <v>1</v>
      </c>
      <c r="D2396" s="26" t="str">
        <f t="shared" si="85"/>
        <v>기사임</v>
      </c>
      <c r="E2396" s="26">
        <f>IF(D2396="","",COUNTIF($D$1:D2396,"기사임"))</f>
        <v>1993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4"/>
        <v/>
      </c>
    </row>
    <row r="2397" spans="1:7">
      <c r="A2397" s="32" t="s">
        <v>3143</v>
      </c>
      <c r="B2397" s="32">
        <v>1</v>
      </c>
      <c r="C2397" s="32">
        <v>1</v>
      </c>
      <c r="D2397" s="26" t="str">
        <f t="shared" si="85"/>
        <v>기사임</v>
      </c>
      <c r="E2397" s="26">
        <f>IF(D2397="","",COUNTIF($D$1:D2397,"기사임"))</f>
        <v>1994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4"/>
        <v/>
      </c>
    </row>
    <row r="2398" spans="1:7">
      <c r="A2398" s="32" t="s">
        <v>3091</v>
      </c>
      <c r="B2398" s="32">
        <v>1</v>
      </c>
      <c r="C2398" s="32">
        <v>1</v>
      </c>
      <c r="D2398" s="26" t="str">
        <f t="shared" si="85"/>
        <v>기사임</v>
      </c>
      <c r="E2398" s="26">
        <f>IF(D2398="","",COUNTIF($D$1:D2398,"기사임"))</f>
        <v>1995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4"/>
        <v/>
      </c>
    </row>
    <row r="2399" spans="1:7">
      <c r="A2399" s="32" t="s">
        <v>2114</v>
      </c>
      <c r="B2399" s="32">
        <v>1</v>
      </c>
      <c r="C2399" s="32">
        <v>1</v>
      </c>
      <c r="D2399" s="26" t="str">
        <f t="shared" si="85"/>
        <v>기사임</v>
      </c>
      <c r="E2399" s="26">
        <f>IF(D2399="","",COUNTIF($D$1:D2399,"기사임"))</f>
        <v>1996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4"/>
        <v/>
      </c>
    </row>
    <row r="2400" spans="1:7">
      <c r="A2400" s="32" t="s">
        <v>4080</v>
      </c>
      <c r="B2400" s="32">
        <v>1</v>
      </c>
      <c r="C2400" s="32">
        <v>1</v>
      </c>
      <c r="D2400" s="26" t="str">
        <f t="shared" si="85"/>
        <v>기사임</v>
      </c>
      <c r="E2400" s="26">
        <f>IF(D2400="","",COUNTIF($D$1:D2400,"기사임"))</f>
        <v>1997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4"/>
        <v/>
      </c>
    </row>
    <row r="2401" spans="1:7">
      <c r="A2401" s="32" t="s">
        <v>4081</v>
      </c>
      <c r="B2401" s="32">
        <v>1</v>
      </c>
      <c r="C2401" s="32">
        <v>1</v>
      </c>
      <c r="D2401" s="26" t="str">
        <f t="shared" si="85"/>
        <v>기사임</v>
      </c>
      <c r="E2401" s="26">
        <f>IF(D2401="","",COUNTIF($D$1:D2401,"기사임"))</f>
        <v>1998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4"/>
        <v/>
      </c>
    </row>
    <row r="2402" spans="1:7">
      <c r="A2402" s="32" t="s">
        <v>4082</v>
      </c>
      <c r="B2402" s="32">
        <v>1</v>
      </c>
      <c r="C2402" s="32">
        <v>1</v>
      </c>
      <c r="D2402" s="26" t="str">
        <f t="shared" si="85"/>
        <v/>
      </c>
      <c r="E2402" s="26" t="str">
        <f>IF(D2402="","",COUNTIF($D$1:D2402,"기사임"))</f>
        <v/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4"/>
        <v/>
      </c>
    </row>
    <row r="2403" spans="1:7">
      <c r="A2403" s="32" t="s">
        <v>3042</v>
      </c>
      <c r="B2403" s="32">
        <v>1</v>
      </c>
      <c r="C2403" s="32">
        <v>1</v>
      </c>
      <c r="D2403" s="26" t="str">
        <f t="shared" si="85"/>
        <v>기사임</v>
      </c>
      <c r="E2403" s="26">
        <f>IF(D2403="","",COUNTIF($D$1:D2403,"기사임"))</f>
        <v>1999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4"/>
        <v/>
      </c>
    </row>
    <row r="2404" spans="1:7">
      <c r="A2404" s="32" t="s">
        <v>3144</v>
      </c>
      <c r="B2404" s="32">
        <v>1</v>
      </c>
      <c r="C2404" s="32">
        <v>1</v>
      </c>
      <c r="D2404" s="26" t="str">
        <f t="shared" si="85"/>
        <v>기사임</v>
      </c>
      <c r="E2404" s="26">
        <f>IF(D2404="","",COUNTIF($D$1:D2404,"기사임"))</f>
        <v>2000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4"/>
        <v/>
      </c>
    </row>
    <row r="2405" spans="1:7">
      <c r="A2405" s="32" t="s">
        <v>4083</v>
      </c>
      <c r="B2405" s="32">
        <v>1</v>
      </c>
      <c r="C2405" s="32">
        <v>1</v>
      </c>
      <c r="D2405" s="26" t="str">
        <f t="shared" si="85"/>
        <v>기사임</v>
      </c>
      <c r="E2405" s="26">
        <f>IF(D2405="","",COUNTIF($D$1:D2405,"기사임"))</f>
        <v>2001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4"/>
        <v/>
      </c>
    </row>
    <row r="2406" spans="1:7">
      <c r="A2406" s="32" t="s">
        <v>4084</v>
      </c>
      <c r="B2406" s="32">
        <v>1</v>
      </c>
      <c r="C2406" s="32">
        <v>1</v>
      </c>
      <c r="D2406" s="26" t="str">
        <f t="shared" si="85"/>
        <v>기사임</v>
      </c>
      <c r="E2406" s="26">
        <f>IF(D2406="","",COUNTIF($D$1:D2406,"기사임"))</f>
        <v>2002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4"/>
        <v/>
      </c>
    </row>
    <row r="2407" spans="1:7">
      <c r="A2407" s="32" t="s">
        <v>4085</v>
      </c>
      <c r="B2407" s="32">
        <v>1</v>
      </c>
      <c r="C2407" s="32">
        <v>1</v>
      </c>
      <c r="D2407" s="26" t="str">
        <f t="shared" si="85"/>
        <v>기사임</v>
      </c>
      <c r="E2407" s="26">
        <f>IF(D2407="","",COUNTIF($D$1:D2407,"기사임"))</f>
        <v>2003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4"/>
        <v/>
      </c>
    </row>
    <row r="2408" spans="1:7">
      <c r="A2408" s="32" t="s">
        <v>2763</v>
      </c>
      <c r="B2408" s="32">
        <v>1</v>
      </c>
      <c r="C2408" s="32">
        <v>1</v>
      </c>
      <c r="D2408" s="26" t="str">
        <f t="shared" si="85"/>
        <v>기사임</v>
      </c>
      <c r="E2408" s="26">
        <f>IF(D2408="","",COUNTIF($D$1:D2408,"기사임"))</f>
        <v>2004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4"/>
        <v/>
      </c>
    </row>
    <row r="2409" spans="1:7">
      <c r="A2409" s="32" t="s">
        <v>2430</v>
      </c>
      <c r="B2409" s="32">
        <v>1</v>
      </c>
      <c r="C2409" s="32">
        <v>1</v>
      </c>
      <c r="D2409" s="26" t="str">
        <f t="shared" si="85"/>
        <v>기사임</v>
      </c>
      <c r="E2409" s="26">
        <f>IF(D2409="","",COUNTIF($D$1:D2409,"기사임"))</f>
        <v>2005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4"/>
        <v/>
      </c>
    </row>
    <row r="2410" spans="1:7">
      <c r="A2410" s="32" t="s">
        <v>2431</v>
      </c>
      <c r="B2410" s="32">
        <v>1</v>
      </c>
      <c r="C2410" s="32">
        <v>1</v>
      </c>
      <c r="D2410" s="26" t="str">
        <f t="shared" si="85"/>
        <v>기사임</v>
      </c>
      <c r="E2410" s="26">
        <f>IF(D2410="","",COUNTIF($D$1:D2410,"기사임"))</f>
        <v>2006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4"/>
        <v/>
      </c>
    </row>
    <row r="2411" spans="1:7">
      <c r="A2411" s="32" t="s">
        <v>2890</v>
      </c>
      <c r="B2411" s="32">
        <v>1</v>
      </c>
      <c r="C2411" s="32">
        <v>1</v>
      </c>
      <c r="D2411" s="26" t="str">
        <f t="shared" si="85"/>
        <v>기사임</v>
      </c>
      <c r="E2411" s="26">
        <f>IF(D2411="","",COUNTIF($D$1:D2411,"기사임"))</f>
        <v>2007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4"/>
        <v/>
      </c>
    </row>
    <row r="2412" spans="1:7">
      <c r="A2412" s="32" t="s">
        <v>4086</v>
      </c>
      <c r="B2412" s="32">
        <v>1</v>
      </c>
      <c r="C2412" s="32">
        <v>1</v>
      </c>
      <c r="D2412" s="26" t="str">
        <f t="shared" si="85"/>
        <v>기사임</v>
      </c>
      <c r="E2412" s="26">
        <f>IF(D2412="","",COUNTIF($D$1:D2412,"기사임"))</f>
        <v>2008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4"/>
        <v/>
      </c>
    </row>
    <row r="2413" spans="1:7">
      <c r="A2413" s="32" t="s">
        <v>2789</v>
      </c>
      <c r="B2413" s="32">
        <v>1</v>
      </c>
      <c r="C2413" s="32">
        <v>1</v>
      </c>
      <c r="D2413" s="26" t="str">
        <f t="shared" si="85"/>
        <v>기사임</v>
      </c>
      <c r="E2413" s="26">
        <f>IF(D2413="","",COUNTIF($D$1:D2413,"기사임"))</f>
        <v>2009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4"/>
        <v/>
      </c>
    </row>
    <row r="2414" spans="1:7">
      <c r="A2414" s="32" t="s">
        <v>4087</v>
      </c>
      <c r="B2414" s="32">
        <v>1</v>
      </c>
      <c r="C2414" s="32">
        <v>1</v>
      </c>
      <c r="D2414" s="26" t="str">
        <f t="shared" si="85"/>
        <v>기사임</v>
      </c>
      <c r="E2414" s="26">
        <f>IF(D2414="","",COUNTIF($D$1:D2414,"기사임"))</f>
        <v>2010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4"/>
        <v/>
      </c>
    </row>
    <row r="2415" spans="1:7">
      <c r="A2415" s="32" t="s">
        <v>2838</v>
      </c>
      <c r="B2415" s="32">
        <v>1</v>
      </c>
      <c r="C2415" s="32">
        <v>1</v>
      </c>
      <c r="D2415" s="26" t="str">
        <f t="shared" si="85"/>
        <v>기사임</v>
      </c>
      <c r="E2415" s="26">
        <f>IF(D2415="","",COUNTIF($D$1:D2415,"기사임"))</f>
        <v>2011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4"/>
        <v/>
      </c>
    </row>
    <row r="2416" spans="1:7">
      <c r="A2416" s="32" t="s">
        <v>4088</v>
      </c>
      <c r="B2416" s="32">
        <v>1</v>
      </c>
      <c r="C2416" s="32">
        <v>1</v>
      </c>
      <c r="D2416" s="26" t="str">
        <f t="shared" si="85"/>
        <v>기사임</v>
      </c>
      <c r="E2416" s="26">
        <f>IF(D2416="","",COUNTIF($D$1:D2416,"기사임"))</f>
        <v>2012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4"/>
        <v/>
      </c>
    </row>
    <row r="2417" spans="1:7">
      <c r="A2417" s="32" t="s">
        <v>4089</v>
      </c>
      <c r="B2417" s="32">
        <v>1</v>
      </c>
      <c r="C2417" s="32">
        <v>1</v>
      </c>
      <c r="D2417" s="26" t="str">
        <f t="shared" si="85"/>
        <v>기사임</v>
      </c>
      <c r="E2417" s="26">
        <f>IF(D2417="","",COUNTIF($D$1:D2417,"기사임"))</f>
        <v>2013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4"/>
        <v/>
      </c>
    </row>
    <row r="2418" spans="1:7">
      <c r="A2418" s="32" t="s">
        <v>4090</v>
      </c>
      <c r="B2418" s="32">
        <v>1</v>
      </c>
      <c r="C2418" s="32">
        <v>1</v>
      </c>
      <c r="D2418" s="26" t="str">
        <f t="shared" si="85"/>
        <v>기사임</v>
      </c>
      <c r="E2418" s="26">
        <f>IF(D2418="","",COUNTIF($D$1:D2418,"기사임"))</f>
        <v>2014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4"/>
        <v/>
      </c>
    </row>
    <row r="2419" spans="1:7">
      <c r="A2419" s="32" t="s">
        <v>4091</v>
      </c>
      <c r="B2419" s="32">
        <v>1</v>
      </c>
      <c r="C2419" s="32">
        <v>1</v>
      </c>
      <c r="D2419" s="26" t="str">
        <f t="shared" si="85"/>
        <v>기사임</v>
      </c>
      <c r="E2419" s="26">
        <f>IF(D2419="","",COUNTIF($D$1:D2419,"기사임"))</f>
        <v>2015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4"/>
        <v/>
      </c>
    </row>
    <row r="2420" spans="1:7">
      <c r="A2420" s="32" t="s">
        <v>3093</v>
      </c>
      <c r="B2420" s="32">
        <v>1</v>
      </c>
      <c r="C2420" s="32">
        <v>1</v>
      </c>
      <c r="D2420" s="26" t="str">
        <f t="shared" si="85"/>
        <v>기사임</v>
      </c>
      <c r="E2420" s="26">
        <f>IF(D2420="","",COUNTIF($D$1:D2420,"기사임"))</f>
        <v>2016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4"/>
        <v/>
      </c>
    </row>
    <row r="2421" spans="1:7">
      <c r="A2421" s="32" t="s">
        <v>4092</v>
      </c>
      <c r="B2421" s="32">
        <v>1</v>
      </c>
      <c r="C2421" s="32">
        <v>1</v>
      </c>
      <c r="D2421" s="26" t="str">
        <f t="shared" si="85"/>
        <v>기사임</v>
      </c>
      <c r="E2421" s="26">
        <f>IF(D2421="","",COUNTIF($D$1:D2421,"기사임"))</f>
        <v>2017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4"/>
        <v/>
      </c>
    </row>
    <row r="2422" spans="1:7">
      <c r="A2422" s="32" t="s">
        <v>2432</v>
      </c>
      <c r="B2422" s="32">
        <v>1</v>
      </c>
      <c r="C2422" s="32">
        <v>1</v>
      </c>
      <c r="D2422" s="26" t="str">
        <f t="shared" si="85"/>
        <v>기사임</v>
      </c>
      <c r="E2422" s="26">
        <f>IF(D2422="","",COUNTIF($D$1:D2422,"기사임"))</f>
        <v>2018</v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4"/>
        <v/>
      </c>
    </row>
    <row r="2423" spans="1:7">
      <c r="A2423" s="32" t="s">
        <v>4093</v>
      </c>
      <c r="B2423" s="32">
        <v>1</v>
      </c>
      <c r="C2423" s="32">
        <v>1</v>
      </c>
      <c r="D2423" s="26" t="str">
        <f t="shared" si="85"/>
        <v>기사임</v>
      </c>
      <c r="E2423" s="26">
        <f>IF(D2423="","",COUNTIF($D$1:D2423,"기사임"))</f>
        <v>2019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4"/>
        <v/>
      </c>
    </row>
    <row r="2424" spans="1:7">
      <c r="A2424" s="32" t="s">
        <v>4094</v>
      </c>
      <c r="B2424" s="32">
        <v>1</v>
      </c>
      <c r="C2424" s="32">
        <v>1</v>
      </c>
      <c r="D2424" s="26" t="str">
        <f t="shared" si="85"/>
        <v>기사임</v>
      </c>
      <c r="E2424" s="26">
        <f>IF(D2424="","",COUNTIF($D$1:D2424,"기사임"))</f>
        <v>2020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4"/>
        <v/>
      </c>
    </row>
    <row r="2425" spans="1:7">
      <c r="A2425" s="32" t="s">
        <v>4095</v>
      </c>
      <c r="B2425" s="32">
        <v>1</v>
      </c>
      <c r="C2425" s="32">
        <v>1</v>
      </c>
      <c r="D2425" s="26" t="str">
        <f t="shared" si="85"/>
        <v>기사임</v>
      </c>
      <c r="E2425" s="26">
        <f>IF(D2425="","",COUNTIF($D$1:D2425,"기사임"))</f>
        <v>2021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4"/>
        <v/>
      </c>
    </row>
    <row r="2426" spans="1:7">
      <c r="A2426" s="32" t="s">
        <v>4096</v>
      </c>
      <c r="B2426" s="32">
        <v>1</v>
      </c>
      <c r="C2426" s="32">
        <v>1</v>
      </c>
      <c r="D2426" s="26" t="str">
        <f t="shared" si="85"/>
        <v>기사임</v>
      </c>
      <c r="E2426" s="26">
        <f>IF(D2426="","",COUNTIF($D$1:D2426,"기사임"))</f>
        <v>2022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4"/>
        <v/>
      </c>
    </row>
    <row r="2427" spans="1:7">
      <c r="A2427" s="32" t="s">
        <v>4097</v>
      </c>
      <c r="B2427" s="32">
        <v>1</v>
      </c>
      <c r="C2427" s="32">
        <v>1</v>
      </c>
      <c r="D2427" s="26" t="str">
        <f t="shared" si="85"/>
        <v>기사임</v>
      </c>
      <c r="E2427" s="26">
        <f>IF(D2427="","",COUNTIF($D$1:D2427,"기사임"))</f>
        <v>2023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4"/>
        <v/>
      </c>
    </row>
    <row r="2428" spans="1:7">
      <c r="A2428" s="32" t="s">
        <v>4098</v>
      </c>
      <c r="B2428" s="32">
        <v>1</v>
      </c>
      <c r="C2428" s="32">
        <v>1</v>
      </c>
      <c r="D2428" s="26" t="str">
        <f t="shared" si="85"/>
        <v>기사임</v>
      </c>
      <c r="E2428" s="26">
        <f>IF(D2428="","",COUNTIF($D$1:D2428,"기사임"))</f>
        <v>2024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4"/>
        <v/>
      </c>
    </row>
    <row r="2429" spans="1:7">
      <c r="A2429" s="32" t="s">
        <v>4099</v>
      </c>
      <c r="B2429" s="32">
        <v>1</v>
      </c>
      <c r="C2429" s="32">
        <v>1</v>
      </c>
      <c r="D2429" s="26" t="str">
        <f t="shared" si="85"/>
        <v>기사임</v>
      </c>
      <c r="E2429" s="26">
        <f>IF(D2429="","",COUNTIF($D$1:D2429,"기사임"))</f>
        <v>2025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4"/>
        <v/>
      </c>
    </row>
    <row r="2430" spans="1:7">
      <c r="A2430" s="32" t="s">
        <v>2891</v>
      </c>
      <c r="B2430" s="32">
        <v>1</v>
      </c>
      <c r="C2430" s="32">
        <v>1</v>
      </c>
      <c r="D2430" s="26" t="str">
        <f t="shared" si="85"/>
        <v>기사임</v>
      </c>
      <c r="E2430" s="26">
        <f>IF(D2430="","",COUNTIF($D$1:D2430,"기사임"))</f>
        <v>2026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4"/>
        <v/>
      </c>
    </row>
    <row r="2431" spans="1:7">
      <c r="A2431" s="32" t="s">
        <v>4100</v>
      </c>
      <c r="B2431" s="32">
        <v>1</v>
      </c>
      <c r="C2431" s="32">
        <v>1</v>
      </c>
      <c r="D2431" s="26" t="str">
        <f t="shared" si="85"/>
        <v>기사임</v>
      </c>
      <c r="E2431" s="26">
        <f>IF(D2431="","",COUNTIF($D$1:D2431,"기사임"))</f>
        <v>2027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4"/>
        <v/>
      </c>
    </row>
    <row r="2432" spans="1:7">
      <c r="A2432" s="32" t="s">
        <v>4101</v>
      </c>
      <c r="B2432" s="32">
        <v>1</v>
      </c>
      <c r="C2432" s="32">
        <v>1</v>
      </c>
      <c r="D2432" s="26" t="str">
        <f t="shared" si="85"/>
        <v>기사임</v>
      </c>
      <c r="E2432" s="26">
        <f>IF(D2432="","",COUNTIF($D$1:D2432,"기사임"))</f>
        <v>2028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4"/>
        <v/>
      </c>
    </row>
    <row r="2433" spans="1:7">
      <c r="A2433" s="32" t="s">
        <v>4102</v>
      </c>
      <c r="B2433" s="32">
        <v>1</v>
      </c>
      <c r="C2433" s="32">
        <v>1</v>
      </c>
      <c r="D2433" s="26" t="str">
        <f t="shared" si="85"/>
        <v>기사임</v>
      </c>
      <c r="E2433" s="26">
        <f>IF(D2433="","",COUNTIF($D$1:D2433,"기사임"))</f>
        <v>2029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4"/>
        <v/>
      </c>
    </row>
    <row r="2434" spans="1:7">
      <c r="A2434" s="32" t="s">
        <v>2434</v>
      </c>
      <c r="B2434" s="32">
        <v>1</v>
      </c>
      <c r="C2434" s="32">
        <v>1</v>
      </c>
      <c r="D2434" s="26" t="str">
        <f t="shared" si="85"/>
        <v>기사임</v>
      </c>
      <c r="E2434" s="26">
        <f>IF(D2434="","",COUNTIF($D$1:D2434,"기사임"))</f>
        <v>2030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6">IF(F2434="","",RANK(F2434,F:F,1))</f>
        <v/>
      </c>
    </row>
    <row r="2435" spans="1:7">
      <c r="A2435" s="32" t="s">
        <v>2003</v>
      </c>
      <c r="B2435" s="32">
        <v>1</v>
      </c>
      <c r="C2435" s="32">
        <v>1</v>
      </c>
      <c r="D2435" s="26" t="str">
        <f t="shared" ref="D2435:D2498" si="87">IF(AND(MID(A2435,2,8)="archives",ISNUMBER(VALUE(MID(A2435,11,8)))=TRUE),"기사임","")</f>
        <v>기사임</v>
      </c>
      <c r="E2435" s="26">
        <f>IF(D2435="","",COUNTIF($D$1:D2435,"기사임"))</f>
        <v>2031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6"/>
        <v/>
      </c>
    </row>
    <row r="2436" spans="1:7">
      <c r="A2436" s="32" t="s">
        <v>4103</v>
      </c>
      <c r="B2436" s="32">
        <v>1</v>
      </c>
      <c r="C2436" s="32">
        <v>1</v>
      </c>
      <c r="D2436" s="26" t="str">
        <f t="shared" si="87"/>
        <v>기사임</v>
      </c>
      <c r="E2436" s="26">
        <f>IF(D2436="","",COUNTIF($D$1:D2436,"기사임"))</f>
        <v>2032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6"/>
        <v/>
      </c>
    </row>
    <row r="2437" spans="1:7">
      <c r="A2437" s="32" t="s">
        <v>4104</v>
      </c>
      <c r="B2437" s="32">
        <v>1</v>
      </c>
      <c r="C2437" s="32">
        <v>1</v>
      </c>
      <c r="D2437" s="26" t="str">
        <f t="shared" si="87"/>
        <v>기사임</v>
      </c>
      <c r="E2437" s="26">
        <f>IF(D2437="","",COUNTIF($D$1:D2437,"기사임"))</f>
        <v>2033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6"/>
        <v/>
      </c>
    </row>
    <row r="2438" spans="1:7">
      <c r="A2438" s="32" t="s">
        <v>4105</v>
      </c>
      <c r="B2438" s="32">
        <v>1</v>
      </c>
      <c r="C2438" s="32">
        <v>1</v>
      </c>
      <c r="D2438" s="26" t="str">
        <f t="shared" si="87"/>
        <v>기사임</v>
      </c>
      <c r="E2438" s="26">
        <f>IF(D2438="","",COUNTIF($D$1:D2438,"기사임"))</f>
        <v>2034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6"/>
        <v/>
      </c>
    </row>
    <row r="2439" spans="1:7">
      <c r="A2439" s="32" t="s">
        <v>4106</v>
      </c>
      <c r="B2439" s="32">
        <v>1</v>
      </c>
      <c r="C2439" s="32">
        <v>1</v>
      </c>
      <c r="D2439" s="26" t="str">
        <f t="shared" si="87"/>
        <v>기사임</v>
      </c>
      <c r="E2439" s="26">
        <f>IF(D2439="","",COUNTIF($D$1:D2439,"기사임"))</f>
        <v>2035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6"/>
        <v/>
      </c>
    </row>
    <row r="2440" spans="1:7">
      <c r="A2440" s="32" t="s">
        <v>4107</v>
      </c>
      <c r="B2440" s="32">
        <v>1</v>
      </c>
      <c r="C2440" s="32">
        <v>1</v>
      </c>
      <c r="D2440" s="26" t="str">
        <f t="shared" si="87"/>
        <v>기사임</v>
      </c>
      <c r="E2440" s="26">
        <f>IF(D2440="","",COUNTIF($D$1:D2440,"기사임"))</f>
        <v>2036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6"/>
        <v/>
      </c>
    </row>
    <row r="2441" spans="1:7">
      <c r="A2441" s="32" t="s">
        <v>4108</v>
      </c>
      <c r="B2441" s="32">
        <v>1</v>
      </c>
      <c r="C2441" s="32">
        <v>1</v>
      </c>
      <c r="D2441" s="26" t="str">
        <f t="shared" si="87"/>
        <v>기사임</v>
      </c>
      <c r="E2441" s="26">
        <f>IF(D2441="","",COUNTIF($D$1:D2441,"기사임"))</f>
        <v>2037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6"/>
        <v/>
      </c>
    </row>
    <row r="2442" spans="1:7">
      <c r="A2442" s="32" t="s">
        <v>2117</v>
      </c>
      <c r="B2442" s="32">
        <v>1</v>
      </c>
      <c r="C2442" s="32">
        <v>1</v>
      </c>
      <c r="D2442" s="26" t="str">
        <f t="shared" si="87"/>
        <v>기사임</v>
      </c>
      <c r="E2442" s="26">
        <f>IF(D2442="","",COUNTIF($D$1:D2442,"기사임"))</f>
        <v>2038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6"/>
        <v/>
      </c>
    </row>
    <row r="2443" spans="1:7">
      <c r="A2443" s="32" t="s">
        <v>2435</v>
      </c>
      <c r="B2443" s="32">
        <v>1</v>
      </c>
      <c r="C2443" s="32">
        <v>1</v>
      </c>
      <c r="D2443" s="26" t="str">
        <f t="shared" si="87"/>
        <v>기사임</v>
      </c>
      <c r="E2443" s="26">
        <f>IF(D2443="","",COUNTIF($D$1:D2443,"기사임"))</f>
        <v>2039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6"/>
        <v/>
      </c>
    </row>
    <row r="2444" spans="1:7">
      <c r="A2444" s="32" t="s">
        <v>3145</v>
      </c>
      <c r="B2444" s="32">
        <v>1</v>
      </c>
      <c r="C2444" s="32">
        <v>1</v>
      </c>
      <c r="D2444" s="26" t="str">
        <f t="shared" si="87"/>
        <v>기사임</v>
      </c>
      <c r="E2444" s="26">
        <f>IF(D2444="","",COUNTIF($D$1:D2444,"기사임"))</f>
        <v>2040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6"/>
        <v/>
      </c>
    </row>
    <row r="2445" spans="1:7">
      <c r="A2445" s="32" t="s">
        <v>4109</v>
      </c>
      <c r="B2445" s="32">
        <v>1</v>
      </c>
      <c r="C2445" s="32">
        <v>1</v>
      </c>
      <c r="D2445" s="26" t="str">
        <f t="shared" si="87"/>
        <v>기사임</v>
      </c>
      <c r="E2445" s="26">
        <f>IF(D2445="","",COUNTIF($D$1:D2445,"기사임"))</f>
        <v>2041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6"/>
        <v/>
      </c>
    </row>
    <row r="2446" spans="1:7">
      <c r="A2446" s="32" t="s">
        <v>4110</v>
      </c>
      <c r="B2446" s="32">
        <v>1</v>
      </c>
      <c r="C2446" s="32">
        <v>1</v>
      </c>
      <c r="D2446" s="26" t="str">
        <f t="shared" si="87"/>
        <v>기사임</v>
      </c>
      <c r="E2446" s="26">
        <f>IF(D2446="","",COUNTIF($D$1:D2446,"기사임"))</f>
        <v>2042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6"/>
        <v/>
      </c>
    </row>
    <row r="2447" spans="1:7">
      <c r="A2447" s="32" t="s">
        <v>4111</v>
      </c>
      <c r="B2447" s="32">
        <v>1</v>
      </c>
      <c r="C2447" s="32">
        <v>1</v>
      </c>
      <c r="D2447" s="26" t="str">
        <f t="shared" si="87"/>
        <v>기사임</v>
      </c>
      <c r="E2447" s="26">
        <f>IF(D2447="","",COUNTIF($D$1:D2447,"기사임"))</f>
        <v>2043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6"/>
        <v/>
      </c>
    </row>
    <row r="2448" spans="1:7">
      <c r="A2448" s="32" t="s">
        <v>3095</v>
      </c>
      <c r="B2448" s="32">
        <v>1</v>
      </c>
      <c r="C2448" s="32">
        <v>1</v>
      </c>
      <c r="D2448" s="26" t="str">
        <f t="shared" si="87"/>
        <v>기사임</v>
      </c>
      <c r="E2448" s="26">
        <f>IF(D2448="","",COUNTIF($D$1:D2448,"기사임"))</f>
        <v>2044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6"/>
        <v/>
      </c>
    </row>
    <row r="2449" spans="1:7">
      <c r="A2449" s="32" t="s">
        <v>2436</v>
      </c>
      <c r="B2449" s="32">
        <v>1</v>
      </c>
      <c r="C2449" s="32">
        <v>1</v>
      </c>
      <c r="D2449" s="26" t="str">
        <f t="shared" si="87"/>
        <v>기사임</v>
      </c>
      <c r="E2449" s="26">
        <f>IF(D2449="","",COUNTIF($D$1:D2449,"기사임"))</f>
        <v>2045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6"/>
        <v/>
      </c>
    </row>
    <row r="2450" spans="1:7">
      <c r="A2450" s="32" t="s">
        <v>2893</v>
      </c>
      <c r="B2450" s="32">
        <v>1</v>
      </c>
      <c r="C2450" s="32">
        <v>1</v>
      </c>
      <c r="D2450" s="26" t="str">
        <f t="shared" si="87"/>
        <v>기사임</v>
      </c>
      <c r="E2450" s="26">
        <f>IF(D2450="","",COUNTIF($D$1:D2450,"기사임"))</f>
        <v>2046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6"/>
        <v/>
      </c>
    </row>
    <row r="2451" spans="1:7">
      <c r="A2451" s="32" t="s">
        <v>2118</v>
      </c>
      <c r="B2451" s="32">
        <v>1</v>
      </c>
      <c r="C2451" s="32">
        <v>1</v>
      </c>
      <c r="D2451" s="26" t="str">
        <f t="shared" si="87"/>
        <v>기사임</v>
      </c>
      <c r="E2451" s="26">
        <f>IF(D2451="","",COUNTIF($D$1:D2451,"기사임"))</f>
        <v>2047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6"/>
        <v/>
      </c>
    </row>
    <row r="2452" spans="1:7">
      <c r="A2452" s="32" t="s">
        <v>1805</v>
      </c>
      <c r="B2452" s="32">
        <v>1</v>
      </c>
      <c r="C2452" s="32">
        <v>1</v>
      </c>
      <c r="D2452" s="26" t="str">
        <f t="shared" si="87"/>
        <v>기사임</v>
      </c>
      <c r="E2452" s="26">
        <f>IF(D2452="","",COUNTIF($D$1:D2452,"기사임"))</f>
        <v>2048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6"/>
        <v/>
      </c>
    </row>
    <row r="2453" spans="1:7">
      <c r="A2453" s="32" t="s">
        <v>2255</v>
      </c>
      <c r="B2453" s="32">
        <v>1</v>
      </c>
      <c r="C2453" s="32">
        <v>1</v>
      </c>
      <c r="D2453" s="26" t="str">
        <f t="shared" si="87"/>
        <v>기사임</v>
      </c>
      <c r="E2453" s="26">
        <f>IF(D2453="","",COUNTIF($D$1:D2453,"기사임"))</f>
        <v>2049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6"/>
        <v/>
      </c>
    </row>
    <row r="2454" spans="1:7">
      <c r="A2454" s="32" t="s">
        <v>4112</v>
      </c>
      <c r="B2454" s="32">
        <v>1</v>
      </c>
      <c r="C2454" s="32">
        <v>1</v>
      </c>
      <c r="D2454" s="26" t="str">
        <f t="shared" si="87"/>
        <v>기사임</v>
      </c>
      <c r="E2454" s="26">
        <f>IF(D2454="","",COUNTIF($D$1:D2454,"기사임"))</f>
        <v>2050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6"/>
        <v/>
      </c>
    </row>
    <row r="2455" spans="1:7">
      <c r="A2455" s="32" t="s">
        <v>4113</v>
      </c>
      <c r="B2455" s="32">
        <v>1</v>
      </c>
      <c r="C2455" s="32">
        <v>1</v>
      </c>
      <c r="D2455" s="26" t="str">
        <f t="shared" si="87"/>
        <v>기사임</v>
      </c>
      <c r="E2455" s="26">
        <f>IF(D2455="","",COUNTIF($D$1:D2455,"기사임"))</f>
        <v>2051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6"/>
        <v/>
      </c>
    </row>
    <row r="2456" spans="1:7">
      <c r="A2456" s="32" t="s">
        <v>4114</v>
      </c>
      <c r="B2456" s="32">
        <v>1</v>
      </c>
      <c r="C2456" s="32">
        <v>1</v>
      </c>
      <c r="D2456" s="26" t="str">
        <f t="shared" si="87"/>
        <v>기사임</v>
      </c>
      <c r="E2456" s="26">
        <f>IF(D2456="","",COUNTIF($D$1:D2456,"기사임"))</f>
        <v>2052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6"/>
        <v/>
      </c>
    </row>
    <row r="2457" spans="1:7">
      <c r="A2457" s="32" t="s">
        <v>4115</v>
      </c>
      <c r="B2457" s="32">
        <v>1</v>
      </c>
      <c r="C2457" s="32">
        <v>1</v>
      </c>
      <c r="D2457" s="26" t="str">
        <f t="shared" si="87"/>
        <v>기사임</v>
      </c>
      <c r="E2457" s="26">
        <f>IF(D2457="","",COUNTIF($D$1:D2457,"기사임"))</f>
        <v>2053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6"/>
        <v/>
      </c>
    </row>
    <row r="2458" spans="1:7">
      <c r="A2458" s="32" t="s">
        <v>4116</v>
      </c>
      <c r="B2458" s="32">
        <v>1</v>
      </c>
      <c r="C2458" s="32">
        <v>1</v>
      </c>
      <c r="D2458" s="26" t="str">
        <f t="shared" si="87"/>
        <v>기사임</v>
      </c>
      <c r="E2458" s="26">
        <f>IF(D2458="","",COUNTIF($D$1:D2458,"기사임"))</f>
        <v>2054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6"/>
        <v/>
      </c>
    </row>
    <row r="2459" spans="1:7">
      <c r="A2459" s="32" t="s">
        <v>4117</v>
      </c>
      <c r="B2459" s="32">
        <v>1</v>
      </c>
      <c r="C2459" s="32">
        <v>1</v>
      </c>
      <c r="D2459" s="26" t="str">
        <f t="shared" si="87"/>
        <v>기사임</v>
      </c>
      <c r="E2459" s="26">
        <f>IF(D2459="","",COUNTIF($D$1:D2459,"기사임"))</f>
        <v>2055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6"/>
        <v/>
      </c>
    </row>
    <row r="2460" spans="1:7">
      <c r="A2460" s="32" t="s">
        <v>3146</v>
      </c>
      <c r="B2460" s="32">
        <v>1</v>
      </c>
      <c r="C2460" s="32">
        <v>1</v>
      </c>
      <c r="D2460" s="26" t="str">
        <f t="shared" si="87"/>
        <v>기사임</v>
      </c>
      <c r="E2460" s="26">
        <f>IF(D2460="","",COUNTIF($D$1:D2460,"기사임"))</f>
        <v>2056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6"/>
        <v/>
      </c>
    </row>
    <row r="2461" spans="1:7">
      <c r="A2461" s="32" t="s">
        <v>2120</v>
      </c>
      <c r="B2461" s="32">
        <v>1</v>
      </c>
      <c r="C2461" s="32">
        <v>1</v>
      </c>
      <c r="D2461" s="26" t="str">
        <f t="shared" si="87"/>
        <v>기사임</v>
      </c>
      <c r="E2461" s="26">
        <f>IF(D2461="","",COUNTIF($D$1:D2461,"기사임"))</f>
        <v>2057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6"/>
        <v/>
      </c>
    </row>
    <row r="2462" spans="1:7">
      <c r="A2462" s="32" t="s">
        <v>4118</v>
      </c>
      <c r="B2462" s="32">
        <v>1</v>
      </c>
      <c r="C2462" s="32">
        <v>1</v>
      </c>
      <c r="D2462" s="26" t="str">
        <f t="shared" si="87"/>
        <v>기사임</v>
      </c>
      <c r="E2462" s="26">
        <f>IF(D2462="","",COUNTIF($D$1:D2462,"기사임"))</f>
        <v>2058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6"/>
        <v/>
      </c>
    </row>
    <row r="2463" spans="1:7">
      <c r="A2463" s="32" t="s">
        <v>2257</v>
      </c>
      <c r="B2463" s="32">
        <v>1</v>
      </c>
      <c r="C2463" s="32">
        <v>1</v>
      </c>
      <c r="D2463" s="26" t="str">
        <f t="shared" si="87"/>
        <v>기사임</v>
      </c>
      <c r="E2463" s="26">
        <f>IF(D2463="","",COUNTIF($D$1:D2463,"기사임"))</f>
        <v>2059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6"/>
        <v/>
      </c>
    </row>
    <row r="2464" spans="1:7">
      <c r="A2464" s="32" t="s">
        <v>4119</v>
      </c>
      <c r="B2464" s="32">
        <v>1</v>
      </c>
      <c r="C2464" s="32">
        <v>1</v>
      </c>
      <c r="D2464" s="26" t="str">
        <f t="shared" si="87"/>
        <v>기사임</v>
      </c>
      <c r="E2464" s="26">
        <f>IF(D2464="","",COUNTIF($D$1:D2464,"기사임"))</f>
        <v>2060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6"/>
        <v/>
      </c>
    </row>
    <row r="2465" spans="1:7">
      <c r="A2465" s="32" t="s">
        <v>4120</v>
      </c>
      <c r="B2465" s="32">
        <v>1</v>
      </c>
      <c r="C2465" s="32">
        <v>1</v>
      </c>
      <c r="D2465" s="26" t="str">
        <f t="shared" si="87"/>
        <v>기사임</v>
      </c>
      <c r="E2465" s="26">
        <f>IF(D2465="","",COUNTIF($D$1:D2465,"기사임"))</f>
        <v>2061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6"/>
        <v/>
      </c>
    </row>
    <row r="2466" spans="1:7">
      <c r="A2466" s="32" t="s">
        <v>4121</v>
      </c>
      <c r="B2466" s="32">
        <v>1</v>
      </c>
      <c r="C2466" s="32">
        <v>1</v>
      </c>
      <c r="D2466" s="26" t="str">
        <f t="shared" si="87"/>
        <v>기사임</v>
      </c>
      <c r="E2466" s="26">
        <f>IF(D2466="","",COUNTIF($D$1:D2466,"기사임"))</f>
        <v>2062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6"/>
        <v/>
      </c>
    </row>
    <row r="2467" spans="1:7">
      <c r="A2467" s="32" t="s">
        <v>3147</v>
      </c>
      <c r="B2467" s="32">
        <v>1</v>
      </c>
      <c r="C2467" s="32">
        <v>1</v>
      </c>
      <c r="D2467" s="26" t="str">
        <f t="shared" si="87"/>
        <v>기사임</v>
      </c>
      <c r="E2467" s="26">
        <f>IF(D2467="","",COUNTIF($D$1:D2467,"기사임"))</f>
        <v>2063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6"/>
        <v/>
      </c>
    </row>
    <row r="2468" spans="1:7">
      <c r="A2468" s="32" t="s">
        <v>4122</v>
      </c>
      <c r="B2468" s="32">
        <v>1</v>
      </c>
      <c r="C2468" s="32">
        <v>1</v>
      </c>
      <c r="D2468" s="26" t="str">
        <f t="shared" si="87"/>
        <v>기사임</v>
      </c>
      <c r="E2468" s="26">
        <f>IF(D2468="","",COUNTIF($D$1:D2468,"기사임"))</f>
        <v>2064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6"/>
        <v/>
      </c>
    </row>
    <row r="2469" spans="1:7">
      <c r="A2469" s="32" t="s">
        <v>2438</v>
      </c>
      <c r="B2469" s="32">
        <v>1</v>
      </c>
      <c r="C2469" s="32">
        <v>1</v>
      </c>
      <c r="D2469" s="26" t="str">
        <f t="shared" si="87"/>
        <v>기사임</v>
      </c>
      <c r="E2469" s="26">
        <f>IF(D2469="","",COUNTIF($D$1:D2469,"기사임"))</f>
        <v>2065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6"/>
        <v/>
      </c>
    </row>
    <row r="2470" spans="1:7">
      <c r="A2470" s="32" t="s">
        <v>3148</v>
      </c>
      <c r="B2470" s="32">
        <v>1</v>
      </c>
      <c r="C2470" s="32">
        <v>1</v>
      </c>
      <c r="D2470" s="26" t="str">
        <f t="shared" si="87"/>
        <v>기사임</v>
      </c>
      <c r="E2470" s="26">
        <f>IF(D2470="","",COUNTIF($D$1:D2470,"기사임"))</f>
        <v>2066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6"/>
        <v/>
      </c>
    </row>
    <row r="2471" spans="1:7">
      <c r="A2471" s="32" t="s">
        <v>4123</v>
      </c>
      <c r="B2471" s="32">
        <v>1</v>
      </c>
      <c r="C2471" s="32">
        <v>1</v>
      </c>
      <c r="D2471" s="26" t="str">
        <f t="shared" si="87"/>
        <v>기사임</v>
      </c>
      <c r="E2471" s="26">
        <f>IF(D2471="","",COUNTIF($D$1:D2471,"기사임"))</f>
        <v>2067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6"/>
        <v/>
      </c>
    </row>
    <row r="2472" spans="1:7">
      <c r="A2472" s="32" t="s">
        <v>4124</v>
      </c>
      <c r="B2472" s="32">
        <v>1</v>
      </c>
      <c r="C2472" s="32">
        <v>1</v>
      </c>
      <c r="D2472" s="26" t="str">
        <f t="shared" si="87"/>
        <v>기사임</v>
      </c>
      <c r="E2472" s="26">
        <f>IF(D2472="","",COUNTIF($D$1:D2472,"기사임"))</f>
        <v>2068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6"/>
        <v/>
      </c>
    </row>
    <row r="2473" spans="1:7">
      <c r="A2473" s="32" t="s">
        <v>4125</v>
      </c>
      <c r="B2473" s="32">
        <v>1</v>
      </c>
      <c r="C2473" s="32">
        <v>1</v>
      </c>
      <c r="D2473" s="26" t="str">
        <f t="shared" si="87"/>
        <v>기사임</v>
      </c>
      <c r="E2473" s="26">
        <f>IF(D2473="","",COUNTIF($D$1:D2473,"기사임"))</f>
        <v>2069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6"/>
        <v/>
      </c>
    </row>
    <row r="2474" spans="1:7">
      <c r="A2474" s="32" t="s">
        <v>4126</v>
      </c>
      <c r="B2474" s="32">
        <v>1</v>
      </c>
      <c r="C2474" s="32">
        <v>1</v>
      </c>
      <c r="D2474" s="26" t="str">
        <f t="shared" si="87"/>
        <v>기사임</v>
      </c>
      <c r="E2474" s="26">
        <f>IF(D2474="","",COUNTIF($D$1:D2474,"기사임"))</f>
        <v>2070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6"/>
        <v/>
      </c>
    </row>
    <row r="2475" spans="1:7">
      <c r="A2475" s="32" t="s">
        <v>4127</v>
      </c>
      <c r="B2475" s="32">
        <v>1</v>
      </c>
      <c r="C2475" s="32">
        <v>1</v>
      </c>
      <c r="D2475" s="26" t="str">
        <f t="shared" si="87"/>
        <v>기사임</v>
      </c>
      <c r="E2475" s="26">
        <f>IF(D2475="","",COUNTIF($D$1:D2475,"기사임"))</f>
        <v>2071</v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6"/>
        <v/>
      </c>
    </row>
    <row r="2476" spans="1:7">
      <c r="A2476" s="32" t="s">
        <v>1470</v>
      </c>
      <c r="B2476" s="32">
        <v>1</v>
      </c>
      <c r="C2476" s="32">
        <v>1</v>
      </c>
      <c r="D2476" s="26" t="str">
        <f t="shared" si="87"/>
        <v>기사임</v>
      </c>
      <c r="E2476" s="26">
        <f>IF(D2476="","",COUNTIF($D$1:D2476,"기사임"))</f>
        <v>2072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6"/>
        <v/>
      </c>
    </row>
    <row r="2477" spans="1:7">
      <c r="A2477" s="32" t="s">
        <v>4128</v>
      </c>
      <c r="B2477" s="32">
        <v>1</v>
      </c>
      <c r="C2477" s="32">
        <v>1</v>
      </c>
      <c r="D2477" s="26" t="str">
        <f t="shared" si="87"/>
        <v>기사임</v>
      </c>
      <c r="E2477" s="26">
        <f>IF(D2477="","",COUNTIF($D$1:D2477,"기사임"))</f>
        <v>2073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6"/>
        <v/>
      </c>
    </row>
    <row r="2478" spans="1:7">
      <c r="A2478" s="32" t="s">
        <v>4129</v>
      </c>
      <c r="B2478" s="32">
        <v>1</v>
      </c>
      <c r="C2478" s="32">
        <v>1</v>
      </c>
      <c r="D2478" s="26" t="str">
        <f t="shared" si="87"/>
        <v>기사임</v>
      </c>
      <c r="E2478" s="26">
        <f>IF(D2478="","",COUNTIF($D$1:D2478,"기사임"))</f>
        <v>2074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6"/>
        <v/>
      </c>
    </row>
    <row r="2479" spans="1:7">
      <c r="A2479" s="32" t="s">
        <v>4130</v>
      </c>
      <c r="B2479" s="32">
        <v>1</v>
      </c>
      <c r="C2479" s="32">
        <v>1</v>
      </c>
      <c r="D2479" s="26" t="str">
        <f t="shared" si="87"/>
        <v>기사임</v>
      </c>
      <c r="E2479" s="26">
        <f>IF(D2479="","",COUNTIF($D$1:D2479,"기사임"))</f>
        <v>2075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6"/>
        <v/>
      </c>
    </row>
    <row r="2480" spans="1:7">
      <c r="A2480" s="32" t="s">
        <v>4131</v>
      </c>
      <c r="B2480" s="32">
        <v>1</v>
      </c>
      <c r="C2480" s="32">
        <v>1</v>
      </c>
      <c r="D2480" s="26" t="str">
        <f t="shared" si="87"/>
        <v>기사임</v>
      </c>
      <c r="E2480" s="26">
        <f>IF(D2480="","",COUNTIF($D$1:D2480,"기사임"))</f>
        <v>2076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6"/>
        <v/>
      </c>
    </row>
    <row r="2481" spans="1:7">
      <c r="A2481" s="32" t="s">
        <v>4132</v>
      </c>
      <c r="B2481" s="32">
        <v>1</v>
      </c>
      <c r="C2481" s="32">
        <v>1</v>
      </c>
      <c r="D2481" s="26" t="str">
        <f t="shared" si="87"/>
        <v>기사임</v>
      </c>
      <c r="E2481" s="26">
        <f>IF(D2481="","",COUNTIF($D$1:D2481,"기사임"))</f>
        <v>2077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6"/>
        <v/>
      </c>
    </row>
    <row r="2482" spans="1:7">
      <c r="A2482" s="32" t="s">
        <v>3150</v>
      </c>
      <c r="B2482" s="32">
        <v>1</v>
      </c>
      <c r="C2482" s="32">
        <v>1</v>
      </c>
      <c r="D2482" s="26" t="str">
        <f t="shared" si="87"/>
        <v>기사임</v>
      </c>
      <c r="E2482" s="26">
        <f>IF(D2482="","",COUNTIF($D$1:D2482,"기사임"))</f>
        <v>2078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6"/>
        <v/>
      </c>
    </row>
    <row r="2483" spans="1:7">
      <c r="A2483" s="32" t="s">
        <v>4133</v>
      </c>
      <c r="B2483" s="32">
        <v>1</v>
      </c>
      <c r="C2483" s="32">
        <v>1</v>
      </c>
      <c r="D2483" s="26" t="str">
        <f t="shared" si="87"/>
        <v>기사임</v>
      </c>
      <c r="E2483" s="26">
        <f>IF(D2483="","",COUNTIF($D$1:D2483,"기사임"))</f>
        <v>2079</v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6"/>
        <v/>
      </c>
    </row>
    <row r="2484" spans="1:7">
      <c r="A2484" s="32" t="s">
        <v>4134</v>
      </c>
      <c r="B2484" s="32">
        <v>1</v>
      </c>
      <c r="C2484" s="32">
        <v>1</v>
      </c>
      <c r="D2484" s="26" t="str">
        <f t="shared" si="87"/>
        <v>기사임</v>
      </c>
      <c r="E2484" s="26">
        <f>IF(D2484="","",COUNTIF($D$1:D2484,"기사임"))</f>
        <v>2080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6"/>
        <v/>
      </c>
    </row>
    <row r="2485" spans="1:7">
      <c r="A2485" s="32" t="s">
        <v>2439</v>
      </c>
      <c r="B2485" s="32">
        <v>1</v>
      </c>
      <c r="C2485" s="32">
        <v>1</v>
      </c>
      <c r="D2485" s="26" t="str">
        <f t="shared" si="87"/>
        <v>기사임</v>
      </c>
      <c r="E2485" s="26">
        <f>IF(D2485="","",COUNTIF($D$1:D2485,"기사임"))</f>
        <v>2081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6"/>
        <v/>
      </c>
    </row>
    <row r="2486" spans="1:7">
      <c r="A2486" s="32" t="s">
        <v>2121</v>
      </c>
      <c r="B2486" s="32">
        <v>1</v>
      </c>
      <c r="C2486" s="32">
        <v>1</v>
      </c>
      <c r="D2486" s="26" t="str">
        <f t="shared" si="87"/>
        <v>기사임</v>
      </c>
      <c r="E2486" s="26">
        <f>IF(D2486="","",COUNTIF($D$1:D2486,"기사임"))</f>
        <v>2082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6"/>
        <v/>
      </c>
    </row>
    <row r="2487" spans="1:7">
      <c r="A2487" s="32" t="s">
        <v>4135</v>
      </c>
      <c r="B2487" s="32">
        <v>1</v>
      </c>
      <c r="C2487" s="32">
        <v>1</v>
      </c>
      <c r="D2487" s="26" t="str">
        <f t="shared" si="87"/>
        <v>기사임</v>
      </c>
      <c r="E2487" s="26">
        <f>IF(D2487="","",COUNTIF($D$1:D2487,"기사임"))</f>
        <v>2083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6"/>
        <v/>
      </c>
    </row>
    <row r="2488" spans="1:7">
      <c r="A2488" s="32" t="s">
        <v>3151</v>
      </c>
      <c r="B2488" s="32">
        <v>1</v>
      </c>
      <c r="C2488" s="32">
        <v>1</v>
      </c>
      <c r="D2488" s="26" t="str">
        <f t="shared" si="87"/>
        <v>기사임</v>
      </c>
      <c r="E2488" s="26">
        <f>IF(D2488="","",COUNTIF($D$1:D2488,"기사임"))</f>
        <v>2084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6"/>
        <v/>
      </c>
    </row>
    <row r="2489" spans="1:7">
      <c r="A2489" s="32" t="s">
        <v>2839</v>
      </c>
      <c r="B2489" s="32">
        <v>1</v>
      </c>
      <c r="C2489" s="32">
        <v>1</v>
      </c>
      <c r="D2489" s="26" t="str">
        <f t="shared" si="87"/>
        <v>기사임</v>
      </c>
      <c r="E2489" s="26">
        <f>IF(D2489="","",COUNTIF($D$1:D2489,"기사임"))</f>
        <v>2085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6"/>
        <v/>
      </c>
    </row>
    <row r="2490" spans="1:7">
      <c r="A2490" s="32" t="s">
        <v>4136</v>
      </c>
      <c r="B2490" s="32">
        <v>1</v>
      </c>
      <c r="C2490" s="32">
        <v>1</v>
      </c>
      <c r="D2490" s="26" t="str">
        <f t="shared" si="87"/>
        <v>기사임</v>
      </c>
      <c r="E2490" s="26">
        <f>IF(D2490="","",COUNTIF($D$1:D2490,"기사임"))</f>
        <v>2086</v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6"/>
        <v/>
      </c>
    </row>
    <row r="2491" spans="1:7">
      <c r="A2491" s="32" t="s">
        <v>3152</v>
      </c>
      <c r="B2491" s="32">
        <v>1</v>
      </c>
      <c r="C2491" s="32">
        <v>1</v>
      </c>
      <c r="D2491" s="26" t="str">
        <f t="shared" si="87"/>
        <v>기사임</v>
      </c>
      <c r="E2491" s="26">
        <f>IF(D2491="","",COUNTIF($D$1:D2491,"기사임"))</f>
        <v>2087</v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6"/>
        <v/>
      </c>
    </row>
    <row r="2492" spans="1:7">
      <c r="A2492" s="32" t="s">
        <v>4137</v>
      </c>
      <c r="B2492" s="32">
        <v>1</v>
      </c>
      <c r="C2492" s="32">
        <v>1</v>
      </c>
      <c r="D2492" s="26" t="str">
        <f t="shared" si="87"/>
        <v>기사임</v>
      </c>
      <c r="E2492" s="26">
        <f>IF(D2492="","",COUNTIF($D$1:D2492,"기사임"))</f>
        <v>2088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6"/>
        <v/>
      </c>
    </row>
    <row r="2493" spans="1:7">
      <c r="A2493" s="32" t="s">
        <v>3153</v>
      </c>
      <c r="B2493" s="32">
        <v>1</v>
      </c>
      <c r="C2493" s="32">
        <v>1</v>
      </c>
      <c r="D2493" s="26" t="str">
        <f t="shared" si="87"/>
        <v>기사임</v>
      </c>
      <c r="E2493" s="26">
        <f>IF(D2493="","",COUNTIF($D$1:D2493,"기사임"))</f>
        <v>2089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6"/>
        <v/>
      </c>
    </row>
    <row r="2494" spans="1:7">
      <c r="A2494" s="32" t="s">
        <v>2440</v>
      </c>
      <c r="B2494" s="32">
        <v>1</v>
      </c>
      <c r="C2494" s="32">
        <v>1</v>
      </c>
      <c r="D2494" s="26" t="str">
        <f t="shared" si="87"/>
        <v>기사임</v>
      </c>
      <c r="E2494" s="26">
        <f>IF(D2494="","",COUNTIF($D$1:D2494,"기사임"))</f>
        <v>2090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6"/>
        <v/>
      </c>
    </row>
    <row r="2495" spans="1:7">
      <c r="A2495" s="32" t="s">
        <v>3154</v>
      </c>
      <c r="B2495" s="32">
        <v>1</v>
      </c>
      <c r="C2495" s="32">
        <v>1</v>
      </c>
      <c r="D2495" s="26" t="str">
        <f t="shared" si="87"/>
        <v>기사임</v>
      </c>
      <c r="E2495" s="26">
        <f>IF(D2495="","",COUNTIF($D$1:D2495,"기사임"))</f>
        <v>2091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6"/>
        <v/>
      </c>
    </row>
    <row r="2496" spans="1:7">
      <c r="A2496" s="32" t="s">
        <v>4138</v>
      </c>
      <c r="B2496" s="32">
        <v>1</v>
      </c>
      <c r="C2496" s="32">
        <v>1</v>
      </c>
      <c r="D2496" s="26" t="str">
        <f t="shared" si="87"/>
        <v>기사임</v>
      </c>
      <c r="E2496" s="26">
        <f>IF(D2496="","",COUNTIF($D$1:D2496,"기사임"))</f>
        <v>2092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6"/>
        <v/>
      </c>
    </row>
    <row r="2497" spans="1:7">
      <c r="A2497" s="32" t="s">
        <v>4139</v>
      </c>
      <c r="B2497" s="32">
        <v>1</v>
      </c>
      <c r="C2497" s="32">
        <v>1</v>
      </c>
      <c r="D2497" s="26" t="str">
        <f t="shared" si="87"/>
        <v>기사임</v>
      </c>
      <c r="E2497" s="26">
        <f>IF(D2497="","",COUNTIF($D$1:D2497,"기사임"))</f>
        <v>2093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6"/>
        <v/>
      </c>
    </row>
    <row r="2498" spans="1:7">
      <c r="A2498" s="32" t="s">
        <v>2259</v>
      </c>
      <c r="B2498" s="32">
        <v>1</v>
      </c>
      <c r="C2498" s="32">
        <v>1</v>
      </c>
      <c r="D2498" s="26" t="str">
        <f t="shared" si="87"/>
        <v>기사임</v>
      </c>
      <c r="E2498" s="26">
        <f>IF(D2498="","",COUNTIF($D$1:D2498,"기사임"))</f>
        <v>2094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8">IF(F2498="","",RANK(F2498,F:F,1))</f>
        <v/>
      </c>
    </row>
    <row r="2499" spans="1:7">
      <c r="A2499" s="32" t="s">
        <v>4140</v>
      </c>
      <c r="B2499" s="32">
        <v>1</v>
      </c>
      <c r="C2499" s="32">
        <v>1</v>
      </c>
      <c r="D2499" s="26" t="str">
        <f t="shared" ref="D2499:D2562" si="89">IF(AND(MID(A2499,2,8)="archives",ISNUMBER(VALUE(MID(A2499,11,8)))=TRUE),"기사임","")</f>
        <v>기사임</v>
      </c>
      <c r="E2499" s="26">
        <f>IF(D2499="","",COUNTIF($D$1:D2499,"기사임"))</f>
        <v>2095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8"/>
        <v/>
      </c>
    </row>
    <row r="2500" spans="1:7">
      <c r="A2500" s="32" t="s">
        <v>4141</v>
      </c>
      <c r="B2500" s="32">
        <v>1</v>
      </c>
      <c r="C2500" s="32">
        <v>1</v>
      </c>
      <c r="D2500" s="26" t="str">
        <f t="shared" si="89"/>
        <v>기사임</v>
      </c>
      <c r="E2500" s="26">
        <f>IF(D2500="","",COUNTIF($D$1:D2500,"기사임"))</f>
        <v>2096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8"/>
        <v/>
      </c>
    </row>
    <row r="2501" spans="1:7">
      <c r="A2501" s="32" t="s">
        <v>4142</v>
      </c>
      <c r="B2501" s="32">
        <v>1</v>
      </c>
      <c r="C2501" s="32">
        <v>1</v>
      </c>
      <c r="D2501" s="26" t="str">
        <f t="shared" si="89"/>
        <v>기사임</v>
      </c>
      <c r="E2501" s="26">
        <f>IF(D2501="","",COUNTIF($D$1:D2501,"기사임"))</f>
        <v>2097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8"/>
        <v/>
      </c>
    </row>
    <row r="2502" spans="1:7">
      <c r="A2502" s="32" t="s">
        <v>3155</v>
      </c>
      <c r="B2502" s="32">
        <v>1</v>
      </c>
      <c r="C2502" s="32">
        <v>1</v>
      </c>
      <c r="D2502" s="26" t="str">
        <f t="shared" si="89"/>
        <v>기사임</v>
      </c>
      <c r="E2502" s="26">
        <f>IF(D2502="","",COUNTIF($D$1:D2502,"기사임"))</f>
        <v>2098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8"/>
        <v/>
      </c>
    </row>
    <row r="2503" spans="1:7">
      <c r="A2503" s="32" t="s">
        <v>4143</v>
      </c>
      <c r="B2503" s="32">
        <v>1</v>
      </c>
      <c r="C2503" s="32">
        <v>1</v>
      </c>
      <c r="D2503" s="26" t="str">
        <f t="shared" si="89"/>
        <v>기사임</v>
      </c>
      <c r="E2503" s="26">
        <f>IF(D2503="","",COUNTIF($D$1:D2503,"기사임"))</f>
        <v>2099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8"/>
        <v/>
      </c>
    </row>
    <row r="2504" spans="1:7">
      <c r="A2504" s="32" t="s">
        <v>4144</v>
      </c>
      <c r="B2504" s="32">
        <v>1</v>
      </c>
      <c r="C2504" s="32">
        <v>1</v>
      </c>
      <c r="D2504" s="26" t="str">
        <f t="shared" si="89"/>
        <v>기사임</v>
      </c>
      <c r="E2504" s="26">
        <f>IF(D2504="","",COUNTIF($D$1:D2504,"기사임"))</f>
        <v>2100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8"/>
        <v/>
      </c>
    </row>
    <row r="2505" spans="1:7">
      <c r="A2505" s="32" t="s">
        <v>4145</v>
      </c>
      <c r="B2505" s="32">
        <v>1</v>
      </c>
      <c r="C2505" s="32">
        <v>1</v>
      </c>
      <c r="D2505" s="26" t="str">
        <f t="shared" si="89"/>
        <v>기사임</v>
      </c>
      <c r="E2505" s="26">
        <f>IF(D2505="","",COUNTIF($D$1:D2505,"기사임"))</f>
        <v>2101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8"/>
        <v/>
      </c>
    </row>
    <row r="2506" spans="1:7">
      <c r="A2506" s="32" t="s">
        <v>2441</v>
      </c>
      <c r="B2506" s="32">
        <v>1</v>
      </c>
      <c r="C2506" s="32">
        <v>1</v>
      </c>
      <c r="D2506" s="26" t="str">
        <f t="shared" si="89"/>
        <v>기사임</v>
      </c>
      <c r="E2506" s="26">
        <f>IF(D2506="","",COUNTIF($D$1:D2506,"기사임"))</f>
        <v>2102</v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8"/>
        <v/>
      </c>
    </row>
    <row r="2507" spans="1:7">
      <c r="A2507" s="32" t="s">
        <v>2896</v>
      </c>
      <c r="B2507" s="32">
        <v>1</v>
      </c>
      <c r="C2507" s="32">
        <v>1</v>
      </c>
      <c r="D2507" s="26" t="str">
        <f t="shared" si="89"/>
        <v>기사임</v>
      </c>
      <c r="E2507" s="26">
        <f>IF(D2507="","",COUNTIF($D$1:D2507,"기사임"))</f>
        <v>2103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8"/>
        <v/>
      </c>
    </row>
    <row r="2508" spans="1:7">
      <c r="A2508" s="32" t="s">
        <v>4146</v>
      </c>
      <c r="B2508" s="32">
        <v>1</v>
      </c>
      <c r="C2508" s="32">
        <v>1</v>
      </c>
      <c r="D2508" s="26" t="str">
        <f t="shared" si="89"/>
        <v>기사임</v>
      </c>
      <c r="E2508" s="26">
        <f>IF(D2508="","",COUNTIF($D$1:D2508,"기사임"))</f>
        <v>2104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8"/>
        <v/>
      </c>
    </row>
    <row r="2509" spans="1:7">
      <c r="A2509" s="32" t="s">
        <v>4147</v>
      </c>
      <c r="B2509" s="32">
        <v>1</v>
      </c>
      <c r="C2509" s="32">
        <v>1</v>
      </c>
      <c r="D2509" s="26" t="str">
        <f t="shared" si="89"/>
        <v>기사임</v>
      </c>
      <c r="E2509" s="26">
        <f>IF(D2509="","",COUNTIF($D$1:D2509,"기사임"))</f>
        <v>2105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8"/>
        <v/>
      </c>
    </row>
    <row r="2510" spans="1:7">
      <c r="A2510" s="32" t="s">
        <v>4148</v>
      </c>
      <c r="B2510" s="32">
        <v>1</v>
      </c>
      <c r="C2510" s="32">
        <v>1</v>
      </c>
      <c r="D2510" s="26" t="str">
        <f t="shared" si="89"/>
        <v>기사임</v>
      </c>
      <c r="E2510" s="26">
        <f>IF(D2510="","",COUNTIF($D$1:D2510,"기사임"))</f>
        <v>2106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8"/>
        <v/>
      </c>
    </row>
    <row r="2511" spans="1:7">
      <c r="A2511" s="32" t="s">
        <v>1904</v>
      </c>
      <c r="B2511" s="32">
        <v>1</v>
      </c>
      <c r="C2511" s="32">
        <v>1</v>
      </c>
      <c r="D2511" s="26" t="str">
        <f t="shared" si="89"/>
        <v>기사임</v>
      </c>
      <c r="E2511" s="26">
        <f>IF(D2511="","",COUNTIF($D$1:D2511,"기사임"))</f>
        <v>2107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8"/>
        <v/>
      </c>
    </row>
    <row r="2512" spans="1:7">
      <c r="A2512" s="32" t="s">
        <v>4149</v>
      </c>
      <c r="B2512" s="32">
        <v>1</v>
      </c>
      <c r="C2512" s="32">
        <v>1</v>
      </c>
      <c r="D2512" s="26" t="str">
        <f t="shared" si="89"/>
        <v>기사임</v>
      </c>
      <c r="E2512" s="26">
        <f>IF(D2512="","",COUNTIF($D$1:D2512,"기사임"))</f>
        <v>2108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8"/>
        <v/>
      </c>
    </row>
    <row r="2513" spans="1:7">
      <c r="A2513" s="32" t="s">
        <v>4150</v>
      </c>
      <c r="B2513" s="32">
        <v>1</v>
      </c>
      <c r="C2513" s="32">
        <v>1</v>
      </c>
      <c r="D2513" s="26" t="str">
        <f t="shared" si="89"/>
        <v>기사임</v>
      </c>
      <c r="E2513" s="26">
        <f>IF(D2513="","",COUNTIF($D$1:D2513,"기사임"))</f>
        <v>2109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8"/>
        <v/>
      </c>
    </row>
    <row r="2514" spans="1:7">
      <c r="A2514" s="32" t="s">
        <v>2772</v>
      </c>
      <c r="B2514" s="32">
        <v>1</v>
      </c>
      <c r="C2514" s="32">
        <v>1</v>
      </c>
      <c r="D2514" s="26" t="str">
        <f t="shared" si="89"/>
        <v>기사임</v>
      </c>
      <c r="E2514" s="26">
        <f>IF(D2514="","",COUNTIF($D$1:D2514,"기사임"))</f>
        <v>2110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8"/>
        <v/>
      </c>
    </row>
    <row r="2515" spans="1:7">
      <c r="A2515" s="32" t="s">
        <v>4151</v>
      </c>
      <c r="B2515" s="32">
        <v>1</v>
      </c>
      <c r="C2515" s="32">
        <v>1</v>
      </c>
      <c r="D2515" s="26" t="str">
        <f t="shared" si="89"/>
        <v>기사임</v>
      </c>
      <c r="E2515" s="26">
        <f>IF(D2515="","",COUNTIF($D$1:D2515,"기사임"))</f>
        <v>2111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8"/>
        <v/>
      </c>
    </row>
    <row r="2516" spans="1:7">
      <c r="A2516" s="32" t="s">
        <v>4152</v>
      </c>
      <c r="B2516" s="32">
        <v>1</v>
      </c>
      <c r="C2516" s="32">
        <v>1</v>
      </c>
      <c r="D2516" s="26" t="str">
        <f t="shared" si="89"/>
        <v>기사임</v>
      </c>
      <c r="E2516" s="26">
        <f>IF(D2516="","",COUNTIF($D$1:D2516,"기사임"))</f>
        <v>2112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8"/>
        <v/>
      </c>
    </row>
    <row r="2517" spans="1:7">
      <c r="A2517" s="32" t="s">
        <v>4153</v>
      </c>
      <c r="B2517" s="32">
        <v>1</v>
      </c>
      <c r="C2517" s="32">
        <v>1</v>
      </c>
      <c r="D2517" s="26" t="str">
        <f t="shared" si="89"/>
        <v>기사임</v>
      </c>
      <c r="E2517" s="26">
        <f>IF(D2517="","",COUNTIF($D$1:D2517,"기사임"))</f>
        <v>2113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8"/>
        <v/>
      </c>
    </row>
    <row r="2518" spans="1:7">
      <c r="A2518" s="32" t="s">
        <v>3156</v>
      </c>
      <c r="B2518" s="32">
        <v>1</v>
      </c>
      <c r="C2518" s="32">
        <v>1</v>
      </c>
      <c r="D2518" s="26" t="str">
        <f t="shared" si="89"/>
        <v>기사임</v>
      </c>
      <c r="E2518" s="26">
        <f>IF(D2518="","",COUNTIF($D$1:D2518,"기사임"))</f>
        <v>2114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8"/>
        <v/>
      </c>
    </row>
    <row r="2519" spans="1:7">
      <c r="A2519" s="32" t="s">
        <v>3044</v>
      </c>
      <c r="B2519" s="32">
        <v>1</v>
      </c>
      <c r="C2519" s="32">
        <v>1</v>
      </c>
      <c r="D2519" s="26" t="str">
        <f t="shared" si="89"/>
        <v>기사임</v>
      </c>
      <c r="E2519" s="26">
        <f>IF(D2519="","",COUNTIF($D$1:D2519,"기사임"))</f>
        <v>2115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8"/>
        <v/>
      </c>
    </row>
    <row r="2520" spans="1:7">
      <c r="A2520" s="32" t="s">
        <v>4154</v>
      </c>
      <c r="B2520" s="32">
        <v>1</v>
      </c>
      <c r="C2520" s="32">
        <v>1</v>
      </c>
      <c r="D2520" s="26" t="str">
        <f t="shared" si="89"/>
        <v>기사임</v>
      </c>
      <c r="E2520" s="26">
        <f>IF(D2520="","",COUNTIF($D$1:D2520,"기사임"))</f>
        <v>2116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8"/>
        <v/>
      </c>
    </row>
    <row r="2521" spans="1:7">
      <c r="A2521" s="32" t="s">
        <v>4155</v>
      </c>
      <c r="B2521" s="32">
        <v>1</v>
      </c>
      <c r="C2521" s="32">
        <v>1</v>
      </c>
      <c r="D2521" s="26" t="str">
        <f t="shared" si="89"/>
        <v>기사임</v>
      </c>
      <c r="E2521" s="26">
        <f>IF(D2521="","",COUNTIF($D$1:D2521,"기사임"))</f>
        <v>2117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8"/>
        <v/>
      </c>
    </row>
    <row r="2522" spans="1:7">
      <c r="A2522" s="32" t="s">
        <v>2442</v>
      </c>
      <c r="B2522" s="32">
        <v>1</v>
      </c>
      <c r="C2522" s="32">
        <v>1</v>
      </c>
      <c r="D2522" s="26" t="str">
        <f t="shared" si="89"/>
        <v>기사임</v>
      </c>
      <c r="E2522" s="26">
        <f>IF(D2522="","",COUNTIF($D$1:D2522,"기사임"))</f>
        <v>2118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8"/>
        <v/>
      </c>
    </row>
    <row r="2523" spans="1:7">
      <c r="A2523" s="32" t="s">
        <v>4156</v>
      </c>
      <c r="B2523" s="32">
        <v>1</v>
      </c>
      <c r="C2523" s="32">
        <v>1</v>
      </c>
      <c r="D2523" s="26" t="str">
        <f t="shared" si="89"/>
        <v>기사임</v>
      </c>
      <c r="E2523" s="26">
        <f>IF(D2523="","",COUNTIF($D$1:D2523,"기사임"))</f>
        <v>2119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8"/>
        <v/>
      </c>
    </row>
    <row r="2524" spans="1:7">
      <c r="A2524" s="32" t="s">
        <v>4157</v>
      </c>
      <c r="B2524" s="32">
        <v>1</v>
      </c>
      <c r="C2524" s="32">
        <v>1</v>
      </c>
      <c r="D2524" s="26" t="str">
        <f t="shared" si="89"/>
        <v>기사임</v>
      </c>
      <c r="E2524" s="26">
        <f>IF(D2524="","",COUNTIF($D$1:D2524,"기사임"))</f>
        <v>2120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8"/>
        <v/>
      </c>
    </row>
    <row r="2525" spans="1:7">
      <c r="A2525" s="32" t="s">
        <v>2813</v>
      </c>
      <c r="B2525" s="32">
        <v>1</v>
      </c>
      <c r="C2525" s="32">
        <v>1</v>
      </c>
      <c r="D2525" s="26" t="str">
        <f t="shared" si="89"/>
        <v>기사임</v>
      </c>
      <c r="E2525" s="26">
        <f>IF(D2525="","",COUNTIF($D$1:D2525,"기사임"))</f>
        <v>2121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8"/>
        <v/>
      </c>
    </row>
    <row r="2526" spans="1:7">
      <c r="A2526" s="32" t="s">
        <v>4158</v>
      </c>
      <c r="B2526" s="32">
        <v>1</v>
      </c>
      <c r="C2526" s="32">
        <v>1</v>
      </c>
      <c r="D2526" s="26" t="str">
        <f t="shared" si="89"/>
        <v>기사임</v>
      </c>
      <c r="E2526" s="26">
        <f>IF(D2526="","",COUNTIF($D$1:D2526,"기사임"))</f>
        <v>2122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8"/>
        <v/>
      </c>
    </row>
    <row r="2527" spans="1:7">
      <c r="A2527" s="32" t="s">
        <v>4159</v>
      </c>
      <c r="B2527" s="32">
        <v>1</v>
      </c>
      <c r="C2527" s="32">
        <v>1</v>
      </c>
      <c r="D2527" s="26" t="str">
        <f t="shared" si="89"/>
        <v>기사임</v>
      </c>
      <c r="E2527" s="26">
        <f>IF(D2527="","",COUNTIF($D$1:D2527,"기사임"))</f>
        <v>2123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8"/>
        <v/>
      </c>
    </row>
    <row r="2528" spans="1:7">
      <c r="A2528" s="32" t="s">
        <v>4160</v>
      </c>
      <c r="B2528" s="32">
        <v>1</v>
      </c>
      <c r="C2528" s="32">
        <v>1</v>
      </c>
      <c r="D2528" s="26" t="str">
        <f t="shared" si="89"/>
        <v>기사임</v>
      </c>
      <c r="E2528" s="26">
        <f>IF(D2528="","",COUNTIF($D$1:D2528,"기사임"))</f>
        <v>2124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8"/>
        <v/>
      </c>
    </row>
    <row r="2529" spans="1:7">
      <c r="A2529" s="32" t="s">
        <v>4161</v>
      </c>
      <c r="B2529" s="32">
        <v>1</v>
      </c>
      <c r="C2529" s="32">
        <v>1</v>
      </c>
      <c r="D2529" s="26" t="str">
        <f t="shared" si="89"/>
        <v>기사임</v>
      </c>
      <c r="E2529" s="26">
        <f>IF(D2529="","",COUNTIF($D$1:D2529,"기사임"))</f>
        <v>2125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8"/>
        <v/>
      </c>
    </row>
    <row r="2530" spans="1:7">
      <c r="A2530" s="32" t="s">
        <v>4162</v>
      </c>
      <c r="B2530" s="32">
        <v>1</v>
      </c>
      <c r="C2530" s="32">
        <v>1</v>
      </c>
      <c r="D2530" s="26" t="str">
        <f t="shared" si="89"/>
        <v>기사임</v>
      </c>
      <c r="E2530" s="26">
        <f>IF(D2530="","",COUNTIF($D$1:D2530,"기사임"))</f>
        <v>2126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8"/>
        <v/>
      </c>
    </row>
    <row r="2531" spans="1:7">
      <c r="A2531" s="32" t="s">
        <v>3045</v>
      </c>
      <c r="B2531" s="32">
        <v>1</v>
      </c>
      <c r="C2531" s="32">
        <v>1</v>
      </c>
      <c r="D2531" s="26" t="str">
        <f t="shared" si="89"/>
        <v>기사임</v>
      </c>
      <c r="E2531" s="26">
        <f>IF(D2531="","",COUNTIF($D$1:D2531,"기사임"))</f>
        <v>2127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8"/>
        <v/>
      </c>
    </row>
    <row r="2532" spans="1:7">
      <c r="A2532" s="32" t="s">
        <v>2264</v>
      </c>
      <c r="B2532" s="32">
        <v>1</v>
      </c>
      <c r="C2532" s="32">
        <v>1</v>
      </c>
      <c r="D2532" s="26" t="str">
        <f t="shared" si="89"/>
        <v>기사임</v>
      </c>
      <c r="E2532" s="26">
        <f>IF(D2532="","",COUNTIF($D$1:D2532,"기사임"))</f>
        <v>2128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8"/>
        <v/>
      </c>
    </row>
    <row r="2533" spans="1:7">
      <c r="A2533" s="32" t="s">
        <v>4163</v>
      </c>
      <c r="B2533" s="32">
        <v>1</v>
      </c>
      <c r="C2533" s="32">
        <v>1</v>
      </c>
      <c r="D2533" s="26" t="str">
        <f t="shared" si="89"/>
        <v>기사임</v>
      </c>
      <c r="E2533" s="26">
        <f>IF(D2533="","",COUNTIF($D$1:D2533,"기사임"))</f>
        <v>2129</v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8"/>
        <v/>
      </c>
    </row>
    <row r="2534" spans="1:7">
      <c r="A2534" s="32" t="s">
        <v>4164</v>
      </c>
      <c r="B2534" s="32">
        <v>1</v>
      </c>
      <c r="C2534" s="32">
        <v>1</v>
      </c>
      <c r="D2534" s="26" t="str">
        <f t="shared" si="89"/>
        <v>기사임</v>
      </c>
      <c r="E2534" s="26">
        <f>IF(D2534="","",COUNTIF($D$1:D2534,"기사임"))</f>
        <v>2130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8"/>
        <v/>
      </c>
    </row>
    <row r="2535" spans="1:7">
      <c r="A2535" s="32" t="s">
        <v>1906</v>
      </c>
      <c r="B2535" s="32">
        <v>1</v>
      </c>
      <c r="C2535" s="32">
        <v>1</v>
      </c>
      <c r="D2535" s="26" t="str">
        <f t="shared" si="89"/>
        <v>기사임</v>
      </c>
      <c r="E2535" s="26">
        <f>IF(D2535="","",COUNTIF($D$1:D2535,"기사임"))</f>
        <v>2131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8"/>
        <v/>
      </c>
    </row>
    <row r="2536" spans="1:7">
      <c r="A2536" s="32" t="s">
        <v>4165</v>
      </c>
      <c r="B2536" s="32">
        <v>1</v>
      </c>
      <c r="C2536" s="32">
        <v>1</v>
      </c>
      <c r="D2536" s="26" t="str">
        <f t="shared" si="89"/>
        <v>기사임</v>
      </c>
      <c r="E2536" s="26">
        <f>IF(D2536="","",COUNTIF($D$1:D2536,"기사임"))</f>
        <v>2132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8"/>
        <v/>
      </c>
    </row>
    <row r="2537" spans="1:7">
      <c r="A2537" s="32" t="s">
        <v>4166</v>
      </c>
      <c r="B2537" s="32">
        <v>1</v>
      </c>
      <c r="C2537" s="32">
        <v>1</v>
      </c>
      <c r="D2537" s="26" t="str">
        <f t="shared" si="89"/>
        <v>기사임</v>
      </c>
      <c r="E2537" s="26">
        <f>IF(D2537="","",COUNTIF($D$1:D2537,"기사임"))</f>
        <v>2133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8"/>
        <v/>
      </c>
    </row>
    <row r="2538" spans="1:7">
      <c r="A2538" s="32" t="s">
        <v>4167</v>
      </c>
      <c r="B2538" s="32">
        <v>1</v>
      </c>
      <c r="C2538" s="32">
        <v>1</v>
      </c>
      <c r="D2538" s="26" t="str">
        <f t="shared" si="89"/>
        <v>기사임</v>
      </c>
      <c r="E2538" s="26">
        <f>IF(D2538="","",COUNTIF($D$1:D2538,"기사임"))</f>
        <v>2134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8"/>
        <v/>
      </c>
    </row>
    <row r="2539" spans="1:7">
      <c r="A2539" s="32" t="s">
        <v>2444</v>
      </c>
      <c r="B2539" s="32">
        <v>1</v>
      </c>
      <c r="C2539" s="32">
        <v>1</v>
      </c>
      <c r="D2539" s="26" t="str">
        <f t="shared" si="89"/>
        <v>기사임</v>
      </c>
      <c r="E2539" s="26">
        <f>IF(D2539="","",COUNTIF($D$1:D2539,"기사임"))</f>
        <v>2135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8"/>
        <v/>
      </c>
    </row>
    <row r="2540" spans="1:7">
      <c r="A2540" s="32" t="s">
        <v>2265</v>
      </c>
      <c r="B2540" s="32">
        <v>1</v>
      </c>
      <c r="C2540" s="32">
        <v>1</v>
      </c>
      <c r="D2540" s="26" t="str">
        <f t="shared" si="89"/>
        <v>기사임</v>
      </c>
      <c r="E2540" s="26">
        <f>IF(D2540="","",COUNTIF($D$1:D2540,"기사임"))</f>
        <v>2136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8"/>
        <v/>
      </c>
    </row>
    <row r="2541" spans="1:7">
      <c r="A2541" s="32" t="s">
        <v>4168</v>
      </c>
      <c r="B2541" s="32">
        <v>1</v>
      </c>
      <c r="C2541" s="32">
        <v>1</v>
      </c>
      <c r="D2541" s="26" t="str">
        <f t="shared" si="89"/>
        <v>기사임</v>
      </c>
      <c r="E2541" s="26">
        <f>IF(D2541="","",COUNTIF($D$1:D2541,"기사임"))</f>
        <v>2137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8"/>
        <v/>
      </c>
    </row>
    <row r="2542" spans="1:7">
      <c r="A2542" s="32" t="s">
        <v>4169</v>
      </c>
      <c r="B2542" s="32">
        <v>1</v>
      </c>
      <c r="C2542" s="32">
        <v>1</v>
      </c>
      <c r="D2542" s="26" t="str">
        <f t="shared" si="89"/>
        <v>기사임</v>
      </c>
      <c r="E2542" s="26">
        <f>IF(D2542="","",COUNTIF($D$1:D2542,"기사임"))</f>
        <v>2138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8"/>
        <v/>
      </c>
    </row>
    <row r="2543" spans="1:7">
      <c r="A2543" s="32" t="s">
        <v>4170</v>
      </c>
      <c r="B2543" s="32">
        <v>1</v>
      </c>
      <c r="C2543" s="32">
        <v>1</v>
      </c>
      <c r="D2543" s="26" t="str">
        <f t="shared" si="89"/>
        <v>기사임</v>
      </c>
      <c r="E2543" s="26">
        <f>IF(D2543="","",COUNTIF($D$1:D2543,"기사임"))</f>
        <v>2139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8"/>
        <v/>
      </c>
    </row>
    <row r="2544" spans="1:7">
      <c r="A2544" s="32" t="s">
        <v>2445</v>
      </c>
      <c r="B2544" s="32">
        <v>1</v>
      </c>
      <c r="C2544" s="32">
        <v>1</v>
      </c>
      <c r="D2544" s="26" t="str">
        <f t="shared" si="89"/>
        <v>기사임</v>
      </c>
      <c r="E2544" s="26">
        <f>IF(D2544="","",COUNTIF($D$1:D2544,"기사임"))</f>
        <v>2140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8"/>
        <v/>
      </c>
    </row>
    <row r="2545" spans="1:7">
      <c r="A2545" s="32" t="s">
        <v>4171</v>
      </c>
      <c r="B2545" s="32">
        <v>1</v>
      </c>
      <c r="C2545" s="32">
        <v>1</v>
      </c>
      <c r="D2545" s="26" t="str">
        <f t="shared" si="89"/>
        <v>기사임</v>
      </c>
      <c r="E2545" s="26">
        <f>IF(D2545="","",COUNTIF($D$1:D2545,"기사임"))</f>
        <v>2141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8"/>
        <v/>
      </c>
    </row>
    <row r="2546" spans="1:7">
      <c r="A2546" s="32" t="s">
        <v>2446</v>
      </c>
      <c r="B2546" s="32">
        <v>1</v>
      </c>
      <c r="C2546" s="32">
        <v>1</v>
      </c>
      <c r="D2546" s="26" t="str">
        <f t="shared" si="89"/>
        <v>기사임</v>
      </c>
      <c r="E2546" s="26">
        <f>IF(D2546="","",COUNTIF($D$1:D2546,"기사임"))</f>
        <v>2142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8"/>
        <v/>
      </c>
    </row>
    <row r="2547" spans="1:7">
      <c r="A2547" s="32" t="s">
        <v>4172</v>
      </c>
      <c r="B2547" s="32">
        <v>1</v>
      </c>
      <c r="C2547" s="32">
        <v>1</v>
      </c>
      <c r="D2547" s="26" t="str">
        <f t="shared" si="89"/>
        <v>기사임</v>
      </c>
      <c r="E2547" s="26">
        <f>IF(D2547="","",COUNTIF($D$1:D2547,"기사임"))</f>
        <v>2143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8"/>
        <v/>
      </c>
    </row>
    <row r="2548" spans="1:7">
      <c r="A2548" s="32" t="s">
        <v>4173</v>
      </c>
      <c r="B2548" s="32">
        <v>1</v>
      </c>
      <c r="C2548" s="32">
        <v>1</v>
      </c>
      <c r="D2548" s="26" t="str">
        <f t="shared" si="89"/>
        <v>기사임</v>
      </c>
      <c r="E2548" s="26">
        <f>IF(D2548="","",COUNTIF($D$1:D2548,"기사임"))</f>
        <v>2144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8"/>
        <v/>
      </c>
    </row>
    <row r="2549" spans="1:7">
      <c r="A2549" s="32" t="s">
        <v>3159</v>
      </c>
      <c r="B2549" s="32">
        <v>1</v>
      </c>
      <c r="C2549" s="32">
        <v>1</v>
      </c>
      <c r="D2549" s="26" t="str">
        <f t="shared" si="89"/>
        <v>기사임</v>
      </c>
      <c r="E2549" s="26">
        <f>IF(D2549="","",COUNTIF($D$1:D2549,"기사임"))</f>
        <v>2145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8"/>
        <v/>
      </c>
    </row>
    <row r="2550" spans="1:7">
      <c r="A2550" s="32" t="s">
        <v>4174</v>
      </c>
      <c r="B2550" s="32">
        <v>1</v>
      </c>
      <c r="C2550" s="32">
        <v>1</v>
      </c>
      <c r="D2550" s="26" t="str">
        <f t="shared" si="89"/>
        <v>기사임</v>
      </c>
      <c r="E2550" s="26">
        <f>IF(D2550="","",COUNTIF($D$1:D2550,"기사임"))</f>
        <v>2146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8"/>
        <v/>
      </c>
    </row>
    <row r="2551" spans="1:7">
      <c r="A2551" s="32" t="s">
        <v>2814</v>
      </c>
      <c r="B2551" s="32">
        <v>1</v>
      </c>
      <c r="C2551" s="32">
        <v>1</v>
      </c>
      <c r="D2551" s="26" t="str">
        <f t="shared" si="89"/>
        <v>기사임</v>
      </c>
      <c r="E2551" s="26">
        <f>IF(D2551="","",COUNTIF($D$1:D2551,"기사임"))</f>
        <v>2147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8"/>
        <v/>
      </c>
    </row>
    <row r="2552" spans="1:7">
      <c r="A2552" s="32" t="s">
        <v>4175</v>
      </c>
      <c r="B2552" s="32">
        <v>1</v>
      </c>
      <c r="C2552" s="32">
        <v>1</v>
      </c>
      <c r="D2552" s="26" t="str">
        <f t="shared" si="89"/>
        <v>기사임</v>
      </c>
      <c r="E2552" s="26">
        <f>IF(D2552="","",COUNTIF($D$1:D2552,"기사임"))</f>
        <v>2148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8"/>
        <v/>
      </c>
    </row>
    <row r="2553" spans="1:7">
      <c r="A2553" s="32" t="s">
        <v>4176</v>
      </c>
      <c r="B2553" s="32">
        <v>1</v>
      </c>
      <c r="C2553" s="32">
        <v>1</v>
      </c>
      <c r="D2553" s="26" t="str">
        <f t="shared" si="89"/>
        <v>기사임</v>
      </c>
      <c r="E2553" s="26">
        <f>IF(D2553="","",COUNTIF($D$1:D2553,"기사임"))</f>
        <v>2149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8"/>
        <v/>
      </c>
    </row>
    <row r="2554" spans="1:7">
      <c r="A2554" s="32" t="s">
        <v>2447</v>
      </c>
      <c r="B2554" s="32">
        <v>1</v>
      </c>
      <c r="C2554" s="32">
        <v>1</v>
      </c>
      <c r="D2554" s="26" t="str">
        <f t="shared" si="89"/>
        <v>기사임</v>
      </c>
      <c r="E2554" s="26">
        <f>IF(D2554="","",COUNTIF($D$1:D2554,"기사임"))</f>
        <v>2150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8"/>
        <v/>
      </c>
    </row>
    <row r="2555" spans="1:7">
      <c r="A2555" s="32" t="s">
        <v>4177</v>
      </c>
      <c r="B2555" s="32">
        <v>1</v>
      </c>
      <c r="C2555" s="32">
        <v>1</v>
      </c>
      <c r="D2555" s="26" t="str">
        <f t="shared" si="89"/>
        <v>기사임</v>
      </c>
      <c r="E2555" s="26">
        <f>IF(D2555="","",COUNTIF($D$1:D2555,"기사임"))</f>
        <v>2151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8"/>
        <v/>
      </c>
    </row>
    <row r="2556" spans="1:7">
      <c r="A2556" s="32" t="s">
        <v>4178</v>
      </c>
      <c r="B2556" s="32">
        <v>1</v>
      </c>
      <c r="C2556" s="32">
        <v>1</v>
      </c>
      <c r="D2556" s="26" t="str">
        <f t="shared" si="89"/>
        <v>기사임</v>
      </c>
      <c r="E2556" s="26">
        <f>IF(D2556="","",COUNTIF($D$1:D2556,"기사임"))</f>
        <v>2152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8"/>
        <v/>
      </c>
    </row>
    <row r="2557" spans="1:7">
      <c r="A2557" s="32" t="s">
        <v>4179</v>
      </c>
      <c r="B2557" s="32">
        <v>1</v>
      </c>
      <c r="C2557" s="32">
        <v>1</v>
      </c>
      <c r="D2557" s="26" t="str">
        <f t="shared" si="89"/>
        <v>기사임</v>
      </c>
      <c r="E2557" s="26">
        <f>IF(D2557="","",COUNTIF($D$1:D2557,"기사임"))</f>
        <v>2153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8"/>
        <v/>
      </c>
    </row>
    <row r="2558" spans="1:7">
      <c r="A2558" s="32" t="s">
        <v>4180</v>
      </c>
      <c r="B2558" s="32">
        <v>1</v>
      </c>
      <c r="C2558" s="32">
        <v>1</v>
      </c>
      <c r="D2558" s="26" t="str">
        <f t="shared" si="89"/>
        <v>기사임</v>
      </c>
      <c r="E2558" s="26">
        <f>IF(D2558="","",COUNTIF($D$1:D2558,"기사임"))</f>
        <v>2154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8"/>
        <v/>
      </c>
    </row>
    <row r="2559" spans="1:7">
      <c r="A2559" s="32" t="s">
        <v>4181</v>
      </c>
      <c r="B2559" s="32">
        <v>1</v>
      </c>
      <c r="C2559" s="32">
        <v>1</v>
      </c>
      <c r="D2559" s="26" t="str">
        <f t="shared" si="89"/>
        <v>기사임</v>
      </c>
      <c r="E2559" s="26">
        <f>IF(D2559="","",COUNTIF($D$1:D2559,"기사임"))</f>
        <v>2155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8"/>
        <v/>
      </c>
    </row>
    <row r="2560" spans="1:7">
      <c r="A2560" s="32" t="s">
        <v>3160</v>
      </c>
      <c r="B2560" s="32">
        <v>1</v>
      </c>
      <c r="C2560" s="32">
        <v>1</v>
      </c>
      <c r="D2560" s="26" t="str">
        <f t="shared" si="89"/>
        <v>기사임</v>
      </c>
      <c r="E2560" s="26">
        <f>IF(D2560="","",COUNTIF($D$1:D2560,"기사임"))</f>
        <v>2156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8"/>
        <v/>
      </c>
    </row>
    <row r="2561" spans="1:7">
      <c r="A2561" s="32" t="s">
        <v>4182</v>
      </c>
      <c r="B2561" s="32">
        <v>1</v>
      </c>
      <c r="C2561" s="32">
        <v>1</v>
      </c>
      <c r="D2561" s="26" t="str">
        <f t="shared" si="89"/>
        <v>기사임</v>
      </c>
      <c r="E2561" s="26">
        <f>IF(D2561="","",COUNTIF($D$1:D2561,"기사임"))</f>
        <v>2157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8"/>
        <v/>
      </c>
    </row>
    <row r="2562" spans="1:7">
      <c r="A2562" s="32" t="s">
        <v>4183</v>
      </c>
      <c r="B2562" s="32">
        <v>1</v>
      </c>
      <c r="C2562" s="32">
        <v>1</v>
      </c>
      <c r="D2562" s="26" t="str">
        <f t="shared" si="89"/>
        <v>기사임</v>
      </c>
      <c r="E2562" s="26">
        <f>IF(D2562="","",COUNTIF($D$1:D2562,"기사임"))</f>
        <v>2158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90">IF(F2562="","",RANK(F2562,F:F,1))</f>
        <v/>
      </c>
    </row>
    <row r="2563" spans="1:7">
      <c r="A2563" s="32" t="s">
        <v>4184</v>
      </c>
      <c r="B2563" s="32">
        <v>1</v>
      </c>
      <c r="C2563" s="32">
        <v>1</v>
      </c>
      <c r="D2563" s="26" t="str">
        <f t="shared" ref="D2563:D2626" si="91">IF(AND(MID(A2563,2,8)="archives",ISNUMBER(VALUE(MID(A2563,11,8)))=TRUE),"기사임","")</f>
        <v>기사임</v>
      </c>
      <c r="E2563" s="26">
        <f>IF(D2563="","",COUNTIF($D$1:D2563,"기사임"))</f>
        <v>2159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90"/>
        <v/>
      </c>
    </row>
    <row r="2564" spans="1:7">
      <c r="A2564" s="32" t="s">
        <v>4185</v>
      </c>
      <c r="B2564" s="32">
        <v>1</v>
      </c>
      <c r="C2564" s="32">
        <v>1</v>
      </c>
      <c r="D2564" s="26" t="str">
        <f t="shared" si="91"/>
        <v>기사임</v>
      </c>
      <c r="E2564" s="26">
        <f>IF(D2564="","",COUNTIF($D$1:D2564,"기사임"))</f>
        <v>2160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90"/>
        <v/>
      </c>
    </row>
    <row r="2565" spans="1:7">
      <c r="A2565" s="32" t="s">
        <v>4186</v>
      </c>
      <c r="B2565" s="32">
        <v>1</v>
      </c>
      <c r="C2565" s="32">
        <v>1</v>
      </c>
      <c r="D2565" s="26" t="str">
        <f t="shared" si="91"/>
        <v>기사임</v>
      </c>
      <c r="E2565" s="26">
        <f>IF(D2565="","",COUNTIF($D$1:D2565,"기사임"))</f>
        <v>2161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90"/>
        <v/>
      </c>
    </row>
    <row r="2566" spans="1:7">
      <c r="A2566" s="32" t="s">
        <v>4187</v>
      </c>
      <c r="B2566" s="32">
        <v>1</v>
      </c>
      <c r="C2566" s="32">
        <v>1</v>
      </c>
      <c r="D2566" s="26" t="str">
        <f t="shared" si="91"/>
        <v>기사임</v>
      </c>
      <c r="E2566" s="26">
        <f>IF(D2566="","",COUNTIF($D$1:D2566,"기사임"))</f>
        <v>2162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90"/>
        <v/>
      </c>
    </row>
    <row r="2567" spans="1:7">
      <c r="A2567" s="32" t="s">
        <v>4188</v>
      </c>
      <c r="B2567" s="32">
        <v>1</v>
      </c>
      <c r="C2567" s="32">
        <v>1</v>
      </c>
      <c r="D2567" s="26" t="str">
        <f t="shared" si="91"/>
        <v>기사임</v>
      </c>
      <c r="E2567" s="26">
        <f>IF(D2567="","",COUNTIF($D$1:D2567,"기사임"))</f>
        <v>2163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90"/>
        <v/>
      </c>
    </row>
    <row r="2568" spans="1:7">
      <c r="A2568" s="32" t="s">
        <v>4189</v>
      </c>
      <c r="B2568" s="32">
        <v>1</v>
      </c>
      <c r="C2568" s="32">
        <v>1</v>
      </c>
      <c r="D2568" s="26" t="str">
        <f t="shared" si="91"/>
        <v>기사임</v>
      </c>
      <c r="E2568" s="26">
        <f>IF(D2568="","",COUNTIF($D$1:D2568,"기사임"))</f>
        <v>2164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90"/>
        <v/>
      </c>
    </row>
    <row r="2569" spans="1:7">
      <c r="A2569" s="32" t="s">
        <v>4190</v>
      </c>
      <c r="B2569" s="32">
        <v>1</v>
      </c>
      <c r="C2569" s="32">
        <v>1</v>
      </c>
      <c r="D2569" s="26" t="str">
        <f t="shared" si="91"/>
        <v>기사임</v>
      </c>
      <c r="E2569" s="26">
        <f>IF(D2569="","",COUNTIF($D$1:D2569,"기사임"))</f>
        <v>2165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90"/>
        <v/>
      </c>
    </row>
    <row r="2570" spans="1:7">
      <c r="A2570" s="32" t="s">
        <v>4191</v>
      </c>
      <c r="B2570" s="32">
        <v>1</v>
      </c>
      <c r="C2570" s="32">
        <v>1</v>
      </c>
      <c r="D2570" s="26" t="str">
        <f t="shared" si="91"/>
        <v>기사임</v>
      </c>
      <c r="E2570" s="26">
        <f>IF(D2570="","",COUNTIF($D$1:D2570,"기사임"))</f>
        <v>2166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90"/>
        <v/>
      </c>
    </row>
    <row r="2571" spans="1:7">
      <c r="A2571" s="32" t="s">
        <v>4192</v>
      </c>
      <c r="B2571" s="32">
        <v>1</v>
      </c>
      <c r="C2571" s="32">
        <v>1</v>
      </c>
      <c r="D2571" s="26" t="str">
        <f t="shared" si="91"/>
        <v>기사임</v>
      </c>
      <c r="E2571" s="26">
        <f>IF(D2571="","",COUNTIF($D$1:D2571,"기사임"))</f>
        <v>2167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90"/>
        <v/>
      </c>
    </row>
    <row r="2572" spans="1:7">
      <c r="A2572" s="32" t="s">
        <v>2269</v>
      </c>
      <c r="B2572" s="32">
        <v>1</v>
      </c>
      <c r="C2572" s="32">
        <v>1</v>
      </c>
      <c r="D2572" s="26" t="str">
        <f t="shared" si="91"/>
        <v>기사임</v>
      </c>
      <c r="E2572" s="26">
        <f>IF(D2572="","",COUNTIF($D$1:D2572,"기사임"))</f>
        <v>2168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90"/>
        <v/>
      </c>
    </row>
    <row r="2573" spans="1:7">
      <c r="A2573" s="32" t="s">
        <v>4193</v>
      </c>
      <c r="B2573" s="32">
        <v>1</v>
      </c>
      <c r="C2573" s="32">
        <v>1</v>
      </c>
      <c r="D2573" s="26" t="str">
        <f t="shared" si="91"/>
        <v>기사임</v>
      </c>
      <c r="E2573" s="26">
        <f>IF(D2573="","",COUNTIF($D$1:D2573,"기사임"))</f>
        <v>2169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90"/>
        <v/>
      </c>
    </row>
    <row r="2574" spans="1:7">
      <c r="A2574" s="32" t="s">
        <v>4194</v>
      </c>
      <c r="B2574" s="32">
        <v>1</v>
      </c>
      <c r="C2574" s="32">
        <v>1</v>
      </c>
      <c r="D2574" s="26" t="str">
        <f t="shared" si="91"/>
        <v>기사임</v>
      </c>
      <c r="E2574" s="26">
        <f>IF(D2574="","",COUNTIF($D$1:D2574,"기사임"))</f>
        <v>2170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90"/>
        <v/>
      </c>
    </row>
    <row r="2575" spans="1:7">
      <c r="A2575" s="32" t="s">
        <v>2010</v>
      </c>
      <c r="B2575" s="32">
        <v>1</v>
      </c>
      <c r="C2575" s="32">
        <v>1</v>
      </c>
      <c r="D2575" s="26" t="str">
        <f t="shared" si="91"/>
        <v>기사임</v>
      </c>
      <c r="E2575" s="26">
        <f>IF(D2575="","",COUNTIF($D$1:D2575,"기사임"))</f>
        <v>2171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90"/>
        <v/>
      </c>
    </row>
    <row r="2576" spans="1:7">
      <c r="A2576" s="32" t="s">
        <v>4195</v>
      </c>
      <c r="B2576" s="32">
        <v>1</v>
      </c>
      <c r="C2576" s="32">
        <v>1</v>
      </c>
      <c r="D2576" s="26" t="str">
        <f t="shared" si="91"/>
        <v>기사임</v>
      </c>
      <c r="E2576" s="26">
        <f>IF(D2576="","",COUNTIF($D$1:D2576,"기사임"))</f>
        <v>2172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90"/>
        <v/>
      </c>
    </row>
    <row r="2577" spans="1:7">
      <c r="A2577" s="32" t="s">
        <v>3070</v>
      </c>
      <c r="B2577" s="32">
        <v>1</v>
      </c>
      <c r="C2577" s="32">
        <v>1</v>
      </c>
      <c r="D2577" s="26" t="str">
        <f t="shared" si="91"/>
        <v>기사임</v>
      </c>
      <c r="E2577" s="26">
        <f>IF(D2577="","",COUNTIF($D$1:D2577,"기사임"))</f>
        <v>2173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90"/>
        <v/>
      </c>
    </row>
    <row r="2578" spans="1:7">
      <c r="A2578" s="32" t="s">
        <v>4196</v>
      </c>
      <c r="B2578" s="32">
        <v>1</v>
      </c>
      <c r="C2578" s="32">
        <v>1</v>
      </c>
      <c r="D2578" s="26" t="str">
        <f t="shared" si="91"/>
        <v>기사임</v>
      </c>
      <c r="E2578" s="26">
        <f>IF(D2578="","",COUNTIF($D$1:D2578,"기사임"))</f>
        <v>2174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90"/>
        <v/>
      </c>
    </row>
    <row r="2579" spans="1:7">
      <c r="A2579" s="32" t="s">
        <v>4197</v>
      </c>
      <c r="B2579" s="32">
        <v>1</v>
      </c>
      <c r="C2579" s="32">
        <v>1</v>
      </c>
      <c r="D2579" s="26" t="str">
        <f t="shared" si="91"/>
        <v>기사임</v>
      </c>
      <c r="E2579" s="26">
        <f>IF(D2579="","",COUNTIF($D$1:D2579,"기사임"))</f>
        <v>2175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90"/>
        <v/>
      </c>
    </row>
    <row r="2580" spans="1:7">
      <c r="A2580" s="32" t="s">
        <v>4198</v>
      </c>
      <c r="B2580" s="32">
        <v>1</v>
      </c>
      <c r="C2580" s="32">
        <v>1</v>
      </c>
      <c r="D2580" s="26" t="str">
        <f t="shared" si="91"/>
        <v>기사임</v>
      </c>
      <c r="E2580" s="26">
        <f>IF(D2580="","",COUNTIF($D$1:D2580,"기사임"))</f>
        <v>2176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90"/>
        <v/>
      </c>
    </row>
    <row r="2581" spans="1:7">
      <c r="A2581" s="32" t="s">
        <v>4199</v>
      </c>
      <c r="B2581" s="32">
        <v>1</v>
      </c>
      <c r="C2581" s="32">
        <v>1</v>
      </c>
      <c r="D2581" s="26" t="str">
        <f t="shared" si="91"/>
        <v>기사임</v>
      </c>
      <c r="E2581" s="26">
        <f>IF(D2581="","",COUNTIF($D$1:D2581,"기사임"))</f>
        <v>2177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90"/>
        <v/>
      </c>
    </row>
    <row r="2582" spans="1:7">
      <c r="A2582" s="32" t="s">
        <v>2270</v>
      </c>
      <c r="B2582" s="32">
        <v>1</v>
      </c>
      <c r="C2582" s="32">
        <v>1</v>
      </c>
      <c r="D2582" s="26" t="str">
        <f t="shared" si="91"/>
        <v>기사임</v>
      </c>
      <c r="E2582" s="26">
        <f>IF(D2582="","",COUNTIF($D$1:D2582,"기사임"))</f>
        <v>2178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90"/>
        <v/>
      </c>
    </row>
    <row r="2583" spans="1:7">
      <c r="A2583" s="32" t="s">
        <v>4200</v>
      </c>
      <c r="B2583" s="32">
        <v>1</v>
      </c>
      <c r="C2583" s="32">
        <v>1</v>
      </c>
      <c r="D2583" s="26" t="str">
        <f t="shared" si="91"/>
        <v>기사임</v>
      </c>
      <c r="E2583" s="26">
        <f>IF(D2583="","",COUNTIF($D$1:D2583,"기사임"))</f>
        <v>2179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90"/>
        <v/>
      </c>
    </row>
    <row r="2584" spans="1:7">
      <c r="A2584" s="32" t="s">
        <v>1688</v>
      </c>
      <c r="B2584" s="32">
        <v>1</v>
      </c>
      <c r="C2584" s="32">
        <v>1</v>
      </c>
      <c r="D2584" s="26" t="str">
        <f t="shared" si="91"/>
        <v>기사임</v>
      </c>
      <c r="E2584" s="26">
        <f>IF(D2584="","",COUNTIF($D$1:D2584,"기사임"))</f>
        <v>2180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90"/>
        <v/>
      </c>
    </row>
    <row r="2585" spans="1:7">
      <c r="A2585" s="32" t="s">
        <v>2271</v>
      </c>
      <c r="B2585" s="32">
        <v>1</v>
      </c>
      <c r="C2585" s="32">
        <v>1</v>
      </c>
      <c r="D2585" s="26" t="str">
        <f t="shared" si="91"/>
        <v>기사임</v>
      </c>
      <c r="E2585" s="26">
        <f>IF(D2585="","",COUNTIF($D$1:D2585,"기사임"))</f>
        <v>2181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90"/>
        <v/>
      </c>
    </row>
    <row r="2586" spans="1:7">
      <c r="A2586" s="32" t="s">
        <v>4201</v>
      </c>
      <c r="B2586" s="32">
        <v>1</v>
      </c>
      <c r="C2586" s="32">
        <v>1</v>
      </c>
      <c r="D2586" s="26" t="str">
        <f t="shared" si="91"/>
        <v>기사임</v>
      </c>
      <c r="E2586" s="26">
        <f>IF(D2586="","",COUNTIF($D$1:D2586,"기사임"))</f>
        <v>2182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90"/>
        <v/>
      </c>
    </row>
    <row r="2587" spans="1:7">
      <c r="A2587" s="32" t="s">
        <v>4202</v>
      </c>
      <c r="B2587" s="32">
        <v>1</v>
      </c>
      <c r="C2587" s="32">
        <v>1</v>
      </c>
      <c r="D2587" s="26" t="str">
        <f t="shared" si="91"/>
        <v>기사임</v>
      </c>
      <c r="E2587" s="26">
        <f>IF(D2587="","",COUNTIF($D$1:D2587,"기사임"))</f>
        <v>2183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90"/>
        <v/>
      </c>
    </row>
    <row r="2588" spans="1:7">
      <c r="A2588" s="32" t="s">
        <v>3099</v>
      </c>
      <c r="B2588" s="32">
        <v>1</v>
      </c>
      <c r="C2588" s="32">
        <v>1</v>
      </c>
      <c r="D2588" s="26" t="str">
        <f t="shared" si="91"/>
        <v>기사임</v>
      </c>
      <c r="E2588" s="26">
        <f>IF(D2588="","",COUNTIF($D$1:D2588,"기사임"))</f>
        <v>2184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90"/>
        <v/>
      </c>
    </row>
    <row r="2589" spans="1:7">
      <c r="A2589" s="32" t="s">
        <v>4203</v>
      </c>
      <c r="B2589" s="32">
        <v>1</v>
      </c>
      <c r="C2589" s="32">
        <v>1</v>
      </c>
      <c r="D2589" s="26" t="str">
        <f t="shared" si="91"/>
        <v>기사임</v>
      </c>
      <c r="E2589" s="26">
        <f>IF(D2589="","",COUNTIF($D$1:D2589,"기사임"))</f>
        <v>2185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90"/>
        <v/>
      </c>
    </row>
    <row r="2590" spans="1:7">
      <c r="A2590" s="32" t="s">
        <v>2453</v>
      </c>
      <c r="B2590" s="32">
        <v>1</v>
      </c>
      <c r="C2590" s="32">
        <v>1</v>
      </c>
      <c r="D2590" s="26" t="str">
        <f t="shared" si="91"/>
        <v>기사임</v>
      </c>
      <c r="E2590" s="26">
        <f>IF(D2590="","",COUNTIF($D$1:D2590,"기사임"))</f>
        <v>2186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90"/>
        <v/>
      </c>
    </row>
    <row r="2591" spans="1:7">
      <c r="A2591" s="32" t="s">
        <v>4204</v>
      </c>
      <c r="B2591" s="32">
        <v>1</v>
      </c>
      <c r="C2591" s="32">
        <v>1</v>
      </c>
      <c r="D2591" s="26" t="str">
        <f t="shared" si="91"/>
        <v>기사임</v>
      </c>
      <c r="E2591" s="26">
        <f>IF(D2591="","",COUNTIF($D$1:D2591,"기사임"))</f>
        <v>2187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90"/>
        <v/>
      </c>
    </row>
    <row r="2592" spans="1:7">
      <c r="A2592" s="32" t="s">
        <v>4205</v>
      </c>
      <c r="B2592" s="32">
        <v>1</v>
      </c>
      <c r="C2592" s="32">
        <v>1</v>
      </c>
      <c r="D2592" s="26" t="str">
        <f t="shared" si="91"/>
        <v>기사임</v>
      </c>
      <c r="E2592" s="26">
        <f>IF(D2592="","",COUNTIF($D$1:D2592,"기사임"))</f>
        <v>2188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90"/>
        <v/>
      </c>
    </row>
    <row r="2593" spans="1:7">
      <c r="A2593" s="32" t="s">
        <v>4206</v>
      </c>
      <c r="B2593" s="32">
        <v>1</v>
      </c>
      <c r="C2593" s="32">
        <v>1</v>
      </c>
      <c r="D2593" s="26" t="str">
        <f t="shared" si="91"/>
        <v>기사임</v>
      </c>
      <c r="E2593" s="26">
        <f>IF(D2593="","",COUNTIF($D$1:D2593,"기사임"))</f>
        <v>2189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90"/>
        <v/>
      </c>
    </row>
    <row r="2594" spans="1:7">
      <c r="A2594" s="32" t="s">
        <v>1590</v>
      </c>
      <c r="B2594" s="32">
        <v>1</v>
      </c>
      <c r="C2594" s="32">
        <v>1</v>
      </c>
      <c r="D2594" s="26" t="str">
        <f t="shared" si="91"/>
        <v>기사임</v>
      </c>
      <c r="E2594" s="26">
        <f>IF(D2594="","",COUNTIF($D$1:D2594,"기사임"))</f>
        <v>2190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90"/>
        <v/>
      </c>
    </row>
    <row r="2595" spans="1:7">
      <c r="A2595" s="32" t="s">
        <v>3163</v>
      </c>
      <c r="B2595" s="32">
        <v>1</v>
      </c>
      <c r="C2595" s="32">
        <v>1</v>
      </c>
      <c r="D2595" s="26" t="str">
        <f t="shared" si="91"/>
        <v>기사임</v>
      </c>
      <c r="E2595" s="26">
        <f>IF(D2595="","",COUNTIF($D$1:D2595,"기사임"))</f>
        <v>2191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90"/>
        <v/>
      </c>
    </row>
    <row r="2596" spans="1:7">
      <c r="A2596" s="32" t="s">
        <v>4207</v>
      </c>
      <c r="B2596" s="32">
        <v>1</v>
      </c>
      <c r="C2596" s="32">
        <v>1</v>
      </c>
      <c r="D2596" s="26" t="str">
        <f t="shared" si="91"/>
        <v>기사임</v>
      </c>
      <c r="E2596" s="26">
        <f>IF(D2596="","",COUNTIF($D$1:D2596,"기사임"))</f>
        <v>2192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90"/>
        <v/>
      </c>
    </row>
    <row r="2597" spans="1:7">
      <c r="A2597" s="32" t="s">
        <v>4208</v>
      </c>
      <c r="B2597" s="32">
        <v>1</v>
      </c>
      <c r="C2597" s="32">
        <v>1</v>
      </c>
      <c r="D2597" s="26" t="str">
        <f t="shared" si="91"/>
        <v>기사임</v>
      </c>
      <c r="E2597" s="26">
        <f>IF(D2597="","",COUNTIF($D$1:D2597,"기사임"))</f>
        <v>2193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90"/>
        <v/>
      </c>
    </row>
    <row r="2598" spans="1:7">
      <c r="A2598" s="32" t="s">
        <v>3024</v>
      </c>
      <c r="B2598" s="32">
        <v>1</v>
      </c>
      <c r="C2598" s="32">
        <v>1</v>
      </c>
      <c r="D2598" s="26" t="str">
        <f t="shared" si="91"/>
        <v>기사임</v>
      </c>
      <c r="E2598" s="26">
        <f>IF(D2598="","",COUNTIF($D$1:D2598,"기사임"))</f>
        <v>2194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90"/>
        <v/>
      </c>
    </row>
    <row r="2599" spans="1:7">
      <c r="A2599" s="32" t="s">
        <v>3100</v>
      </c>
      <c r="B2599" s="32">
        <v>1</v>
      </c>
      <c r="C2599" s="32">
        <v>1</v>
      </c>
      <c r="D2599" s="26" t="str">
        <f t="shared" si="91"/>
        <v>기사임</v>
      </c>
      <c r="E2599" s="26">
        <f>IF(D2599="","",COUNTIF($D$1:D2599,"기사임"))</f>
        <v>2195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90"/>
        <v/>
      </c>
    </row>
    <row r="2600" spans="1:7">
      <c r="A2600" s="32" t="s">
        <v>1407</v>
      </c>
      <c r="B2600" s="32">
        <v>1</v>
      </c>
      <c r="C2600" s="32">
        <v>1</v>
      </c>
      <c r="D2600" s="26" t="str">
        <f t="shared" si="91"/>
        <v>기사임</v>
      </c>
      <c r="E2600" s="26">
        <f>IF(D2600="","",COUNTIF($D$1:D2600,"기사임"))</f>
        <v>2196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90"/>
        <v/>
      </c>
    </row>
    <row r="2601" spans="1:7">
      <c r="A2601" s="32" t="s">
        <v>2273</v>
      </c>
      <c r="B2601" s="32">
        <v>1</v>
      </c>
      <c r="C2601" s="32">
        <v>1</v>
      </c>
      <c r="D2601" s="26" t="str">
        <f t="shared" si="91"/>
        <v>기사임</v>
      </c>
      <c r="E2601" s="26">
        <f>IF(D2601="","",COUNTIF($D$1:D2601,"기사임"))</f>
        <v>2197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90"/>
        <v/>
      </c>
    </row>
    <row r="2602" spans="1:7">
      <c r="A2602" s="32" t="s">
        <v>3164</v>
      </c>
      <c r="B2602" s="32">
        <v>1</v>
      </c>
      <c r="C2602" s="32">
        <v>1</v>
      </c>
      <c r="D2602" s="26" t="str">
        <f t="shared" si="91"/>
        <v>기사임</v>
      </c>
      <c r="E2602" s="26">
        <f>IF(D2602="","",COUNTIF($D$1:D2602,"기사임"))</f>
        <v>2198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90"/>
        <v/>
      </c>
    </row>
    <row r="2603" spans="1:7">
      <c r="A2603" s="32" t="s">
        <v>2132</v>
      </c>
      <c r="B2603" s="32">
        <v>1</v>
      </c>
      <c r="C2603" s="32">
        <v>1</v>
      </c>
      <c r="D2603" s="26" t="str">
        <f t="shared" si="91"/>
        <v>기사임</v>
      </c>
      <c r="E2603" s="26">
        <f>IF(D2603="","",COUNTIF($D$1:D2603,"기사임"))</f>
        <v>2199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90"/>
        <v/>
      </c>
    </row>
    <row r="2604" spans="1:7">
      <c r="A2604" s="32" t="s">
        <v>4209</v>
      </c>
      <c r="B2604" s="32">
        <v>1</v>
      </c>
      <c r="C2604" s="32">
        <v>1</v>
      </c>
      <c r="D2604" s="26" t="str">
        <f t="shared" si="91"/>
        <v>기사임</v>
      </c>
      <c r="E2604" s="26">
        <f>IF(D2604="","",COUNTIF($D$1:D2604,"기사임"))</f>
        <v>2200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90"/>
        <v/>
      </c>
    </row>
    <row r="2605" spans="1:7">
      <c r="A2605" s="32" t="s">
        <v>4210</v>
      </c>
      <c r="B2605" s="32">
        <v>1</v>
      </c>
      <c r="C2605" s="32">
        <v>1</v>
      </c>
      <c r="D2605" s="26" t="str">
        <f t="shared" si="91"/>
        <v>기사임</v>
      </c>
      <c r="E2605" s="26">
        <f>IF(D2605="","",COUNTIF($D$1:D2605,"기사임"))</f>
        <v>2201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90"/>
        <v/>
      </c>
    </row>
    <row r="2606" spans="1:7">
      <c r="A2606" s="32" t="s">
        <v>4211</v>
      </c>
      <c r="B2606" s="32">
        <v>1</v>
      </c>
      <c r="C2606" s="32">
        <v>1</v>
      </c>
      <c r="D2606" s="26" t="str">
        <f t="shared" si="91"/>
        <v>기사임</v>
      </c>
      <c r="E2606" s="26">
        <f>IF(D2606="","",COUNTIF($D$1:D2606,"기사임"))</f>
        <v>2202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90"/>
        <v/>
      </c>
    </row>
    <row r="2607" spans="1:7">
      <c r="A2607" s="32" t="s">
        <v>4212</v>
      </c>
      <c r="B2607" s="32">
        <v>1</v>
      </c>
      <c r="C2607" s="32">
        <v>1</v>
      </c>
      <c r="D2607" s="26" t="str">
        <f t="shared" si="91"/>
        <v>기사임</v>
      </c>
      <c r="E2607" s="26">
        <f>IF(D2607="","",COUNTIF($D$1:D2607,"기사임"))</f>
        <v>2203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90"/>
        <v/>
      </c>
    </row>
    <row r="2608" spans="1:7">
      <c r="A2608" s="32" t="s">
        <v>3034</v>
      </c>
      <c r="B2608" s="32">
        <v>1</v>
      </c>
      <c r="C2608" s="32">
        <v>1</v>
      </c>
      <c r="D2608" s="26" t="str">
        <f t="shared" si="91"/>
        <v>기사임</v>
      </c>
      <c r="E2608" s="26">
        <f>IF(D2608="","",COUNTIF($D$1:D2608,"기사임"))</f>
        <v>2204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90"/>
        <v/>
      </c>
    </row>
    <row r="2609" spans="1:7">
      <c r="A2609" s="32" t="s">
        <v>3263</v>
      </c>
      <c r="B2609" s="32">
        <v>1</v>
      </c>
      <c r="C2609" s="32">
        <v>1</v>
      </c>
      <c r="D2609" s="26" t="str">
        <f t="shared" si="91"/>
        <v>기사임</v>
      </c>
      <c r="E2609" s="26">
        <f>IF(D2609="","",COUNTIF($D$1:D2609,"기사임"))</f>
        <v>2205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90"/>
        <v/>
      </c>
    </row>
    <row r="2610" spans="1:7">
      <c r="A2610" s="32" t="s">
        <v>4213</v>
      </c>
      <c r="B2610" s="32">
        <v>1</v>
      </c>
      <c r="C2610" s="32">
        <v>1</v>
      </c>
      <c r="D2610" s="26" t="str">
        <f t="shared" si="91"/>
        <v>기사임</v>
      </c>
      <c r="E2610" s="26">
        <f>IF(D2610="","",COUNTIF($D$1:D2610,"기사임"))</f>
        <v>2206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90"/>
        <v/>
      </c>
    </row>
    <row r="2611" spans="1:7">
      <c r="A2611" s="32" t="s">
        <v>2456</v>
      </c>
      <c r="B2611" s="32">
        <v>1</v>
      </c>
      <c r="C2611" s="32">
        <v>1</v>
      </c>
      <c r="D2611" s="26" t="str">
        <f t="shared" si="91"/>
        <v>기사임</v>
      </c>
      <c r="E2611" s="26">
        <f>IF(D2611="","",COUNTIF($D$1:D2611,"기사임"))</f>
        <v>2207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90"/>
        <v/>
      </c>
    </row>
    <row r="2612" spans="1:7">
      <c r="A2612" s="32" t="s">
        <v>2457</v>
      </c>
      <c r="B2612" s="32">
        <v>1</v>
      </c>
      <c r="C2612" s="32">
        <v>1</v>
      </c>
      <c r="D2612" s="26" t="str">
        <f t="shared" si="91"/>
        <v>기사임</v>
      </c>
      <c r="E2612" s="26">
        <f>IF(D2612="","",COUNTIF($D$1:D2612,"기사임"))</f>
        <v>2208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90"/>
        <v/>
      </c>
    </row>
    <row r="2613" spans="1:7">
      <c r="A2613" s="32" t="s">
        <v>2276</v>
      </c>
      <c r="B2613" s="32">
        <v>1</v>
      </c>
      <c r="C2613" s="32">
        <v>1</v>
      </c>
      <c r="D2613" s="26" t="str">
        <f t="shared" si="91"/>
        <v>기사임</v>
      </c>
      <c r="E2613" s="26">
        <f>IF(D2613="","",COUNTIF($D$1:D2613,"기사임"))</f>
        <v>2209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90"/>
        <v/>
      </c>
    </row>
    <row r="2614" spans="1:7">
      <c r="A2614" s="32" t="s">
        <v>3071</v>
      </c>
      <c r="B2614" s="32">
        <v>1</v>
      </c>
      <c r="C2614" s="32">
        <v>1</v>
      </c>
      <c r="D2614" s="26" t="str">
        <f t="shared" si="91"/>
        <v>기사임</v>
      </c>
      <c r="E2614" s="26">
        <f>IF(D2614="","",COUNTIF($D$1:D2614,"기사임"))</f>
        <v>2210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90"/>
        <v/>
      </c>
    </row>
    <row r="2615" spans="1:7">
      <c r="A2615" s="32" t="s">
        <v>2843</v>
      </c>
      <c r="B2615" s="32">
        <v>1</v>
      </c>
      <c r="C2615" s="32">
        <v>1</v>
      </c>
      <c r="D2615" s="26" t="str">
        <f t="shared" si="91"/>
        <v>기사임</v>
      </c>
      <c r="E2615" s="26">
        <f>IF(D2615="","",COUNTIF($D$1:D2615,"기사임"))</f>
        <v>2211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90"/>
        <v/>
      </c>
    </row>
    <row r="2616" spans="1:7">
      <c r="A2616" s="32" t="s">
        <v>2134</v>
      </c>
      <c r="B2616" s="32">
        <v>1</v>
      </c>
      <c r="C2616" s="32">
        <v>1</v>
      </c>
      <c r="D2616" s="26" t="str">
        <f t="shared" si="91"/>
        <v>기사임</v>
      </c>
      <c r="E2616" s="26">
        <f>IF(D2616="","",COUNTIF($D$1:D2616,"기사임"))</f>
        <v>2212</v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90"/>
        <v/>
      </c>
    </row>
    <row r="2617" spans="1:7">
      <c r="A2617" s="32" t="s">
        <v>2459</v>
      </c>
      <c r="B2617" s="32">
        <v>1</v>
      </c>
      <c r="C2617" s="32">
        <v>1</v>
      </c>
      <c r="D2617" s="26" t="str">
        <f t="shared" si="91"/>
        <v>기사임</v>
      </c>
      <c r="E2617" s="26">
        <f>IF(D2617="","",COUNTIF($D$1:D2617,"기사임"))</f>
        <v>2213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90"/>
        <v/>
      </c>
    </row>
    <row r="2618" spans="1:7">
      <c r="A2618" s="32" t="s">
        <v>3264</v>
      </c>
      <c r="B2618" s="32">
        <v>1</v>
      </c>
      <c r="C2618" s="32">
        <v>1</v>
      </c>
      <c r="D2618" s="26" t="str">
        <f t="shared" si="91"/>
        <v>기사임</v>
      </c>
      <c r="E2618" s="26">
        <f>IF(D2618="","",COUNTIF($D$1:D2618,"기사임"))</f>
        <v>2214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90"/>
        <v/>
      </c>
    </row>
    <row r="2619" spans="1:7">
      <c r="A2619" s="32" t="s">
        <v>4214</v>
      </c>
      <c r="B2619" s="32">
        <v>1</v>
      </c>
      <c r="C2619" s="32">
        <v>1</v>
      </c>
      <c r="D2619" s="26" t="str">
        <f t="shared" si="91"/>
        <v>기사임</v>
      </c>
      <c r="E2619" s="26">
        <f>IF(D2619="","",COUNTIF($D$1:D2619,"기사임"))</f>
        <v>2215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90"/>
        <v/>
      </c>
    </row>
    <row r="2620" spans="1:7">
      <c r="A2620" s="32" t="s">
        <v>2460</v>
      </c>
      <c r="B2620" s="32">
        <v>1</v>
      </c>
      <c r="C2620" s="32">
        <v>1</v>
      </c>
      <c r="D2620" s="26" t="str">
        <f t="shared" si="91"/>
        <v>기사임</v>
      </c>
      <c r="E2620" s="26">
        <f>IF(D2620="","",COUNTIF($D$1:D2620,"기사임"))</f>
        <v>2216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90"/>
        <v/>
      </c>
    </row>
    <row r="2621" spans="1:7">
      <c r="A2621" s="32" t="s">
        <v>2461</v>
      </c>
      <c r="B2621" s="32">
        <v>1</v>
      </c>
      <c r="C2621" s="32">
        <v>1</v>
      </c>
      <c r="D2621" s="26" t="str">
        <f t="shared" si="91"/>
        <v>기사임</v>
      </c>
      <c r="E2621" s="26">
        <f>IF(D2621="","",COUNTIF($D$1:D2621,"기사임"))</f>
        <v>2217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90"/>
        <v/>
      </c>
    </row>
    <row r="2622" spans="1:7">
      <c r="A2622" s="32" t="s">
        <v>4215</v>
      </c>
      <c r="B2622" s="32">
        <v>1</v>
      </c>
      <c r="C2622" s="32">
        <v>1</v>
      </c>
      <c r="D2622" s="26" t="str">
        <f t="shared" si="91"/>
        <v>기사임</v>
      </c>
      <c r="E2622" s="26">
        <f>IF(D2622="","",COUNTIF($D$1:D2622,"기사임"))</f>
        <v>2218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90"/>
        <v/>
      </c>
    </row>
    <row r="2623" spans="1:7">
      <c r="A2623" s="32" t="s">
        <v>4216</v>
      </c>
      <c r="B2623" s="32">
        <v>1</v>
      </c>
      <c r="C2623" s="32">
        <v>1</v>
      </c>
      <c r="D2623" s="26" t="str">
        <f t="shared" si="91"/>
        <v>기사임</v>
      </c>
      <c r="E2623" s="26">
        <f>IF(D2623="","",COUNTIF($D$1:D2623,"기사임"))</f>
        <v>2219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90"/>
        <v/>
      </c>
    </row>
    <row r="2624" spans="1:7">
      <c r="A2624" s="32" t="s">
        <v>4217</v>
      </c>
      <c r="B2624" s="32">
        <v>1</v>
      </c>
      <c r="C2624" s="32">
        <v>1</v>
      </c>
      <c r="D2624" s="26" t="str">
        <f t="shared" si="91"/>
        <v>기사임</v>
      </c>
      <c r="E2624" s="26">
        <f>IF(D2624="","",COUNTIF($D$1:D2624,"기사임"))</f>
        <v>2220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90"/>
        <v/>
      </c>
    </row>
    <row r="2625" spans="1:7">
      <c r="A2625" s="32" t="s">
        <v>2279</v>
      </c>
      <c r="B2625" s="32">
        <v>1</v>
      </c>
      <c r="C2625" s="32">
        <v>1</v>
      </c>
      <c r="D2625" s="26" t="str">
        <f t="shared" si="91"/>
        <v>기사임</v>
      </c>
      <c r="E2625" s="26">
        <f>IF(D2625="","",COUNTIF($D$1:D2625,"기사임"))</f>
        <v>2221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90"/>
        <v/>
      </c>
    </row>
    <row r="2626" spans="1:7">
      <c r="A2626" s="32" t="s">
        <v>4218</v>
      </c>
      <c r="B2626" s="32">
        <v>1</v>
      </c>
      <c r="C2626" s="32">
        <v>1</v>
      </c>
      <c r="D2626" s="26" t="str">
        <f t="shared" si="91"/>
        <v>기사임</v>
      </c>
      <c r="E2626" s="26">
        <f>IF(D2626="","",COUNTIF($D$1:D2626,"기사임"))</f>
        <v>2222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2">IF(F2626="","",RANK(F2626,F:F,1))</f>
        <v/>
      </c>
    </row>
    <row r="2627" spans="1:7">
      <c r="A2627" s="32" t="s">
        <v>4219</v>
      </c>
      <c r="B2627" s="32">
        <v>1</v>
      </c>
      <c r="C2627" s="32">
        <v>1</v>
      </c>
      <c r="D2627" s="26" t="str">
        <f t="shared" ref="D2627:D2690" si="93">IF(AND(MID(A2627,2,8)="archives",ISNUMBER(VALUE(MID(A2627,11,8)))=TRUE),"기사임","")</f>
        <v>기사임</v>
      </c>
      <c r="E2627" s="26">
        <f>IF(D2627="","",COUNTIF($D$1:D2627,"기사임"))</f>
        <v>2223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2"/>
        <v/>
      </c>
    </row>
    <row r="2628" spans="1:7">
      <c r="A2628" s="32" t="s">
        <v>3266</v>
      </c>
      <c r="B2628" s="32">
        <v>1</v>
      </c>
      <c r="C2628" s="32">
        <v>1</v>
      </c>
      <c r="D2628" s="26" t="str">
        <f t="shared" si="93"/>
        <v>기사임</v>
      </c>
      <c r="E2628" s="26">
        <f>IF(D2628="","",COUNTIF($D$1:D2628,"기사임"))</f>
        <v>2224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2"/>
        <v/>
      </c>
    </row>
    <row r="2629" spans="1:7">
      <c r="A2629" s="32" t="s">
        <v>4220</v>
      </c>
      <c r="B2629" s="32">
        <v>1</v>
      </c>
      <c r="C2629" s="32">
        <v>1</v>
      </c>
      <c r="D2629" s="26" t="str">
        <f t="shared" si="93"/>
        <v>기사임</v>
      </c>
      <c r="E2629" s="26">
        <f>IF(D2629="","",COUNTIF($D$1:D2629,"기사임"))</f>
        <v>2225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2"/>
        <v/>
      </c>
    </row>
    <row r="2630" spans="1:7">
      <c r="A2630" s="32" t="s">
        <v>4221</v>
      </c>
      <c r="B2630" s="32">
        <v>1</v>
      </c>
      <c r="C2630" s="32">
        <v>1</v>
      </c>
      <c r="D2630" s="26" t="str">
        <f t="shared" si="93"/>
        <v>기사임</v>
      </c>
      <c r="E2630" s="26">
        <f>IF(D2630="","",COUNTIF($D$1:D2630,"기사임"))</f>
        <v>2226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2"/>
        <v/>
      </c>
    </row>
    <row r="2631" spans="1:7">
      <c r="A2631" s="32" t="s">
        <v>4222</v>
      </c>
      <c r="B2631" s="32">
        <v>1</v>
      </c>
      <c r="C2631" s="32">
        <v>1</v>
      </c>
      <c r="D2631" s="26" t="str">
        <f t="shared" si="93"/>
        <v>기사임</v>
      </c>
      <c r="E2631" s="26">
        <f>IF(D2631="","",COUNTIF($D$1:D2631,"기사임"))</f>
        <v>2227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2"/>
        <v/>
      </c>
    </row>
    <row r="2632" spans="1:7">
      <c r="A2632" s="32" t="s">
        <v>3165</v>
      </c>
      <c r="B2632" s="32">
        <v>1</v>
      </c>
      <c r="C2632" s="32">
        <v>1</v>
      </c>
      <c r="D2632" s="26" t="str">
        <f t="shared" si="93"/>
        <v>기사임</v>
      </c>
      <c r="E2632" s="26">
        <f>IF(D2632="","",COUNTIF($D$1:D2632,"기사임"))</f>
        <v>2228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2"/>
        <v/>
      </c>
    </row>
    <row r="2633" spans="1:7">
      <c r="A2633" s="32" t="s">
        <v>3267</v>
      </c>
      <c r="B2633" s="32">
        <v>1</v>
      </c>
      <c r="C2633" s="32">
        <v>1</v>
      </c>
      <c r="D2633" s="26" t="str">
        <f t="shared" si="93"/>
        <v>기사임</v>
      </c>
      <c r="E2633" s="26">
        <f>IF(D2633="","",COUNTIF($D$1:D2633,"기사임"))</f>
        <v>2229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2"/>
        <v/>
      </c>
    </row>
    <row r="2634" spans="1:7">
      <c r="A2634" s="32" t="s">
        <v>4223</v>
      </c>
      <c r="B2634" s="32">
        <v>1</v>
      </c>
      <c r="C2634" s="32">
        <v>1</v>
      </c>
      <c r="D2634" s="26" t="str">
        <f t="shared" si="93"/>
        <v>기사임</v>
      </c>
      <c r="E2634" s="26">
        <f>IF(D2634="","",COUNTIF($D$1:D2634,"기사임"))</f>
        <v>2230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2"/>
        <v/>
      </c>
    </row>
    <row r="2635" spans="1:7">
      <c r="A2635" s="32" t="s">
        <v>4224</v>
      </c>
      <c r="B2635" s="32">
        <v>1</v>
      </c>
      <c r="C2635" s="32">
        <v>1</v>
      </c>
      <c r="D2635" s="26" t="str">
        <f t="shared" si="93"/>
        <v>기사임</v>
      </c>
      <c r="E2635" s="26">
        <f>IF(D2635="","",COUNTIF($D$1:D2635,"기사임"))</f>
        <v>2231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2"/>
        <v/>
      </c>
    </row>
    <row r="2636" spans="1:7">
      <c r="A2636" s="32" t="s">
        <v>4225</v>
      </c>
      <c r="B2636" s="32">
        <v>1</v>
      </c>
      <c r="C2636" s="32">
        <v>1</v>
      </c>
      <c r="D2636" s="26" t="str">
        <f t="shared" si="93"/>
        <v>기사임</v>
      </c>
      <c r="E2636" s="26">
        <f>IF(D2636="","",COUNTIF($D$1:D2636,"기사임"))</f>
        <v>2232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2"/>
        <v/>
      </c>
    </row>
    <row r="2637" spans="1:7">
      <c r="A2637" s="32" t="s">
        <v>4226</v>
      </c>
      <c r="B2637" s="32">
        <v>1</v>
      </c>
      <c r="C2637" s="32">
        <v>1</v>
      </c>
      <c r="D2637" s="26" t="str">
        <f t="shared" si="93"/>
        <v>기사임</v>
      </c>
      <c r="E2637" s="26">
        <f>IF(D2637="","",COUNTIF($D$1:D2637,"기사임"))</f>
        <v>2233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2"/>
        <v/>
      </c>
    </row>
    <row r="2638" spans="1:7">
      <c r="A2638" s="32" t="s">
        <v>4227</v>
      </c>
      <c r="B2638" s="32">
        <v>1</v>
      </c>
      <c r="C2638" s="32">
        <v>1</v>
      </c>
      <c r="D2638" s="26" t="str">
        <f t="shared" si="93"/>
        <v>기사임</v>
      </c>
      <c r="E2638" s="26">
        <f>IF(D2638="","",COUNTIF($D$1:D2638,"기사임"))</f>
        <v>2234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2"/>
        <v/>
      </c>
    </row>
    <row r="2639" spans="1:7">
      <c r="A2639" s="32" t="s">
        <v>4228</v>
      </c>
      <c r="B2639" s="32">
        <v>1</v>
      </c>
      <c r="C2639" s="32">
        <v>1</v>
      </c>
      <c r="D2639" s="26" t="str">
        <f t="shared" si="93"/>
        <v/>
      </c>
      <c r="E2639" s="26" t="str">
        <f>IF(D2639="","",COUNTIF($D$1:D2639,"기사임"))</f>
        <v/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2"/>
        <v/>
      </c>
    </row>
    <row r="2640" spans="1:7">
      <c r="A2640" s="32" t="s">
        <v>4229</v>
      </c>
      <c r="B2640" s="32">
        <v>1</v>
      </c>
      <c r="C2640" s="32">
        <v>1</v>
      </c>
      <c r="D2640" s="26" t="str">
        <f t="shared" si="93"/>
        <v/>
      </c>
      <c r="E2640" s="26" t="str">
        <f>IF(D2640="","",COUNTIF($D$1:D2640,"기사임"))</f>
        <v/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2"/>
        <v/>
      </c>
    </row>
    <row r="2641" spans="1:7">
      <c r="A2641" s="32" t="s">
        <v>4230</v>
      </c>
      <c r="B2641" s="32">
        <v>1</v>
      </c>
      <c r="C2641" s="32">
        <v>1</v>
      </c>
      <c r="D2641" s="26" t="str">
        <f t="shared" si="93"/>
        <v>기사임</v>
      </c>
      <c r="E2641" s="26">
        <f>IF(D2641="","",COUNTIF($D$1:D2641,"기사임"))</f>
        <v>2235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2"/>
        <v/>
      </c>
    </row>
    <row r="2642" spans="1:7">
      <c r="A2642" s="32" t="s">
        <v>4231</v>
      </c>
      <c r="B2642" s="32">
        <v>1</v>
      </c>
      <c r="C2642" s="32">
        <v>1</v>
      </c>
      <c r="D2642" s="26" t="str">
        <f t="shared" si="93"/>
        <v>기사임</v>
      </c>
      <c r="E2642" s="26">
        <f>IF(D2642="","",COUNTIF($D$1:D2642,"기사임"))</f>
        <v>2236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2"/>
        <v/>
      </c>
    </row>
    <row r="2643" spans="1:7">
      <c r="A2643" s="32" t="s">
        <v>4232</v>
      </c>
      <c r="B2643" s="32">
        <v>1</v>
      </c>
      <c r="C2643" s="32">
        <v>1</v>
      </c>
      <c r="D2643" s="26" t="str">
        <f t="shared" si="93"/>
        <v>기사임</v>
      </c>
      <c r="E2643" s="26">
        <f>IF(D2643="","",COUNTIF($D$1:D2643,"기사임"))</f>
        <v>2237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2"/>
        <v/>
      </c>
    </row>
    <row r="2644" spans="1:7">
      <c r="A2644" s="32" t="s">
        <v>3166</v>
      </c>
      <c r="B2644" s="32">
        <v>1</v>
      </c>
      <c r="C2644" s="32">
        <v>1</v>
      </c>
      <c r="D2644" s="26" t="str">
        <f t="shared" si="93"/>
        <v>기사임</v>
      </c>
      <c r="E2644" s="26">
        <f>IF(D2644="","",COUNTIF($D$1:D2644,"기사임"))</f>
        <v>2238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2"/>
        <v/>
      </c>
    </row>
    <row r="2645" spans="1:7">
      <c r="A2645" s="32" t="s">
        <v>3167</v>
      </c>
      <c r="B2645" s="32">
        <v>1</v>
      </c>
      <c r="C2645" s="32">
        <v>1</v>
      </c>
      <c r="D2645" s="26" t="str">
        <f t="shared" si="93"/>
        <v>기사임</v>
      </c>
      <c r="E2645" s="26">
        <f>IF(D2645="","",COUNTIF($D$1:D2645,"기사임"))</f>
        <v>2239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2"/>
        <v/>
      </c>
    </row>
    <row r="2646" spans="1:7">
      <c r="A2646" s="32" t="s">
        <v>4233</v>
      </c>
      <c r="B2646" s="32">
        <v>1</v>
      </c>
      <c r="C2646" s="32">
        <v>1</v>
      </c>
      <c r="D2646" s="26" t="str">
        <f t="shared" si="93"/>
        <v>기사임</v>
      </c>
      <c r="E2646" s="26">
        <f>IF(D2646="","",COUNTIF($D$1:D2646,"기사임"))</f>
        <v>2240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2"/>
        <v/>
      </c>
    </row>
    <row r="2647" spans="1:7">
      <c r="A2647" s="32" t="s">
        <v>4234</v>
      </c>
      <c r="B2647" s="32">
        <v>1</v>
      </c>
      <c r="C2647" s="32">
        <v>1</v>
      </c>
      <c r="D2647" s="26" t="str">
        <f t="shared" si="93"/>
        <v>기사임</v>
      </c>
      <c r="E2647" s="26">
        <f>IF(D2647="","",COUNTIF($D$1:D2647,"기사임"))</f>
        <v>2241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2"/>
        <v/>
      </c>
    </row>
    <row r="2648" spans="1:7">
      <c r="A2648" s="32" t="s">
        <v>4235</v>
      </c>
      <c r="B2648" s="32">
        <v>1</v>
      </c>
      <c r="C2648" s="32">
        <v>1</v>
      </c>
      <c r="D2648" s="26" t="str">
        <f t="shared" si="93"/>
        <v>기사임</v>
      </c>
      <c r="E2648" s="26">
        <f>IF(D2648="","",COUNTIF($D$1:D2648,"기사임"))</f>
        <v>2242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2"/>
        <v/>
      </c>
    </row>
    <row r="2649" spans="1:7">
      <c r="A2649" s="32" t="s">
        <v>2286</v>
      </c>
      <c r="B2649" s="32">
        <v>1</v>
      </c>
      <c r="C2649" s="32">
        <v>1</v>
      </c>
      <c r="D2649" s="26" t="str">
        <f t="shared" si="93"/>
        <v>기사임</v>
      </c>
      <c r="E2649" s="26">
        <f>IF(D2649="","",COUNTIF($D$1:D2649,"기사임"))</f>
        <v>2243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2"/>
        <v/>
      </c>
    </row>
    <row r="2650" spans="1:7">
      <c r="A2650" s="32" t="s">
        <v>4236</v>
      </c>
      <c r="B2650" s="32">
        <v>1</v>
      </c>
      <c r="C2650" s="32">
        <v>1</v>
      </c>
      <c r="D2650" s="26" t="str">
        <f t="shared" si="93"/>
        <v>기사임</v>
      </c>
      <c r="E2650" s="26">
        <f>IF(D2650="","",COUNTIF($D$1:D2650,"기사임"))</f>
        <v>2244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2"/>
        <v/>
      </c>
    </row>
    <row r="2651" spans="1:7">
      <c r="A2651" s="32" t="s">
        <v>4237</v>
      </c>
      <c r="B2651" s="32">
        <v>1</v>
      </c>
      <c r="C2651" s="32">
        <v>1</v>
      </c>
      <c r="D2651" s="26" t="str">
        <f t="shared" si="93"/>
        <v>기사임</v>
      </c>
      <c r="E2651" s="26">
        <f>IF(D2651="","",COUNTIF($D$1:D2651,"기사임"))</f>
        <v>2245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2"/>
        <v/>
      </c>
    </row>
    <row r="2652" spans="1:7">
      <c r="A2652" s="32" t="s">
        <v>4238</v>
      </c>
      <c r="B2652" s="32">
        <v>1</v>
      </c>
      <c r="C2652" s="32">
        <v>1</v>
      </c>
      <c r="D2652" s="26" t="str">
        <f t="shared" si="93"/>
        <v>기사임</v>
      </c>
      <c r="E2652" s="26">
        <f>IF(D2652="","",COUNTIF($D$1:D2652,"기사임"))</f>
        <v>2246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2"/>
        <v/>
      </c>
    </row>
    <row r="2653" spans="1:7">
      <c r="A2653" s="32" t="s">
        <v>2846</v>
      </c>
      <c r="B2653" s="32">
        <v>1</v>
      </c>
      <c r="C2653" s="32">
        <v>1</v>
      </c>
      <c r="D2653" s="26" t="str">
        <f t="shared" si="93"/>
        <v>기사임</v>
      </c>
      <c r="E2653" s="26">
        <f>IF(D2653="","",COUNTIF($D$1:D2653,"기사임"))</f>
        <v>2247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2"/>
        <v/>
      </c>
    </row>
    <row r="2654" spans="1:7">
      <c r="A2654" s="32" t="s">
        <v>3035</v>
      </c>
      <c r="B2654" s="32">
        <v>1</v>
      </c>
      <c r="C2654" s="32">
        <v>0</v>
      </c>
      <c r="D2654" s="26" t="str">
        <f t="shared" si="93"/>
        <v>기사임</v>
      </c>
      <c r="E2654" s="26">
        <f>IF(D2654="","",COUNTIF($D$1:D2654,"기사임"))</f>
        <v>2248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2"/>
        <v/>
      </c>
    </row>
    <row r="2655" spans="1:7">
      <c r="A2655" s="32" t="s">
        <v>2470</v>
      </c>
      <c r="B2655" s="32">
        <v>1</v>
      </c>
      <c r="C2655" s="32">
        <v>1</v>
      </c>
      <c r="D2655" s="26" t="str">
        <f t="shared" si="93"/>
        <v>기사임</v>
      </c>
      <c r="E2655" s="26">
        <f>IF(D2655="","",COUNTIF($D$1:D2655,"기사임"))</f>
        <v>2249</v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2"/>
        <v/>
      </c>
    </row>
    <row r="2656" spans="1:7">
      <c r="A2656" s="32" t="s">
        <v>4239</v>
      </c>
      <c r="B2656" s="32">
        <v>1</v>
      </c>
      <c r="C2656" s="32">
        <v>1</v>
      </c>
      <c r="D2656" s="26" t="str">
        <f t="shared" si="93"/>
        <v>기사임</v>
      </c>
      <c r="E2656" s="26">
        <f>IF(D2656="","",COUNTIF($D$1:D2656,"기사임"))</f>
        <v>2250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2"/>
        <v/>
      </c>
    </row>
    <row r="2657" spans="1:7">
      <c r="A2657" s="32" t="s">
        <v>2847</v>
      </c>
      <c r="B2657" s="32">
        <v>1</v>
      </c>
      <c r="C2657" s="32">
        <v>1</v>
      </c>
      <c r="D2657" s="26" t="str">
        <f t="shared" si="93"/>
        <v>기사임</v>
      </c>
      <c r="E2657" s="26">
        <f>IF(D2657="","",COUNTIF($D$1:D2657,"기사임"))</f>
        <v>2251</v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2"/>
        <v/>
      </c>
    </row>
    <row r="2658" spans="1:7">
      <c r="A2658" s="32" t="s">
        <v>2015</v>
      </c>
      <c r="B2658" s="32">
        <v>1</v>
      </c>
      <c r="C2658" s="32">
        <v>1</v>
      </c>
      <c r="D2658" s="26" t="str">
        <f t="shared" si="93"/>
        <v>기사임</v>
      </c>
      <c r="E2658" s="26">
        <f>IF(D2658="","",COUNTIF($D$1:D2658,"기사임"))</f>
        <v>2252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2"/>
        <v/>
      </c>
    </row>
    <row r="2659" spans="1:7">
      <c r="A2659" s="32" t="s">
        <v>4240</v>
      </c>
      <c r="B2659" s="32">
        <v>1</v>
      </c>
      <c r="C2659" s="32">
        <v>1</v>
      </c>
      <c r="D2659" s="26" t="str">
        <f t="shared" si="93"/>
        <v>기사임</v>
      </c>
      <c r="E2659" s="26">
        <f>IF(D2659="","",COUNTIF($D$1:D2659,"기사임"))</f>
        <v>2253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2"/>
        <v/>
      </c>
    </row>
    <row r="2660" spans="1:7">
      <c r="A2660" s="32" t="s">
        <v>4241</v>
      </c>
      <c r="B2660" s="32">
        <v>1</v>
      </c>
      <c r="C2660" s="32">
        <v>1</v>
      </c>
      <c r="D2660" s="26" t="str">
        <f t="shared" si="93"/>
        <v>기사임</v>
      </c>
      <c r="E2660" s="26">
        <f>IF(D2660="","",COUNTIF($D$1:D2660,"기사임"))</f>
        <v>2254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2"/>
        <v/>
      </c>
    </row>
    <row r="2661" spans="1:7">
      <c r="A2661" s="32" t="s">
        <v>4242</v>
      </c>
      <c r="B2661" s="32">
        <v>1</v>
      </c>
      <c r="C2661" s="32">
        <v>1</v>
      </c>
      <c r="D2661" s="26" t="str">
        <f t="shared" si="93"/>
        <v>기사임</v>
      </c>
      <c r="E2661" s="26">
        <f>IF(D2661="","",COUNTIF($D$1:D2661,"기사임"))</f>
        <v>2255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2"/>
        <v/>
      </c>
    </row>
    <row r="2662" spans="1:7">
      <c r="A2662" s="32" t="s">
        <v>2792</v>
      </c>
      <c r="B2662" s="32">
        <v>1</v>
      </c>
      <c r="C2662" s="32">
        <v>1</v>
      </c>
      <c r="D2662" s="26" t="str">
        <f t="shared" si="93"/>
        <v>기사임</v>
      </c>
      <c r="E2662" s="26">
        <f>IF(D2662="","",COUNTIF($D$1:D2662,"기사임"))</f>
        <v>2256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2"/>
        <v/>
      </c>
    </row>
    <row r="2663" spans="1:7">
      <c r="A2663" s="32" t="s">
        <v>2472</v>
      </c>
      <c r="B2663" s="32">
        <v>1</v>
      </c>
      <c r="C2663" s="32">
        <v>1</v>
      </c>
      <c r="D2663" s="26" t="str">
        <f t="shared" si="93"/>
        <v>기사임</v>
      </c>
      <c r="E2663" s="26">
        <f>IF(D2663="","",COUNTIF($D$1:D2663,"기사임"))</f>
        <v>2257</v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2"/>
        <v/>
      </c>
    </row>
    <row r="2664" spans="1:7">
      <c r="A2664" s="32" t="s">
        <v>2473</v>
      </c>
      <c r="B2664" s="32">
        <v>1</v>
      </c>
      <c r="C2664" s="32">
        <v>1</v>
      </c>
      <c r="D2664" s="26" t="str">
        <f t="shared" si="93"/>
        <v>기사임</v>
      </c>
      <c r="E2664" s="26">
        <f>IF(D2664="","",COUNTIF($D$1:D2664,"기사임"))</f>
        <v>2258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2"/>
        <v/>
      </c>
    </row>
    <row r="2665" spans="1:7">
      <c r="A2665" s="32" t="s">
        <v>4243</v>
      </c>
      <c r="B2665" s="32">
        <v>1</v>
      </c>
      <c r="C2665" s="32">
        <v>1</v>
      </c>
      <c r="D2665" s="26" t="str">
        <f t="shared" si="93"/>
        <v>기사임</v>
      </c>
      <c r="E2665" s="26">
        <f>IF(D2665="","",COUNTIF($D$1:D2665,"기사임"))</f>
        <v>2259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2"/>
        <v/>
      </c>
    </row>
    <row r="2666" spans="1:7">
      <c r="A2666" s="32" t="s">
        <v>4244</v>
      </c>
      <c r="B2666" s="32">
        <v>1</v>
      </c>
      <c r="C2666" s="32">
        <v>1</v>
      </c>
      <c r="D2666" s="26" t="str">
        <f t="shared" si="93"/>
        <v>기사임</v>
      </c>
      <c r="E2666" s="26">
        <f>IF(D2666="","",COUNTIF($D$1:D2666,"기사임"))</f>
        <v>2260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2"/>
        <v/>
      </c>
    </row>
    <row r="2667" spans="1:7">
      <c r="A2667" s="32" t="s">
        <v>3270</v>
      </c>
      <c r="B2667" s="32">
        <v>1</v>
      </c>
      <c r="C2667" s="32">
        <v>1</v>
      </c>
      <c r="D2667" s="26" t="str">
        <f t="shared" si="93"/>
        <v>기사임</v>
      </c>
      <c r="E2667" s="26">
        <f>IF(D2667="","",COUNTIF($D$1:D2667,"기사임"))</f>
        <v>2261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2"/>
        <v/>
      </c>
    </row>
    <row r="2668" spans="1:7">
      <c r="A2668" s="32" t="s">
        <v>4245</v>
      </c>
      <c r="B2668" s="32">
        <v>1</v>
      </c>
      <c r="C2668" s="32">
        <v>1</v>
      </c>
      <c r="D2668" s="26" t="str">
        <f t="shared" si="93"/>
        <v>기사임</v>
      </c>
      <c r="E2668" s="26">
        <f>IF(D2668="","",COUNTIF($D$1:D2668,"기사임"))</f>
        <v>2262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2"/>
        <v/>
      </c>
    </row>
    <row r="2669" spans="1:7">
      <c r="A2669" s="32" t="s">
        <v>3271</v>
      </c>
      <c r="B2669" s="32">
        <v>1</v>
      </c>
      <c r="C2669" s="32">
        <v>1</v>
      </c>
      <c r="D2669" s="26" t="str">
        <f t="shared" si="93"/>
        <v>기사임</v>
      </c>
      <c r="E2669" s="26">
        <f>IF(D2669="","",COUNTIF($D$1:D2669,"기사임"))</f>
        <v>2263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2"/>
        <v/>
      </c>
    </row>
    <row r="2670" spans="1:7">
      <c r="A2670" s="32" t="s">
        <v>4246</v>
      </c>
      <c r="B2670" s="32">
        <v>1</v>
      </c>
      <c r="C2670" s="32">
        <v>1</v>
      </c>
      <c r="D2670" s="26" t="str">
        <f t="shared" si="93"/>
        <v>기사임</v>
      </c>
      <c r="E2670" s="26">
        <f>IF(D2670="","",COUNTIF($D$1:D2670,"기사임"))</f>
        <v>2264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2"/>
        <v/>
      </c>
    </row>
    <row r="2671" spans="1:7">
      <c r="A2671" s="32" t="s">
        <v>4247</v>
      </c>
      <c r="B2671" s="32">
        <v>1</v>
      </c>
      <c r="C2671" s="32">
        <v>1</v>
      </c>
      <c r="D2671" s="26" t="str">
        <f t="shared" si="93"/>
        <v>기사임</v>
      </c>
      <c r="E2671" s="26">
        <f>IF(D2671="","",COUNTIF($D$1:D2671,"기사임"))</f>
        <v>2265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2"/>
        <v/>
      </c>
    </row>
    <row r="2672" spans="1:7">
      <c r="A2672" s="32" t="s">
        <v>4248</v>
      </c>
      <c r="B2672" s="32">
        <v>1</v>
      </c>
      <c r="C2672" s="32">
        <v>1</v>
      </c>
      <c r="D2672" s="26" t="str">
        <f t="shared" si="93"/>
        <v>기사임</v>
      </c>
      <c r="E2672" s="26">
        <f>IF(D2672="","",COUNTIF($D$1:D2672,"기사임"))</f>
        <v>2266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2"/>
        <v/>
      </c>
    </row>
    <row r="2673" spans="1:7">
      <c r="A2673" s="32" t="s">
        <v>4249</v>
      </c>
      <c r="B2673" s="32">
        <v>1</v>
      </c>
      <c r="C2673" s="32">
        <v>1</v>
      </c>
      <c r="D2673" s="26" t="str">
        <f t="shared" si="93"/>
        <v>기사임</v>
      </c>
      <c r="E2673" s="26">
        <f>IF(D2673="","",COUNTIF($D$1:D2673,"기사임"))</f>
        <v>2267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2"/>
        <v/>
      </c>
    </row>
    <row r="2674" spans="1:7">
      <c r="A2674" s="32" t="s">
        <v>2291</v>
      </c>
      <c r="B2674" s="32">
        <v>1</v>
      </c>
      <c r="C2674" s="32">
        <v>1</v>
      </c>
      <c r="D2674" s="26" t="str">
        <f t="shared" si="93"/>
        <v>기사임</v>
      </c>
      <c r="E2674" s="26">
        <f>IF(D2674="","",COUNTIF($D$1:D2674,"기사임"))</f>
        <v>2268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2"/>
        <v/>
      </c>
    </row>
    <row r="2675" spans="1:7">
      <c r="A2675" s="32" t="s">
        <v>3168</v>
      </c>
      <c r="B2675" s="32">
        <v>1</v>
      </c>
      <c r="C2675" s="32">
        <v>1</v>
      </c>
      <c r="D2675" s="26" t="str">
        <f t="shared" si="93"/>
        <v>기사임</v>
      </c>
      <c r="E2675" s="26">
        <f>IF(D2675="","",COUNTIF($D$1:D2675,"기사임"))</f>
        <v>2269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2"/>
        <v/>
      </c>
    </row>
    <row r="2676" spans="1:7">
      <c r="A2676" s="32" t="s">
        <v>4250</v>
      </c>
      <c r="B2676" s="32">
        <v>1</v>
      </c>
      <c r="C2676" s="32">
        <v>1</v>
      </c>
      <c r="D2676" s="26" t="str">
        <f t="shared" si="93"/>
        <v>기사임</v>
      </c>
      <c r="E2676" s="26">
        <f>IF(D2676="","",COUNTIF($D$1:D2676,"기사임"))</f>
        <v>2270</v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2"/>
        <v/>
      </c>
    </row>
    <row r="2677" spans="1:7">
      <c r="A2677" s="32" t="s">
        <v>4251</v>
      </c>
      <c r="B2677" s="32">
        <v>1</v>
      </c>
      <c r="C2677" s="32">
        <v>1</v>
      </c>
      <c r="D2677" s="26" t="str">
        <f t="shared" si="93"/>
        <v>기사임</v>
      </c>
      <c r="E2677" s="26">
        <f>IF(D2677="","",COUNTIF($D$1:D2677,"기사임"))</f>
        <v>2271</v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2"/>
        <v/>
      </c>
    </row>
    <row r="2678" spans="1:7">
      <c r="A2678" s="32" t="s">
        <v>4252</v>
      </c>
      <c r="B2678" s="32">
        <v>1</v>
      </c>
      <c r="C2678" s="32">
        <v>1</v>
      </c>
      <c r="D2678" s="26" t="str">
        <f t="shared" si="93"/>
        <v>기사임</v>
      </c>
      <c r="E2678" s="26">
        <f>IF(D2678="","",COUNTIF($D$1:D2678,"기사임"))</f>
        <v>2272</v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2"/>
        <v/>
      </c>
    </row>
    <row r="2679" spans="1:7">
      <c r="A2679" s="32" t="s">
        <v>2144</v>
      </c>
      <c r="B2679" s="32">
        <v>1</v>
      </c>
      <c r="C2679" s="32">
        <v>1</v>
      </c>
      <c r="D2679" s="26" t="str">
        <f t="shared" si="93"/>
        <v>기사임</v>
      </c>
      <c r="E2679" s="26">
        <f>IF(D2679="","",COUNTIF($D$1:D2679,"기사임"))</f>
        <v>2273</v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2"/>
        <v/>
      </c>
    </row>
    <row r="2680" spans="1:7">
      <c r="A2680" s="32" t="s">
        <v>4253</v>
      </c>
      <c r="B2680" s="32">
        <v>1</v>
      </c>
      <c r="C2680" s="32">
        <v>1</v>
      </c>
      <c r="D2680" s="26" t="str">
        <f t="shared" si="93"/>
        <v>기사임</v>
      </c>
      <c r="E2680" s="26">
        <f>IF(D2680="","",COUNTIF($D$1:D2680,"기사임"))</f>
        <v>2274</v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2"/>
        <v/>
      </c>
    </row>
    <row r="2681" spans="1:7">
      <c r="A2681" s="32" t="s">
        <v>2476</v>
      </c>
      <c r="B2681" s="32">
        <v>1</v>
      </c>
      <c r="C2681" s="32">
        <v>1</v>
      </c>
      <c r="D2681" s="26" t="str">
        <f t="shared" si="93"/>
        <v>기사임</v>
      </c>
      <c r="E2681" s="26">
        <f>IF(D2681="","",COUNTIF($D$1:D2681,"기사임"))</f>
        <v>2275</v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2"/>
        <v/>
      </c>
    </row>
    <row r="2682" spans="1:7">
      <c r="A2682" s="32" t="s">
        <v>4254</v>
      </c>
      <c r="B2682" s="32">
        <v>1</v>
      </c>
      <c r="C2682" s="32">
        <v>1</v>
      </c>
      <c r="D2682" s="26" t="str">
        <f t="shared" si="93"/>
        <v>기사임</v>
      </c>
      <c r="E2682" s="26">
        <f>IF(D2682="","",COUNTIF($D$1:D2682,"기사임"))</f>
        <v>2276</v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2"/>
        <v/>
      </c>
    </row>
    <row r="2683" spans="1:7">
      <c r="A2683" s="32" t="s">
        <v>2020</v>
      </c>
      <c r="B2683" s="32">
        <v>1</v>
      </c>
      <c r="C2683" s="32">
        <v>1</v>
      </c>
      <c r="D2683" s="26" t="str">
        <f t="shared" si="93"/>
        <v>기사임</v>
      </c>
      <c r="E2683" s="26">
        <f>IF(D2683="","",COUNTIF($D$1:D2683,"기사임"))</f>
        <v>2277</v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2"/>
        <v/>
      </c>
    </row>
    <row r="2684" spans="1:7">
      <c r="A2684" s="32" t="s">
        <v>4255</v>
      </c>
      <c r="B2684" s="32">
        <v>1</v>
      </c>
      <c r="C2684" s="32">
        <v>1</v>
      </c>
      <c r="D2684" s="26" t="str">
        <f t="shared" si="93"/>
        <v>기사임</v>
      </c>
      <c r="E2684" s="26">
        <f>IF(D2684="","",COUNTIF($D$1:D2684,"기사임"))</f>
        <v>2278</v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2"/>
        <v/>
      </c>
    </row>
    <row r="2685" spans="1:7">
      <c r="A2685" s="32" t="s">
        <v>4256</v>
      </c>
      <c r="B2685" s="32">
        <v>1</v>
      </c>
      <c r="C2685" s="32">
        <v>1</v>
      </c>
      <c r="D2685" s="26" t="str">
        <f t="shared" si="93"/>
        <v>기사임</v>
      </c>
      <c r="E2685" s="26">
        <f>IF(D2685="","",COUNTIF($D$1:D2685,"기사임"))</f>
        <v>2279</v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2"/>
        <v/>
      </c>
    </row>
    <row r="2686" spans="1:7">
      <c r="A2686" s="32" t="s">
        <v>4257</v>
      </c>
      <c r="B2686" s="32">
        <v>1</v>
      </c>
      <c r="C2686" s="32">
        <v>1</v>
      </c>
      <c r="D2686" s="26" t="str">
        <f t="shared" si="93"/>
        <v>기사임</v>
      </c>
      <c r="E2686" s="26">
        <f>IF(D2686="","",COUNTIF($D$1:D2686,"기사임"))</f>
        <v>2280</v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2"/>
        <v/>
      </c>
    </row>
    <row r="2687" spans="1:7">
      <c r="A2687" s="32" t="s">
        <v>4258</v>
      </c>
      <c r="B2687" s="32">
        <v>1</v>
      </c>
      <c r="C2687" s="32">
        <v>1</v>
      </c>
      <c r="D2687" s="26" t="str">
        <f t="shared" si="93"/>
        <v>기사임</v>
      </c>
      <c r="E2687" s="26">
        <f>IF(D2687="","",COUNTIF($D$1:D2687,"기사임"))</f>
        <v>2281</v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2"/>
        <v/>
      </c>
    </row>
    <row r="2688" spans="1:7">
      <c r="A2688" s="32" t="s">
        <v>2477</v>
      </c>
      <c r="B2688" s="32">
        <v>1</v>
      </c>
      <c r="C2688" s="32">
        <v>1</v>
      </c>
      <c r="D2688" s="26" t="str">
        <f t="shared" si="93"/>
        <v>기사임</v>
      </c>
      <c r="E2688" s="26">
        <f>IF(D2688="","",COUNTIF($D$1:D2688,"기사임"))</f>
        <v>2282</v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2"/>
        <v/>
      </c>
    </row>
    <row r="2689" spans="1:7">
      <c r="A2689" s="32" t="s">
        <v>4259</v>
      </c>
      <c r="B2689" s="32">
        <v>1</v>
      </c>
      <c r="C2689" s="32">
        <v>1</v>
      </c>
      <c r="D2689" s="26" t="str">
        <f t="shared" si="93"/>
        <v>기사임</v>
      </c>
      <c r="E2689" s="26">
        <f>IF(D2689="","",COUNTIF($D$1:D2689,"기사임"))</f>
        <v>2283</v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2"/>
        <v/>
      </c>
    </row>
    <row r="2690" spans="1:7">
      <c r="A2690" s="32" t="s">
        <v>4260</v>
      </c>
      <c r="B2690" s="32">
        <v>1</v>
      </c>
      <c r="C2690" s="32">
        <v>1</v>
      </c>
      <c r="D2690" s="26" t="str">
        <f t="shared" si="93"/>
        <v>기사임</v>
      </c>
      <c r="E2690" s="26">
        <f>IF(D2690="","",COUNTIF($D$1:D2690,"기사임"))</f>
        <v>2284</v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4">IF(F2690="","",RANK(F2690,F:F,1))</f>
        <v/>
      </c>
    </row>
    <row r="2691" spans="1:7">
      <c r="A2691" s="32" t="s">
        <v>3169</v>
      </c>
      <c r="B2691" s="32">
        <v>1</v>
      </c>
      <c r="C2691" s="32">
        <v>1</v>
      </c>
      <c r="D2691" s="26" t="str">
        <f t="shared" ref="D2691:D2754" si="95">IF(AND(MID(A2691,2,8)="archives",ISNUMBER(VALUE(MID(A2691,11,8)))=TRUE),"기사임","")</f>
        <v>기사임</v>
      </c>
      <c r="E2691" s="26">
        <f>IF(D2691="","",COUNTIF($D$1:D2691,"기사임"))</f>
        <v>2285</v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4"/>
        <v/>
      </c>
    </row>
    <row r="2692" spans="1:7">
      <c r="A2692" s="32" t="s">
        <v>3074</v>
      </c>
      <c r="B2692" s="32">
        <v>1</v>
      </c>
      <c r="C2692" s="32">
        <v>1</v>
      </c>
      <c r="D2692" s="26" t="str">
        <f t="shared" si="95"/>
        <v>기사임</v>
      </c>
      <c r="E2692" s="26">
        <f>IF(D2692="","",COUNTIF($D$1:D2692,"기사임"))</f>
        <v>2286</v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4"/>
        <v/>
      </c>
    </row>
    <row r="2693" spans="1:7">
      <c r="A2693" s="32" t="s">
        <v>4261</v>
      </c>
      <c r="B2693" s="32">
        <v>1</v>
      </c>
      <c r="C2693" s="32">
        <v>1</v>
      </c>
      <c r="D2693" s="26" t="str">
        <f t="shared" si="95"/>
        <v>기사임</v>
      </c>
      <c r="E2693" s="26">
        <f>IF(D2693="","",COUNTIF($D$1:D2693,"기사임"))</f>
        <v>2287</v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4"/>
        <v/>
      </c>
    </row>
    <row r="2694" spans="1:7">
      <c r="A2694" s="32" t="s">
        <v>2478</v>
      </c>
      <c r="B2694" s="32">
        <v>1</v>
      </c>
      <c r="C2694" s="32">
        <v>1</v>
      </c>
      <c r="D2694" s="26" t="str">
        <f t="shared" si="95"/>
        <v>기사임</v>
      </c>
      <c r="E2694" s="26">
        <f>IF(D2694="","",COUNTIF($D$1:D2694,"기사임"))</f>
        <v>2288</v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4"/>
        <v/>
      </c>
    </row>
    <row r="2695" spans="1:7">
      <c r="A2695" s="32" t="s">
        <v>2479</v>
      </c>
      <c r="B2695" s="32">
        <v>1</v>
      </c>
      <c r="C2695" s="32">
        <v>1</v>
      </c>
      <c r="D2695" s="26" t="str">
        <f t="shared" si="95"/>
        <v>기사임</v>
      </c>
      <c r="E2695" s="26">
        <f>IF(D2695="","",COUNTIF($D$1:D2695,"기사임"))</f>
        <v>2289</v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4"/>
        <v/>
      </c>
    </row>
    <row r="2696" spans="1:7">
      <c r="A2696" s="32" t="s">
        <v>4262</v>
      </c>
      <c r="B2696" s="32">
        <v>1</v>
      </c>
      <c r="C2696" s="32">
        <v>1</v>
      </c>
      <c r="D2696" s="26" t="str">
        <f t="shared" si="95"/>
        <v>기사임</v>
      </c>
      <c r="E2696" s="26">
        <f>IF(D2696="","",COUNTIF($D$1:D2696,"기사임"))</f>
        <v>2290</v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4"/>
        <v/>
      </c>
    </row>
    <row r="2697" spans="1:7">
      <c r="A2697" s="32" t="s">
        <v>3170</v>
      </c>
      <c r="B2697" s="32">
        <v>1</v>
      </c>
      <c r="C2697" s="32">
        <v>1</v>
      </c>
      <c r="D2697" s="26" t="str">
        <f t="shared" si="95"/>
        <v>기사임</v>
      </c>
      <c r="E2697" s="26">
        <f>IF(D2697="","",COUNTIF($D$1:D2697,"기사임"))</f>
        <v>2291</v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4"/>
        <v/>
      </c>
    </row>
    <row r="2698" spans="1:7">
      <c r="A2698" s="32" t="s">
        <v>2294</v>
      </c>
      <c r="B2698" s="32">
        <v>1</v>
      </c>
      <c r="C2698" s="32">
        <v>1</v>
      </c>
      <c r="D2698" s="26" t="str">
        <f t="shared" si="95"/>
        <v>기사임</v>
      </c>
      <c r="E2698" s="26">
        <f>IF(D2698="","",COUNTIF($D$1:D2698,"기사임"))</f>
        <v>2292</v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4"/>
        <v/>
      </c>
    </row>
    <row r="2699" spans="1:7">
      <c r="A2699" s="32" t="s">
        <v>1824</v>
      </c>
      <c r="B2699" s="32">
        <v>1</v>
      </c>
      <c r="C2699" s="32">
        <v>1</v>
      </c>
      <c r="D2699" s="26" t="str">
        <f t="shared" si="95"/>
        <v>기사임</v>
      </c>
      <c r="E2699" s="26">
        <f>IF(D2699="","",COUNTIF($D$1:D2699,"기사임"))</f>
        <v>2293</v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4"/>
        <v/>
      </c>
    </row>
    <row r="2700" spans="1:7">
      <c r="A2700" s="32" t="s">
        <v>4263</v>
      </c>
      <c r="B2700" s="32">
        <v>1</v>
      </c>
      <c r="C2700" s="32">
        <v>1</v>
      </c>
      <c r="D2700" s="26" t="str">
        <f t="shared" si="95"/>
        <v>기사임</v>
      </c>
      <c r="E2700" s="26">
        <f>IF(D2700="","",COUNTIF($D$1:D2700,"기사임"))</f>
        <v>2294</v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4"/>
        <v/>
      </c>
    </row>
    <row r="2701" spans="1:7">
      <c r="A2701" s="32" t="s">
        <v>4264</v>
      </c>
      <c r="B2701" s="32">
        <v>1</v>
      </c>
      <c r="C2701" s="32">
        <v>1</v>
      </c>
      <c r="D2701" s="26" t="str">
        <f t="shared" si="95"/>
        <v>기사임</v>
      </c>
      <c r="E2701" s="26">
        <f>IF(D2701="","",COUNTIF($D$1:D2701,"기사임"))</f>
        <v>2295</v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4"/>
        <v/>
      </c>
    </row>
    <row r="2702" spans="1:7">
      <c r="A2702" s="32" t="s">
        <v>2147</v>
      </c>
      <c r="B2702" s="32">
        <v>1</v>
      </c>
      <c r="C2702" s="32">
        <v>1</v>
      </c>
      <c r="D2702" s="26" t="str">
        <f t="shared" si="95"/>
        <v>기사임</v>
      </c>
      <c r="E2702" s="26">
        <f>IF(D2702="","",COUNTIF($D$1:D2702,"기사임"))</f>
        <v>2296</v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4"/>
        <v/>
      </c>
    </row>
    <row r="2703" spans="1:7">
      <c r="A2703" s="32" t="s">
        <v>3171</v>
      </c>
      <c r="B2703" s="32">
        <v>1</v>
      </c>
      <c r="C2703" s="32">
        <v>1</v>
      </c>
      <c r="D2703" s="26" t="str">
        <f t="shared" si="95"/>
        <v>기사임</v>
      </c>
      <c r="E2703" s="26">
        <f>IF(D2703="","",COUNTIF($D$1:D2703,"기사임"))</f>
        <v>2297</v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4"/>
        <v/>
      </c>
    </row>
    <row r="2704" spans="1:7">
      <c r="A2704" s="32" t="s">
        <v>4265</v>
      </c>
      <c r="B2704" s="32">
        <v>1</v>
      </c>
      <c r="C2704" s="32">
        <v>1</v>
      </c>
      <c r="D2704" s="26" t="str">
        <f t="shared" si="95"/>
        <v>기사임</v>
      </c>
      <c r="E2704" s="26">
        <f>IF(D2704="","",COUNTIF($D$1:D2704,"기사임"))</f>
        <v>2298</v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4"/>
        <v/>
      </c>
    </row>
    <row r="2705" spans="1:7">
      <c r="A2705" s="32" t="s">
        <v>4266</v>
      </c>
      <c r="B2705" s="32">
        <v>1</v>
      </c>
      <c r="C2705" s="32">
        <v>1</v>
      </c>
      <c r="D2705" s="26" t="str">
        <f t="shared" si="95"/>
        <v>기사임</v>
      </c>
      <c r="E2705" s="26">
        <f>IF(D2705="","",COUNTIF($D$1:D2705,"기사임"))</f>
        <v>2299</v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4"/>
        <v/>
      </c>
    </row>
    <row r="2706" spans="1:7">
      <c r="A2706" s="32" t="s">
        <v>4267</v>
      </c>
      <c r="B2706" s="32">
        <v>1</v>
      </c>
      <c r="C2706" s="32">
        <v>1</v>
      </c>
      <c r="D2706" s="26" t="str">
        <f t="shared" si="95"/>
        <v>기사임</v>
      </c>
      <c r="E2706" s="26">
        <f>IF(D2706="","",COUNTIF($D$1:D2706,"기사임"))</f>
        <v>2300</v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4"/>
        <v/>
      </c>
    </row>
    <row r="2707" spans="1:7">
      <c r="A2707" s="32" t="s">
        <v>4268</v>
      </c>
      <c r="B2707" s="32">
        <v>1</v>
      </c>
      <c r="C2707" s="32">
        <v>1</v>
      </c>
      <c r="D2707" s="26" t="str">
        <f t="shared" si="95"/>
        <v>기사임</v>
      </c>
      <c r="E2707" s="26">
        <f>IF(D2707="","",COUNTIF($D$1:D2707,"기사임"))</f>
        <v>2301</v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4"/>
        <v/>
      </c>
    </row>
    <row r="2708" spans="1:7">
      <c r="A2708" s="32" t="s">
        <v>4269</v>
      </c>
      <c r="B2708" s="32">
        <v>1</v>
      </c>
      <c r="C2708" s="32">
        <v>1</v>
      </c>
      <c r="D2708" s="26" t="str">
        <f t="shared" si="95"/>
        <v>기사임</v>
      </c>
      <c r="E2708" s="26">
        <f>IF(D2708="","",COUNTIF($D$1:D2708,"기사임"))</f>
        <v>2302</v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4"/>
        <v/>
      </c>
    </row>
    <row r="2709" spans="1:7">
      <c r="A2709" s="32" t="s">
        <v>1826</v>
      </c>
      <c r="B2709" s="32">
        <v>1</v>
      </c>
      <c r="C2709" s="32">
        <v>1</v>
      </c>
      <c r="D2709" s="26" t="str">
        <f t="shared" si="95"/>
        <v>기사임</v>
      </c>
      <c r="E2709" s="26">
        <f>IF(D2709="","",COUNTIF($D$1:D2709,"기사임"))</f>
        <v>2303</v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4"/>
        <v/>
      </c>
    </row>
    <row r="2710" spans="1:7">
      <c r="A2710" s="32" t="s">
        <v>4270</v>
      </c>
      <c r="B2710" s="32">
        <v>1</v>
      </c>
      <c r="C2710" s="32">
        <v>1</v>
      </c>
      <c r="D2710" s="26" t="str">
        <f t="shared" si="95"/>
        <v>기사임</v>
      </c>
      <c r="E2710" s="26">
        <f>IF(D2710="","",COUNTIF($D$1:D2710,"기사임"))</f>
        <v>2304</v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4"/>
        <v/>
      </c>
    </row>
    <row r="2711" spans="1:7">
      <c r="A2711" s="32" t="s">
        <v>2296</v>
      </c>
      <c r="B2711" s="32">
        <v>1</v>
      </c>
      <c r="C2711" s="32">
        <v>1</v>
      </c>
      <c r="D2711" s="26" t="str">
        <f t="shared" si="95"/>
        <v>기사임</v>
      </c>
      <c r="E2711" s="26">
        <f>IF(D2711="","",COUNTIF($D$1:D2711,"기사임"))</f>
        <v>2305</v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4"/>
        <v/>
      </c>
    </row>
    <row r="2712" spans="1:7">
      <c r="A2712" s="32" t="s">
        <v>3273</v>
      </c>
      <c r="B2712" s="32">
        <v>1</v>
      </c>
      <c r="C2712" s="32">
        <v>0</v>
      </c>
      <c r="D2712" s="26" t="str">
        <f t="shared" si="95"/>
        <v>기사임</v>
      </c>
      <c r="E2712" s="26">
        <f>IF(D2712="","",COUNTIF($D$1:D2712,"기사임"))</f>
        <v>2306</v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4"/>
        <v/>
      </c>
    </row>
    <row r="2713" spans="1:7">
      <c r="A2713" s="32" t="s">
        <v>2150</v>
      </c>
      <c r="B2713" s="32">
        <v>1</v>
      </c>
      <c r="C2713" s="32">
        <v>1</v>
      </c>
      <c r="D2713" s="26" t="str">
        <f t="shared" si="95"/>
        <v>기사임</v>
      </c>
      <c r="E2713" s="26">
        <f>IF(D2713="","",COUNTIF($D$1:D2713,"기사임"))</f>
        <v>2307</v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4"/>
        <v/>
      </c>
    </row>
    <row r="2714" spans="1:7">
      <c r="A2714" s="32" t="s">
        <v>4271</v>
      </c>
      <c r="B2714" s="32">
        <v>1</v>
      </c>
      <c r="C2714" s="32">
        <v>1</v>
      </c>
      <c r="D2714" s="26" t="str">
        <f t="shared" si="95"/>
        <v>기사임</v>
      </c>
      <c r="E2714" s="26">
        <f>IF(D2714="","",COUNTIF($D$1:D2714,"기사임"))</f>
        <v>2308</v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4"/>
        <v/>
      </c>
    </row>
    <row r="2715" spans="1:7">
      <c r="A2715" s="32" t="s">
        <v>4272</v>
      </c>
      <c r="B2715" s="32">
        <v>1</v>
      </c>
      <c r="C2715" s="32">
        <v>1</v>
      </c>
      <c r="D2715" s="26" t="str">
        <f t="shared" si="95"/>
        <v>기사임</v>
      </c>
      <c r="E2715" s="26">
        <f>IF(D2715="","",COUNTIF($D$1:D2715,"기사임"))</f>
        <v>2309</v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4"/>
        <v/>
      </c>
    </row>
    <row r="2716" spans="1:7">
      <c r="A2716" s="32" t="s">
        <v>4273</v>
      </c>
      <c r="B2716" s="32">
        <v>1</v>
      </c>
      <c r="C2716" s="32">
        <v>1</v>
      </c>
      <c r="D2716" s="26" t="str">
        <f t="shared" si="95"/>
        <v>기사임</v>
      </c>
      <c r="E2716" s="26">
        <f>IF(D2716="","",COUNTIF($D$1:D2716,"기사임"))</f>
        <v>2310</v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4"/>
        <v/>
      </c>
    </row>
    <row r="2717" spans="1:7">
      <c r="A2717" s="32" t="s">
        <v>1924</v>
      </c>
      <c r="B2717" s="32">
        <v>1</v>
      </c>
      <c r="C2717" s="32">
        <v>1</v>
      </c>
      <c r="D2717" s="26" t="str">
        <f t="shared" si="95"/>
        <v>기사임</v>
      </c>
      <c r="E2717" s="26">
        <f>IF(D2717="","",COUNTIF($D$1:D2717,"기사임"))</f>
        <v>2311</v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4"/>
        <v/>
      </c>
    </row>
    <row r="2718" spans="1:7">
      <c r="A2718" s="32" t="s">
        <v>2297</v>
      </c>
      <c r="B2718" s="32">
        <v>1</v>
      </c>
      <c r="C2718" s="32">
        <v>1</v>
      </c>
      <c r="D2718" s="26" t="str">
        <f t="shared" si="95"/>
        <v>기사임</v>
      </c>
      <c r="E2718" s="26">
        <f>IF(D2718="","",COUNTIF($D$1:D2718,"기사임"))</f>
        <v>2312</v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4"/>
        <v/>
      </c>
    </row>
    <row r="2719" spans="1:7">
      <c r="A2719" s="32" t="s">
        <v>2848</v>
      </c>
      <c r="B2719" s="32">
        <v>1</v>
      </c>
      <c r="C2719" s="32">
        <v>1</v>
      </c>
      <c r="D2719" s="26" t="str">
        <f t="shared" si="95"/>
        <v>기사임</v>
      </c>
      <c r="E2719" s="26">
        <f>IF(D2719="","",COUNTIF($D$1:D2719,"기사임"))</f>
        <v>2313</v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4"/>
        <v/>
      </c>
    </row>
    <row r="2720" spans="1:7">
      <c r="A2720" s="32" t="s">
        <v>1651</v>
      </c>
      <c r="B2720" s="32">
        <v>1</v>
      </c>
      <c r="C2720" s="32">
        <v>1</v>
      </c>
      <c r="D2720" s="26" t="str">
        <f t="shared" si="95"/>
        <v>기사임</v>
      </c>
      <c r="E2720" s="26">
        <f>IF(D2720="","",COUNTIF($D$1:D2720,"기사임"))</f>
        <v>2314</v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4"/>
        <v/>
      </c>
    </row>
    <row r="2721" spans="1:7">
      <c r="A2721" s="32" t="s">
        <v>2025</v>
      </c>
      <c r="B2721" s="32">
        <v>1</v>
      </c>
      <c r="C2721" s="32">
        <v>1</v>
      </c>
      <c r="D2721" s="26" t="str">
        <f t="shared" si="95"/>
        <v>기사임</v>
      </c>
      <c r="E2721" s="26">
        <f>IF(D2721="","",COUNTIF($D$1:D2721,"기사임"))</f>
        <v>2315</v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4"/>
        <v/>
      </c>
    </row>
    <row r="2722" spans="1:7">
      <c r="A2722" s="32" t="s">
        <v>4274</v>
      </c>
      <c r="B2722" s="32">
        <v>1</v>
      </c>
      <c r="C2722" s="32">
        <v>1</v>
      </c>
      <c r="D2722" s="26" t="str">
        <f t="shared" si="95"/>
        <v>기사임</v>
      </c>
      <c r="E2722" s="26">
        <f>IF(D2722="","",COUNTIF($D$1:D2722,"기사임"))</f>
        <v>2316</v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4"/>
        <v/>
      </c>
    </row>
    <row r="2723" spans="1:7">
      <c r="A2723" s="32" t="s">
        <v>3174</v>
      </c>
      <c r="B2723" s="32">
        <v>1</v>
      </c>
      <c r="C2723" s="32">
        <v>1</v>
      </c>
      <c r="D2723" s="26" t="str">
        <f t="shared" si="95"/>
        <v>기사임</v>
      </c>
      <c r="E2723" s="26">
        <f>IF(D2723="","",COUNTIF($D$1:D2723,"기사임"))</f>
        <v>2317</v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4"/>
        <v/>
      </c>
    </row>
    <row r="2724" spans="1:7">
      <c r="A2724" s="32" t="s">
        <v>4275</v>
      </c>
      <c r="B2724" s="32">
        <v>1</v>
      </c>
      <c r="C2724" s="32">
        <v>1</v>
      </c>
      <c r="D2724" s="26" t="str">
        <f t="shared" si="95"/>
        <v>기사임</v>
      </c>
      <c r="E2724" s="26">
        <f>IF(D2724="","",COUNTIF($D$1:D2724,"기사임"))</f>
        <v>2318</v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4"/>
        <v/>
      </c>
    </row>
    <row r="2725" spans="1:7">
      <c r="A2725" s="32" t="s">
        <v>4276</v>
      </c>
      <c r="B2725" s="32">
        <v>1</v>
      </c>
      <c r="C2725" s="32">
        <v>0</v>
      </c>
      <c r="D2725" s="26" t="str">
        <f t="shared" si="95"/>
        <v>기사임</v>
      </c>
      <c r="E2725" s="26">
        <f>IF(D2725="","",COUNTIF($D$1:D2725,"기사임"))</f>
        <v>2319</v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4"/>
        <v/>
      </c>
    </row>
    <row r="2726" spans="1:7">
      <c r="A2726" s="32" t="s">
        <v>4277</v>
      </c>
      <c r="B2726" s="32">
        <v>1</v>
      </c>
      <c r="C2726" s="32">
        <v>1</v>
      </c>
      <c r="D2726" s="26" t="str">
        <f t="shared" si="95"/>
        <v>기사임</v>
      </c>
      <c r="E2726" s="26">
        <f>IF(D2726="","",COUNTIF($D$1:D2726,"기사임"))</f>
        <v>2320</v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4"/>
        <v/>
      </c>
    </row>
    <row r="2727" spans="1:7">
      <c r="A2727" s="32" t="s">
        <v>2300</v>
      </c>
      <c r="B2727" s="32">
        <v>1</v>
      </c>
      <c r="C2727" s="32">
        <v>1</v>
      </c>
      <c r="D2727" s="26" t="str">
        <f t="shared" si="95"/>
        <v>기사임</v>
      </c>
      <c r="E2727" s="26">
        <f>IF(D2727="","",COUNTIF($D$1:D2727,"기사임"))</f>
        <v>2321</v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4"/>
        <v/>
      </c>
    </row>
    <row r="2728" spans="1:7">
      <c r="A2728" s="32" t="s">
        <v>4278</v>
      </c>
      <c r="B2728" s="32">
        <v>1</v>
      </c>
      <c r="C2728" s="32">
        <v>1</v>
      </c>
      <c r="D2728" s="26" t="str">
        <f t="shared" si="95"/>
        <v>기사임</v>
      </c>
      <c r="E2728" s="26">
        <f>IF(D2728="","",COUNTIF($D$1:D2728,"기사임"))</f>
        <v>2322</v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4"/>
        <v/>
      </c>
    </row>
    <row r="2729" spans="1:7">
      <c r="A2729" s="32" t="s">
        <v>4279</v>
      </c>
      <c r="B2729" s="32">
        <v>1</v>
      </c>
      <c r="C2729" s="32">
        <v>1</v>
      </c>
      <c r="D2729" s="26" t="str">
        <f t="shared" si="95"/>
        <v>기사임</v>
      </c>
      <c r="E2729" s="26">
        <f>IF(D2729="","",COUNTIF($D$1:D2729,"기사임"))</f>
        <v>2323</v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4"/>
        <v/>
      </c>
    </row>
    <row r="2730" spans="1:7">
      <c r="A2730" s="32" t="s">
        <v>1600</v>
      </c>
      <c r="B2730" s="32">
        <v>1</v>
      </c>
      <c r="C2730" s="32">
        <v>1</v>
      </c>
      <c r="D2730" s="26" t="str">
        <f t="shared" si="95"/>
        <v>기사임</v>
      </c>
      <c r="E2730" s="26">
        <f>IF(D2730="","",COUNTIF($D$1:D2730,"기사임"))</f>
        <v>2324</v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4"/>
        <v/>
      </c>
    </row>
    <row r="2731" spans="1:7">
      <c r="A2731" s="32" t="s">
        <v>1550</v>
      </c>
      <c r="B2731" s="32">
        <v>1</v>
      </c>
      <c r="C2731" s="32">
        <v>1</v>
      </c>
      <c r="D2731" s="26" t="str">
        <f t="shared" si="95"/>
        <v>기사임</v>
      </c>
      <c r="E2731" s="26">
        <f>IF(D2731="","",COUNTIF($D$1:D2731,"기사임"))</f>
        <v>2325</v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4"/>
        <v/>
      </c>
    </row>
    <row r="2732" spans="1:7">
      <c r="A2732" s="32" t="s">
        <v>3276</v>
      </c>
      <c r="B2732" s="32">
        <v>1</v>
      </c>
      <c r="C2732" s="32">
        <v>1</v>
      </c>
      <c r="D2732" s="26" t="str">
        <f t="shared" si="95"/>
        <v>기사임</v>
      </c>
      <c r="E2732" s="26">
        <f>IF(D2732="","",COUNTIF($D$1:D2732,"기사임"))</f>
        <v>2326</v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4"/>
        <v/>
      </c>
    </row>
    <row r="2733" spans="1:7">
      <c r="A2733" s="32" t="s">
        <v>2153</v>
      </c>
      <c r="B2733" s="32">
        <v>1</v>
      </c>
      <c r="C2733" s="32">
        <v>1</v>
      </c>
      <c r="D2733" s="26" t="str">
        <f t="shared" si="95"/>
        <v>기사임</v>
      </c>
      <c r="E2733" s="26">
        <f>IF(D2733="","",COUNTIF($D$1:D2733,"기사임"))</f>
        <v>2327</v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4"/>
        <v/>
      </c>
    </row>
    <row r="2734" spans="1:7">
      <c r="A2734" s="32" t="s">
        <v>2850</v>
      </c>
      <c r="B2734" s="32">
        <v>1</v>
      </c>
      <c r="C2734" s="32">
        <v>1</v>
      </c>
      <c r="D2734" s="26" t="str">
        <f t="shared" si="95"/>
        <v>기사임</v>
      </c>
      <c r="E2734" s="26">
        <f>IF(D2734="","",COUNTIF($D$1:D2734,"기사임"))</f>
        <v>2328</v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4"/>
        <v/>
      </c>
    </row>
    <row r="2735" spans="1:7">
      <c r="A2735" s="32" t="s">
        <v>4280</v>
      </c>
      <c r="B2735" s="32">
        <v>1</v>
      </c>
      <c r="C2735" s="32">
        <v>1</v>
      </c>
      <c r="D2735" s="26" t="str">
        <f t="shared" si="95"/>
        <v>기사임</v>
      </c>
      <c r="E2735" s="26">
        <f>IF(D2735="","",COUNTIF($D$1:D2735,"기사임"))</f>
        <v>2329</v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4"/>
        <v/>
      </c>
    </row>
    <row r="2736" spans="1:7">
      <c r="A2736" s="32" t="s">
        <v>1926</v>
      </c>
      <c r="B2736" s="32">
        <v>1</v>
      </c>
      <c r="C2736" s="32">
        <v>1</v>
      </c>
      <c r="D2736" s="26" t="str">
        <f t="shared" si="95"/>
        <v>기사임</v>
      </c>
      <c r="E2736" s="26">
        <f>IF(D2736="","",COUNTIF($D$1:D2736,"기사임"))</f>
        <v>2330</v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4"/>
        <v/>
      </c>
    </row>
    <row r="2737" spans="1:7">
      <c r="A2737" s="32" t="s">
        <v>2484</v>
      </c>
      <c r="B2737" s="32">
        <v>1</v>
      </c>
      <c r="C2737" s="32">
        <v>1</v>
      </c>
      <c r="D2737" s="26" t="str">
        <f t="shared" si="95"/>
        <v>기사임</v>
      </c>
      <c r="E2737" s="26">
        <f>IF(D2737="","",COUNTIF($D$1:D2737,"기사임"))</f>
        <v>2331</v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4"/>
        <v/>
      </c>
    </row>
    <row r="2738" spans="1:7">
      <c r="A2738" s="32" t="s">
        <v>1506</v>
      </c>
      <c r="B2738" s="32">
        <v>1</v>
      </c>
      <c r="C2738" s="32">
        <v>1</v>
      </c>
      <c r="D2738" s="26" t="str">
        <f t="shared" si="95"/>
        <v>기사임</v>
      </c>
      <c r="E2738" s="26">
        <f>IF(D2738="","",COUNTIF($D$1:D2738,"기사임"))</f>
        <v>2332</v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4"/>
        <v/>
      </c>
    </row>
    <row r="2739" spans="1:7">
      <c r="A2739" s="32" t="s">
        <v>2487</v>
      </c>
      <c r="B2739" s="32">
        <v>1</v>
      </c>
      <c r="C2739" s="32">
        <v>1</v>
      </c>
      <c r="D2739" s="26" t="str">
        <f t="shared" si="95"/>
        <v>기사임</v>
      </c>
      <c r="E2739" s="26">
        <f>IF(D2739="","",COUNTIF($D$1:D2739,"기사임"))</f>
        <v>2333</v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4"/>
        <v/>
      </c>
    </row>
    <row r="2740" spans="1:7">
      <c r="A2740" s="32" t="s">
        <v>4281</v>
      </c>
      <c r="B2740" s="32">
        <v>1</v>
      </c>
      <c r="C2740" s="32">
        <v>1</v>
      </c>
      <c r="D2740" s="26" t="str">
        <f t="shared" si="95"/>
        <v>기사임</v>
      </c>
      <c r="E2740" s="26">
        <f>IF(D2740="","",COUNTIF($D$1:D2740,"기사임"))</f>
        <v>2334</v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4"/>
        <v/>
      </c>
    </row>
    <row r="2741" spans="1:7">
      <c r="A2741" s="32" t="s">
        <v>3047</v>
      </c>
      <c r="B2741" s="32">
        <v>1</v>
      </c>
      <c r="C2741" s="32">
        <v>1</v>
      </c>
      <c r="D2741" s="26" t="str">
        <f t="shared" si="95"/>
        <v>기사임</v>
      </c>
      <c r="E2741" s="26">
        <f>IF(D2741="","",COUNTIF($D$1:D2741,"기사임"))</f>
        <v>2335</v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4"/>
        <v/>
      </c>
    </row>
    <row r="2742" spans="1:7">
      <c r="A2742" s="32" t="s">
        <v>4282</v>
      </c>
      <c r="B2742" s="32">
        <v>1</v>
      </c>
      <c r="C2742" s="32">
        <v>1</v>
      </c>
      <c r="D2742" s="26" t="str">
        <f t="shared" si="95"/>
        <v>기사임</v>
      </c>
      <c r="E2742" s="26">
        <f>IF(D2742="","",COUNTIF($D$1:D2742,"기사임"))</f>
        <v>2336</v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4"/>
        <v/>
      </c>
    </row>
    <row r="2743" spans="1:7">
      <c r="A2743" s="32" t="s">
        <v>4283</v>
      </c>
      <c r="B2743" s="32">
        <v>1</v>
      </c>
      <c r="C2743" s="32">
        <v>1</v>
      </c>
      <c r="D2743" s="26" t="str">
        <f t="shared" si="95"/>
        <v>기사임</v>
      </c>
      <c r="E2743" s="26">
        <f>IF(D2743="","",COUNTIF($D$1:D2743,"기사임"))</f>
        <v>2337</v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4"/>
        <v/>
      </c>
    </row>
    <row r="2744" spans="1:7">
      <c r="A2744" s="32" t="s">
        <v>1654</v>
      </c>
      <c r="B2744" s="32">
        <v>1</v>
      </c>
      <c r="C2744" s="32">
        <v>1</v>
      </c>
      <c r="D2744" s="26" t="str">
        <f t="shared" si="95"/>
        <v>기사임</v>
      </c>
      <c r="E2744" s="26">
        <f>IF(D2744="","",COUNTIF($D$1:D2744,"기사임"))</f>
        <v>2338</v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4"/>
        <v/>
      </c>
    </row>
    <row r="2745" spans="1:7">
      <c r="A2745" s="32" t="s">
        <v>4284</v>
      </c>
      <c r="B2745" s="32">
        <v>1</v>
      </c>
      <c r="C2745" s="32">
        <v>1</v>
      </c>
      <c r="D2745" s="26" t="str">
        <f t="shared" si="95"/>
        <v/>
      </c>
      <c r="E2745" s="26" t="str">
        <f>IF(D2745="","",COUNTIF($D$1:D2745,"기사임"))</f>
        <v/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4"/>
        <v/>
      </c>
    </row>
    <row r="2746" spans="1:7">
      <c r="A2746" s="32" t="s">
        <v>4285</v>
      </c>
      <c r="B2746" s="32">
        <v>1</v>
      </c>
      <c r="C2746" s="32">
        <v>0</v>
      </c>
      <c r="D2746" s="26" t="str">
        <f t="shared" si="95"/>
        <v>기사임</v>
      </c>
      <c r="E2746" s="26">
        <f>IF(D2746="","",COUNTIF($D$1:D2746,"기사임"))</f>
        <v>2339</v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4"/>
        <v/>
      </c>
    </row>
    <row r="2747" spans="1:7">
      <c r="A2747" s="32" t="s">
        <v>2155</v>
      </c>
      <c r="B2747" s="32">
        <v>1</v>
      </c>
      <c r="C2747" s="32">
        <v>1</v>
      </c>
      <c r="D2747" s="26" t="str">
        <f t="shared" si="95"/>
        <v>기사임</v>
      </c>
      <c r="E2747" s="26">
        <f>IF(D2747="","",COUNTIF($D$1:D2747,"기사임"))</f>
        <v>2340</v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4"/>
        <v/>
      </c>
    </row>
    <row r="2748" spans="1:7">
      <c r="A2748" s="32" t="s">
        <v>4286</v>
      </c>
      <c r="B2748" s="32">
        <v>1</v>
      </c>
      <c r="C2748" s="32">
        <v>1</v>
      </c>
      <c r="D2748" s="26" t="str">
        <f t="shared" si="95"/>
        <v>기사임</v>
      </c>
      <c r="E2748" s="26">
        <f>IF(D2748="","",COUNTIF($D$1:D2748,"기사임"))</f>
        <v>2341</v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4"/>
        <v/>
      </c>
    </row>
    <row r="2749" spans="1:7">
      <c r="A2749" s="32" t="s">
        <v>4287</v>
      </c>
      <c r="B2749" s="32">
        <v>1</v>
      </c>
      <c r="C2749" s="32">
        <v>1</v>
      </c>
      <c r="D2749" s="26" t="str">
        <f t="shared" si="95"/>
        <v>기사임</v>
      </c>
      <c r="E2749" s="26">
        <f>IF(D2749="","",COUNTIF($D$1:D2749,"기사임"))</f>
        <v>2342</v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4"/>
        <v/>
      </c>
    </row>
    <row r="2750" spans="1:7">
      <c r="A2750" s="32" t="s">
        <v>3278</v>
      </c>
      <c r="B2750" s="32">
        <v>1</v>
      </c>
      <c r="C2750" s="32">
        <v>1</v>
      </c>
      <c r="D2750" s="26" t="str">
        <f t="shared" si="95"/>
        <v>기사임</v>
      </c>
      <c r="E2750" s="26">
        <f>IF(D2750="","",COUNTIF($D$1:D2750,"기사임"))</f>
        <v>2343</v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4"/>
        <v/>
      </c>
    </row>
    <row r="2751" spans="1:7">
      <c r="A2751" s="32" t="s">
        <v>3075</v>
      </c>
      <c r="B2751" s="32">
        <v>1</v>
      </c>
      <c r="C2751" s="32">
        <v>1</v>
      </c>
      <c r="D2751" s="26" t="str">
        <f t="shared" si="95"/>
        <v>기사임</v>
      </c>
      <c r="E2751" s="26">
        <f>IF(D2751="","",COUNTIF($D$1:D2751,"기사임"))</f>
        <v>2344</v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4"/>
        <v/>
      </c>
    </row>
    <row r="2752" spans="1:7">
      <c r="A2752" s="32" t="s">
        <v>2307</v>
      </c>
      <c r="B2752" s="32">
        <v>1</v>
      </c>
      <c r="C2752" s="32">
        <v>1</v>
      </c>
      <c r="D2752" s="26" t="str">
        <f t="shared" si="95"/>
        <v>기사임</v>
      </c>
      <c r="E2752" s="26">
        <f>IF(D2752="","",COUNTIF($D$1:D2752,"기사임"))</f>
        <v>2345</v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4"/>
        <v/>
      </c>
    </row>
    <row r="2753" spans="1:7">
      <c r="A2753" s="32" t="s">
        <v>2488</v>
      </c>
      <c r="B2753" s="32">
        <v>1</v>
      </c>
      <c r="C2753" s="32">
        <v>1</v>
      </c>
      <c r="D2753" s="26" t="str">
        <f t="shared" si="95"/>
        <v>기사임</v>
      </c>
      <c r="E2753" s="26">
        <f>IF(D2753="","",COUNTIF($D$1:D2753,"기사임"))</f>
        <v>2346</v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4"/>
        <v/>
      </c>
    </row>
    <row r="2754" spans="1:7">
      <c r="A2754" s="32" t="s">
        <v>2795</v>
      </c>
      <c r="B2754" s="32">
        <v>1</v>
      </c>
      <c r="C2754" s="32">
        <v>1</v>
      </c>
      <c r="D2754" s="26" t="str">
        <f t="shared" si="95"/>
        <v>기사임</v>
      </c>
      <c r="E2754" s="26">
        <f>IF(D2754="","",COUNTIF($D$1:D2754,"기사임"))</f>
        <v>2347</v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6">IF(F2754="","",RANK(F2754,F:F,1))</f>
        <v/>
      </c>
    </row>
    <row r="2755" spans="1:7">
      <c r="A2755" s="32" t="s">
        <v>3279</v>
      </c>
      <c r="B2755" s="32">
        <v>1</v>
      </c>
      <c r="C2755" s="32">
        <v>1</v>
      </c>
      <c r="D2755" s="26" t="str">
        <f t="shared" ref="D2755:D2818" si="97">IF(AND(MID(A2755,2,8)="archives",ISNUMBER(VALUE(MID(A2755,11,8)))=TRUE),"기사임","")</f>
        <v>기사임</v>
      </c>
      <c r="E2755" s="26">
        <f>IF(D2755="","",COUNTIF($D$1:D2755,"기사임"))</f>
        <v>2348</v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6"/>
        <v/>
      </c>
    </row>
    <row r="2756" spans="1:7">
      <c r="A2756" s="32" t="s">
        <v>2909</v>
      </c>
      <c r="B2756" s="32">
        <v>1</v>
      </c>
      <c r="C2756" s="32">
        <v>1</v>
      </c>
      <c r="D2756" s="26" t="str">
        <f t="shared" si="97"/>
        <v>기사임</v>
      </c>
      <c r="E2756" s="26">
        <f>IF(D2756="","",COUNTIF($D$1:D2756,"기사임"))</f>
        <v>2349</v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6"/>
        <v/>
      </c>
    </row>
    <row r="2757" spans="1:7">
      <c r="A2757" s="32" t="s">
        <v>4288</v>
      </c>
      <c r="B2757" s="32">
        <v>1</v>
      </c>
      <c r="C2757" s="32">
        <v>1</v>
      </c>
      <c r="D2757" s="26" t="str">
        <f t="shared" si="97"/>
        <v>기사임</v>
      </c>
      <c r="E2757" s="26">
        <f>IF(D2757="","",COUNTIF($D$1:D2757,"기사임"))</f>
        <v>2350</v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6"/>
        <v/>
      </c>
    </row>
    <row r="2758" spans="1:7">
      <c r="A2758" s="32" t="s">
        <v>2035</v>
      </c>
      <c r="B2758" s="32">
        <v>1</v>
      </c>
      <c r="C2758" s="32">
        <v>1</v>
      </c>
      <c r="D2758" s="26" t="str">
        <f t="shared" si="97"/>
        <v>기사임</v>
      </c>
      <c r="E2758" s="26">
        <f>IF(D2758="","",COUNTIF($D$1:D2758,"기사임"))</f>
        <v>2351</v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6"/>
        <v/>
      </c>
    </row>
    <row r="2759" spans="1:7">
      <c r="A2759" s="32" t="s">
        <v>1753</v>
      </c>
      <c r="B2759" s="32">
        <v>1</v>
      </c>
      <c r="C2759" s="32">
        <v>1</v>
      </c>
      <c r="D2759" s="26" t="str">
        <f t="shared" si="97"/>
        <v>기사임</v>
      </c>
      <c r="E2759" s="26">
        <f>IF(D2759="","",COUNTIF($D$1:D2759,"기사임"))</f>
        <v>2352</v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6"/>
        <v/>
      </c>
    </row>
    <row r="2760" spans="1:7">
      <c r="A2760" s="32" t="s">
        <v>1754</v>
      </c>
      <c r="B2760" s="32">
        <v>1</v>
      </c>
      <c r="C2760" s="32">
        <v>1</v>
      </c>
      <c r="D2760" s="26" t="str">
        <f t="shared" si="97"/>
        <v>기사임</v>
      </c>
      <c r="E2760" s="26">
        <f>IF(D2760="","",COUNTIF($D$1:D2760,"기사임"))</f>
        <v>2353</v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6"/>
        <v/>
      </c>
    </row>
    <row r="2761" spans="1:7">
      <c r="A2761" s="32" t="s">
        <v>4289</v>
      </c>
      <c r="B2761" s="32">
        <v>1</v>
      </c>
      <c r="C2761" s="32">
        <v>1</v>
      </c>
      <c r="D2761" s="26" t="str">
        <f t="shared" si="97"/>
        <v>기사임</v>
      </c>
      <c r="E2761" s="26">
        <f>IF(D2761="","",COUNTIF($D$1:D2761,"기사임"))</f>
        <v>2354</v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6"/>
        <v/>
      </c>
    </row>
    <row r="2762" spans="1:7">
      <c r="A2762" s="32" t="s">
        <v>2312</v>
      </c>
      <c r="B2762" s="32">
        <v>1</v>
      </c>
      <c r="C2762" s="32">
        <v>1</v>
      </c>
      <c r="D2762" s="26" t="str">
        <f t="shared" si="97"/>
        <v>기사임</v>
      </c>
      <c r="E2762" s="26">
        <f>IF(D2762="","",COUNTIF($D$1:D2762,"기사임"))</f>
        <v>2355</v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6"/>
        <v/>
      </c>
    </row>
    <row r="2763" spans="1:7">
      <c r="A2763" s="32" t="s">
        <v>4290</v>
      </c>
      <c r="B2763" s="32">
        <v>1</v>
      </c>
      <c r="C2763" s="32">
        <v>1</v>
      </c>
      <c r="D2763" s="26" t="str">
        <f t="shared" si="97"/>
        <v>기사임</v>
      </c>
      <c r="E2763" s="26">
        <f>IF(D2763="","",COUNTIF($D$1:D2763,"기사임"))</f>
        <v>2356</v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6"/>
        <v/>
      </c>
    </row>
    <row r="2764" spans="1:7">
      <c r="A2764" s="32" t="s">
        <v>4291</v>
      </c>
      <c r="B2764" s="32">
        <v>1</v>
      </c>
      <c r="C2764" s="32">
        <v>1</v>
      </c>
      <c r="D2764" s="26" t="str">
        <f t="shared" si="97"/>
        <v>기사임</v>
      </c>
      <c r="E2764" s="26">
        <f>IF(D2764="","",COUNTIF($D$1:D2764,"기사임"))</f>
        <v>2357</v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6"/>
        <v/>
      </c>
    </row>
    <row r="2765" spans="1:7">
      <c r="A2765" s="32" t="s">
        <v>3280</v>
      </c>
      <c r="B2765" s="32">
        <v>1</v>
      </c>
      <c r="C2765" s="32">
        <v>1</v>
      </c>
      <c r="D2765" s="26" t="str">
        <f t="shared" si="97"/>
        <v>기사임</v>
      </c>
      <c r="E2765" s="26">
        <f>IF(D2765="","",COUNTIF($D$1:D2765,"기사임"))</f>
        <v>2358</v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6"/>
        <v/>
      </c>
    </row>
    <row r="2766" spans="1:7">
      <c r="A2766" s="32" t="s">
        <v>3281</v>
      </c>
      <c r="B2766" s="32">
        <v>1</v>
      </c>
      <c r="C2766" s="32">
        <v>1</v>
      </c>
      <c r="D2766" s="26" t="str">
        <f t="shared" si="97"/>
        <v>기사임</v>
      </c>
      <c r="E2766" s="26">
        <f>IF(D2766="","",COUNTIF($D$1:D2766,"기사임"))</f>
        <v>2359</v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6"/>
        <v/>
      </c>
    </row>
    <row r="2767" spans="1:7">
      <c r="A2767" s="32" t="s">
        <v>4292</v>
      </c>
      <c r="B2767" s="32">
        <v>1</v>
      </c>
      <c r="C2767" s="32">
        <v>1</v>
      </c>
      <c r="D2767" s="26" t="str">
        <f t="shared" si="97"/>
        <v>기사임</v>
      </c>
      <c r="E2767" s="26">
        <f>IF(D2767="","",COUNTIF($D$1:D2767,"기사임"))</f>
        <v>2360</v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6"/>
        <v/>
      </c>
    </row>
    <row r="2768" spans="1:7">
      <c r="A2768" s="32" t="s">
        <v>4293</v>
      </c>
      <c r="B2768" s="32">
        <v>1</v>
      </c>
      <c r="C2768" s="32">
        <v>1</v>
      </c>
      <c r="D2768" s="26" t="str">
        <f t="shared" si="97"/>
        <v>기사임</v>
      </c>
      <c r="E2768" s="26">
        <f>IF(D2768="","",COUNTIF($D$1:D2768,"기사임"))</f>
        <v>2361</v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6"/>
        <v/>
      </c>
    </row>
    <row r="2769" spans="1:7">
      <c r="A2769" s="32" t="s">
        <v>2911</v>
      </c>
      <c r="B2769" s="32">
        <v>1</v>
      </c>
      <c r="C2769" s="32">
        <v>1</v>
      </c>
      <c r="D2769" s="26" t="str">
        <f t="shared" si="97"/>
        <v>기사임</v>
      </c>
      <c r="E2769" s="26">
        <f>IF(D2769="","",COUNTIF($D$1:D2769,"기사임"))</f>
        <v>2362</v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6"/>
        <v/>
      </c>
    </row>
    <row r="2770" spans="1:7">
      <c r="A2770" s="32" t="s">
        <v>3282</v>
      </c>
      <c r="B2770" s="32">
        <v>1</v>
      </c>
      <c r="C2770" s="32">
        <v>1</v>
      </c>
      <c r="D2770" s="26" t="str">
        <f t="shared" si="97"/>
        <v>기사임</v>
      </c>
      <c r="E2770" s="26">
        <f>IF(D2770="","",COUNTIF($D$1:D2770,"기사임"))</f>
        <v>2363</v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6"/>
        <v/>
      </c>
    </row>
    <row r="2771" spans="1:7">
      <c r="A2771" s="32" t="s">
        <v>4294</v>
      </c>
      <c r="B2771" s="32">
        <v>1</v>
      </c>
      <c r="C2771" s="32">
        <v>1</v>
      </c>
      <c r="D2771" s="26" t="str">
        <f t="shared" si="97"/>
        <v>기사임</v>
      </c>
      <c r="E2771" s="26">
        <f>IF(D2771="","",COUNTIF($D$1:D2771,"기사임"))</f>
        <v>2364</v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6"/>
        <v/>
      </c>
    </row>
    <row r="2772" spans="1:7">
      <c r="A2772" s="32" t="s">
        <v>4295</v>
      </c>
      <c r="B2772" s="32">
        <v>1</v>
      </c>
      <c r="C2772" s="32">
        <v>1</v>
      </c>
      <c r="D2772" s="26" t="str">
        <f t="shared" si="97"/>
        <v>기사임</v>
      </c>
      <c r="E2772" s="26">
        <f>IF(D2772="","",COUNTIF($D$1:D2772,"기사임"))</f>
        <v>2365</v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6"/>
        <v/>
      </c>
    </row>
    <row r="2773" spans="1:7">
      <c r="A2773" s="32" t="s">
        <v>1755</v>
      </c>
      <c r="B2773" s="32">
        <v>1</v>
      </c>
      <c r="C2773" s="32">
        <v>1</v>
      </c>
      <c r="D2773" s="26" t="str">
        <f t="shared" si="97"/>
        <v>기사임</v>
      </c>
      <c r="E2773" s="26">
        <f>IF(D2773="","",COUNTIF($D$1:D2773,"기사임"))</f>
        <v>2366</v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6"/>
        <v/>
      </c>
    </row>
    <row r="2774" spans="1:7">
      <c r="A2774" s="32" t="s">
        <v>4296</v>
      </c>
      <c r="B2774" s="32">
        <v>1</v>
      </c>
      <c r="C2774" s="32">
        <v>1</v>
      </c>
      <c r="D2774" s="26" t="str">
        <f t="shared" si="97"/>
        <v>기사임</v>
      </c>
      <c r="E2774" s="26">
        <f>IF(D2774="","",COUNTIF($D$1:D2774,"기사임"))</f>
        <v>2367</v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6"/>
        <v/>
      </c>
    </row>
    <row r="2775" spans="1:7">
      <c r="A2775" s="32" t="s">
        <v>3283</v>
      </c>
      <c r="B2775" s="32">
        <v>1</v>
      </c>
      <c r="C2775" s="32">
        <v>1</v>
      </c>
      <c r="D2775" s="26" t="str">
        <f t="shared" si="97"/>
        <v>기사임</v>
      </c>
      <c r="E2775" s="26">
        <f>IF(D2775="","",COUNTIF($D$1:D2775,"기사임"))</f>
        <v>2368</v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6"/>
        <v/>
      </c>
    </row>
    <row r="2776" spans="1:7">
      <c r="A2776" s="32" t="s">
        <v>3102</v>
      </c>
      <c r="B2776" s="32">
        <v>1</v>
      </c>
      <c r="C2776" s="32">
        <v>1</v>
      </c>
      <c r="D2776" s="26" t="str">
        <f t="shared" si="97"/>
        <v>기사임</v>
      </c>
      <c r="E2776" s="26">
        <f>IF(D2776="","",COUNTIF($D$1:D2776,"기사임"))</f>
        <v>2369</v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6"/>
        <v/>
      </c>
    </row>
    <row r="2777" spans="1:7">
      <c r="A2777" s="32" t="s">
        <v>2494</v>
      </c>
      <c r="B2777" s="32">
        <v>1</v>
      </c>
      <c r="C2777" s="32">
        <v>1</v>
      </c>
      <c r="D2777" s="26" t="str">
        <f t="shared" si="97"/>
        <v>기사임</v>
      </c>
      <c r="E2777" s="26">
        <f>IF(D2777="","",COUNTIF($D$1:D2777,"기사임"))</f>
        <v>2370</v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6"/>
        <v/>
      </c>
    </row>
    <row r="2778" spans="1:7">
      <c r="A2778" s="32" t="s">
        <v>4297</v>
      </c>
      <c r="B2778" s="32">
        <v>1</v>
      </c>
      <c r="C2778" s="32">
        <v>1</v>
      </c>
      <c r="D2778" s="26" t="str">
        <f t="shared" si="97"/>
        <v/>
      </c>
      <c r="E2778" s="26" t="str">
        <f>IF(D2778="","",COUNTIF($D$1:D2778,"기사임"))</f>
        <v/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6"/>
        <v/>
      </c>
    </row>
    <row r="2779" spans="1:7">
      <c r="A2779" s="32" t="s">
        <v>4298</v>
      </c>
      <c r="B2779" s="32">
        <v>1</v>
      </c>
      <c r="C2779" s="32">
        <v>1</v>
      </c>
      <c r="D2779" s="26" t="str">
        <f t="shared" si="97"/>
        <v>기사임</v>
      </c>
      <c r="E2779" s="26">
        <f>IF(D2779="","",COUNTIF($D$1:D2779,"기사임"))</f>
        <v>2371</v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6"/>
        <v/>
      </c>
    </row>
    <row r="2780" spans="1:7">
      <c r="A2780" s="32" t="s">
        <v>4299</v>
      </c>
      <c r="B2780" s="32">
        <v>1</v>
      </c>
      <c r="C2780" s="32">
        <v>1</v>
      </c>
      <c r="D2780" s="26" t="str">
        <f t="shared" si="97"/>
        <v>기사임</v>
      </c>
      <c r="E2780" s="26">
        <f>IF(D2780="","",COUNTIF($D$1:D2780,"기사임"))</f>
        <v>2372</v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6"/>
        <v/>
      </c>
    </row>
    <row r="2781" spans="1:7">
      <c r="A2781" s="32" t="s">
        <v>2857</v>
      </c>
      <c r="B2781" s="32">
        <v>1</v>
      </c>
      <c r="C2781" s="32">
        <v>1</v>
      </c>
      <c r="D2781" s="26" t="str">
        <f t="shared" si="97"/>
        <v>기사임</v>
      </c>
      <c r="E2781" s="26">
        <f>IF(D2781="","",COUNTIF($D$1:D2781,"기사임"))</f>
        <v>2373</v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6"/>
        <v/>
      </c>
    </row>
    <row r="2782" spans="1:7">
      <c r="A2782" s="32" t="s">
        <v>4300</v>
      </c>
      <c r="B2782" s="32">
        <v>1</v>
      </c>
      <c r="C2782" s="32">
        <v>1</v>
      </c>
      <c r="D2782" s="26" t="str">
        <f t="shared" si="97"/>
        <v>기사임</v>
      </c>
      <c r="E2782" s="26">
        <f>IF(D2782="","",COUNTIF($D$1:D2782,"기사임"))</f>
        <v>2374</v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6"/>
        <v/>
      </c>
    </row>
    <row r="2783" spans="1:7">
      <c r="A2783" s="32" t="s">
        <v>2315</v>
      </c>
      <c r="B2783" s="32">
        <v>1</v>
      </c>
      <c r="C2783" s="32">
        <v>1</v>
      </c>
      <c r="D2783" s="26" t="str">
        <f t="shared" si="97"/>
        <v>기사임</v>
      </c>
      <c r="E2783" s="26">
        <f>IF(D2783="","",COUNTIF($D$1:D2783,"기사임"))</f>
        <v>2375</v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6"/>
        <v/>
      </c>
    </row>
    <row r="2784" spans="1:7">
      <c r="A2784" s="32" t="s">
        <v>2039</v>
      </c>
      <c r="B2784" s="32">
        <v>1</v>
      </c>
      <c r="C2784" s="32">
        <v>1</v>
      </c>
      <c r="D2784" s="26" t="str">
        <f t="shared" si="97"/>
        <v>기사임</v>
      </c>
      <c r="E2784" s="26">
        <f>IF(D2784="","",COUNTIF($D$1:D2784,"기사임"))</f>
        <v>2376</v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6"/>
        <v/>
      </c>
    </row>
    <row r="2785" spans="1:7">
      <c r="A2785" s="32" t="s">
        <v>4301</v>
      </c>
      <c r="B2785" s="32">
        <v>1</v>
      </c>
      <c r="C2785" s="32">
        <v>1</v>
      </c>
      <c r="D2785" s="26" t="str">
        <f t="shared" si="97"/>
        <v>기사임</v>
      </c>
      <c r="E2785" s="26">
        <f>IF(D2785="","",COUNTIF($D$1:D2785,"기사임"))</f>
        <v>2377</v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6"/>
        <v/>
      </c>
    </row>
    <row r="2786" spans="1:7">
      <c r="A2786" s="32" t="s">
        <v>3178</v>
      </c>
      <c r="B2786" s="32">
        <v>1</v>
      </c>
      <c r="C2786" s="32">
        <v>1</v>
      </c>
      <c r="D2786" s="26" t="str">
        <f t="shared" si="97"/>
        <v>기사임</v>
      </c>
      <c r="E2786" s="26">
        <f>IF(D2786="","",COUNTIF($D$1:D2786,"기사임"))</f>
        <v>2378</v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6"/>
        <v/>
      </c>
    </row>
    <row r="2787" spans="1:7">
      <c r="A2787" s="32" t="s">
        <v>4302</v>
      </c>
      <c r="B2787" s="32">
        <v>1</v>
      </c>
      <c r="C2787" s="32">
        <v>1</v>
      </c>
      <c r="D2787" s="26" t="str">
        <f t="shared" si="97"/>
        <v>기사임</v>
      </c>
      <c r="E2787" s="26">
        <f>IF(D2787="","",COUNTIF($D$1:D2787,"기사임"))</f>
        <v>2379</v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6"/>
        <v/>
      </c>
    </row>
    <row r="2788" spans="1:7">
      <c r="A2788" s="32" t="s">
        <v>4303</v>
      </c>
      <c r="B2788" s="32">
        <v>1</v>
      </c>
      <c r="C2788" s="32">
        <v>1</v>
      </c>
      <c r="D2788" s="26" t="str">
        <f t="shared" si="97"/>
        <v>기사임</v>
      </c>
      <c r="E2788" s="26">
        <f>IF(D2788="","",COUNTIF($D$1:D2788,"기사임"))</f>
        <v>2380</v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6"/>
        <v/>
      </c>
    </row>
    <row r="2789" spans="1:7">
      <c r="A2789" s="32" t="s">
        <v>4304</v>
      </c>
      <c r="B2789" s="32">
        <v>1</v>
      </c>
      <c r="C2789" s="32">
        <v>1</v>
      </c>
      <c r="D2789" s="26" t="str">
        <f t="shared" si="97"/>
        <v>기사임</v>
      </c>
      <c r="E2789" s="26">
        <f>IF(D2789="","",COUNTIF($D$1:D2789,"기사임"))</f>
        <v>2381</v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6"/>
        <v/>
      </c>
    </row>
    <row r="2790" spans="1:7">
      <c r="A2790" s="32" t="s">
        <v>3286</v>
      </c>
      <c r="B2790" s="32">
        <v>1</v>
      </c>
      <c r="C2790" s="32">
        <v>1</v>
      </c>
      <c r="D2790" s="26" t="str">
        <f t="shared" si="97"/>
        <v>기사임</v>
      </c>
      <c r="E2790" s="26">
        <f>IF(D2790="","",COUNTIF($D$1:D2790,"기사임"))</f>
        <v>2382</v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6"/>
        <v/>
      </c>
    </row>
    <row r="2791" spans="1:7">
      <c r="A2791" s="32" t="s">
        <v>3179</v>
      </c>
      <c r="B2791" s="32">
        <v>1</v>
      </c>
      <c r="C2791" s="32">
        <v>1</v>
      </c>
      <c r="D2791" s="26" t="str">
        <f t="shared" si="97"/>
        <v>기사임</v>
      </c>
      <c r="E2791" s="26">
        <f>IF(D2791="","",COUNTIF($D$1:D2791,"기사임"))</f>
        <v>2383</v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6"/>
        <v/>
      </c>
    </row>
    <row r="2792" spans="1:7">
      <c r="A2792" s="32" t="s">
        <v>3287</v>
      </c>
      <c r="B2792" s="32">
        <v>1</v>
      </c>
      <c r="C2792" s="32">
        <v>1</v>
      </c>
      <c r="D2792" s="26" t="str">
        <f t="shared" si="97"/>
        <v>기사임</v>
      </c>
      <c r="E2792" s="26">
        <f>IF(D2792="","",COUNTIF($D$1:D2792,"기사임"))</f>
        <v>2384</v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6"/>
        <v/>
      </c>
    </row>
    <row r="2793" spans="1:7">
      <c r="A2793" s="32" t="s">
        <v>3288</v>
      </c>
      <c r="B2793" s="32">
        <v>1</v>
      </c>
      <c r="C2793" s="32">
        <v>1</v>
      </c>
      <c r="D2793" s="26" t="str">
        <f t="shared" si="97"/>
        <v>기사임</v>
      </c>
      <c r="E2793" s="26">
        <f>IF(D2793="","",COUNTIF($D$1:D2793,"기사임"))</f>
        <v>2385</v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6"/>
        <v/>
      </c>
    </row>
    <row r="2794" spans="1:7">
      <c r="A2794" s="32" t="s">
        <v>3289</v>
      </c>
      <c r="B2794" s="32">
        <v>1</v>
      </c>
      <c r="C2794" s="32">
        <v>1</v>
      </c>
      <c r="D2794" s="26" t="str">
        <f t="shared" si="97"/>
        <v>기사임</v>
      </c>
      <c r="E2794" s="26">
        <f>IF(D2794="","",COUNTIF($D$1:D2794,"기사임"))</f>
        <v>2386</v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6"/>
        <v/>
      </c>
    </row>
    <row r="2795" spans="1:7">
      <c r="A2795" s="32" t="s">
        <v>2320</v>
      </c>
      <c r="B2795" s="32">
        <v>1</v>
      </c>
      <c r="C2795" s="32">
        <v>1</v>
      </c>
      <c r="D2795" s="26" t="str">
        <f t="shared" si="97"/>
        <v>기사임</v>
      </c>
      <c r="E2795" s="26">
        <f>IF(D2795="","",COUNTIF($D$1:D2795,"기사임"))</f>
        <v>2387</v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6"/>
        <v/>
      </c>
    </row>
    <row r="2796" spans="1:7">
      <c r="A2796" s="32" t="s">
        <v>4305</v>
      </c>
      <c r="B2796" s="32">
        <v>1</v>
      </c>
      <c r="C2796" s="32">
        <v>1</v>
      </c>
      <c r="D2796" s="26" t="str">
        <f t="shared" si="97"/>
        <v>기사임</v>
      </c>
      <c r="E2796" s="26">
        <f>IF(D2796="","",COUNTIF($D$1:D2796,"기사임"))</f>
        <v>2388</v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6"/>
        <v/>
      </c>
    </row>
    <row r="2797" spans="1:7">
      <c r="A2797" s="32" t="s">
        <v>3291</v>
      </c>
      <c r="B2797" s="32">
        <v>1</v>
      </c>
      <c r="C2797" s="32">
        <v>1</v>
      </c>
      <c r="D2797" s="26" t="str">
        <f t="shared" si="97"/>
        <v>기사임</v>
      </c>
      <c r="E2797" s="26">
        <f>IF(D2797="","",COUNTIF($D$1:D2797,"기사임"))</f>
        <v>2389</v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6"/>
        <v/>
      </c>
    </row>
    <row r="2798" spans="1:7">
      <c r="A2798" s="32" t="s">
        <v>4306</v>
      </c>
      <c r="B2798" s="32">
        <v>1</v>
      </c>
      <c r="C2798" s="32">
        <v>1</v>
      </c>
      <c r="D2798" s="26" t="str">
        <f t="shared" si="97"/>
        <v>기사임</v>
      </c>
      <c r="E2798" s="26">
        <f>IF(D2798="","",COUNTIF($D$1:D2798,"기사임"))</f>
        <v>2390</v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6"/>
        <v/>
      </c>
    </row>
    <row r="2799" spans="1:7">
      <c r="A2799" s="32" t="s">
        <v>4307</v>
      </c>
      <c r="B2799" s="32">
        <v>1</v>
      </c>
      <c r="C2799" s="32">
        <v>1</v>
      </c>
      <c r="D2799" s="26" t="str">
        <f t="shared" si="97"/>
        <v>기사임</v>
      </c>
      <c r="E2799" s="26">
        <f>IF(D2799="","",COUNTIF($D$1:D2799,"기사임"))</f>
        <v>2391</v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6"/>
        <v/>
      </c>
    </row>
    <row r="2800" spans="1:7">
      <c r="A2800" s="32" t="s">
        <v>4308</v>
      </c>
      <c r="B2800" s="32">
        <v>1</v>
      </c>
      <c r="C2800" s="32">
        <v>1</v>
      </c>
      <c r="D2800" s="26" t="str">
        <f t="shared" si="97"/>
        <v>기사임</v>
      </c>
      <c r="E2800" s="26">
        <f>IF(D2800="","",COUNTIF($D$1:D2800,"기사임"))</f>
        <v>2392</v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6"/>
        <v/>
      </c>
    </row>
    <row r="2801" spans="1:7">
      <c r="A2801" s="32" t="s">
        <v>2502</v>
      </c>
      <c r="B2801" s="32">
        <v>1</v>
      </c>
      <c r="C2801" s="32">
        <v>1</v>
      </c>
      <c r="D2801" s="26" t="str">
        <f t="shared" si="97"/>
        <v>기사임</v>
      </c>
      <c r="E2801" s="26">
        <f>IF(D2801="","",COUNTIF($D$1:D2801,"기사임"))</f>
        <v>2393</v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6"/>
        <v/>
      </c>
    </row>
    <row r="2802" spans="1:7">
      <c r="A2802" s="32" t="s">
        <v>3293</v>
      </c>
      <c r="B2802" s="32">
        <v>1</v>
      </c>
      <c r="C2802" s="32">
        <v>1</v>
      </c>
      <c r="D2802" s="26" t="str">
        <f t="shared" si="97"/>
        <v>기사임</v>
      </c>
      <c r="E2802" s="26">
        <f>IF(D2802="","",COUNTIF($D$1:D2802,"기사임"))</f>
        <v>2394</v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6"/>
        <v/>
      </c>
    </row>
    <row r="2803" spans="1:7">
      <c r="A2803" s="32" t="s">
        <v>4309</v>
      </c>
      <c r="B2803" s="32">
        <v>1</v>
      </c>
      <c r="C2803" s="32">
        <v>1</v>
      </c>
      <c r="D2803" s="26" t="str">
        <f t="shared" si="97"/>
        <v>기사임</v>
      </c>
      <c r="E2803" s="26">
        <f>IF(D2803="","",COUNTIF($D$1:D2803,"기사임"))</f>
        <v>2395</v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6"/>
        <v/>
      </c>
    </row>
    <row r="2804" spans="1:7">
      <c r="A2804" s="32" t="s">
        <v>1841</v>
      </c>
      <c r="B2804" s="32">
        <v>1</v>
      </c>
      <c r="C2804" s="32">
        <v>1</v>
      </c>
      <c r="D2804" s="26" t="str">
        <f t="shared" si="97"/>
        <v>기사임</v>
      </c>
      <c r="E2804" s="26">
        <f>IF(D2804="","",COUNTIF($D$1:D2804,"기사임"))</f>
        <v>2396</v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6"/>
        <v/>
      </c>
    </row>
    <row r="2805" spans="1:7">
      <c r="A2805" s="32" t="s">
        <v>4310</v>
      </c>
      <c r="B2805" s="32">
        <v>1</v>
      </c>
      <c r="C2805" s="32">
        <v>1</v>
      </c>
      <c r="D2805" s="26" t="str">
        <f t="shared" si="97"/>
        <v>기사임</v>
      </c>
      <c r="E2805" s="26">
        <f>IF(D2805="","",COUNTIF($D$1:D2805,"기사임"))</f>
        <v>2397</v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6"/>
        <v/>
      </c>
    </row>
    <row r="2806" spans="1:7">
      <c r="A2806" s="32" t="s">
        <v>2044</v>
      </c>
      <c r="B2806" s="32">
        <v>1</v>
      </c>
      <c r="C2806" s="32">
        <v>1</v>
      </c>
      <c r="D2806" s="26" t="str">
        <f t="shared" si="97"/>
        <v>기사임</v>
      </c>
      <c r="E2806" s="26">
        <f>IF(D2806="","",COUNTIF($D$1:D2806,"기사임"))</f>
        <v>2398</v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6"/>
        <v/>
      </c>
    </row>
    <row r="2807" spans="1:7">
      <c r="A2807" s="32" t="s">
        <v>3104</v>
      </c>
      <c r="B2807" s="32">
        <v>1</v>
      </c>
      <c r="C2807" s="32">
        <v>1</v>
      </c>
      <c r="D2807" s="26" t="str">
        <f t="shared" si="97"/>
        <v>기사임</v>
      </c>
      <c r="E2807" s="26">
        <f>IF(D2807="","",COUNTIF($D$1:D2807,"기사임"))</f>
        <v>2399</v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6"/>
        <v/>
      </c>
    </row>
    <row r="2808" spans="1:7">
      <c r="A2808" s="32" t="s">
        <v>4311</v>
      </c>
      <c r="B2808" s="32">
        <v>1</v>
      </c>
      <c r="C2808" s="32">
        <v>1</v>
      </c>
      <c r="D2808" s="26" t="str">
        <f t="shared" si="97"/>
        <v>기사임</v>
      </c>
      <c r="E2808" s="26">
        <f>IF(D2808="","",COUNTIF($D$1:D2808,"기사임"))</f>
        <v>2400</v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6"/>
        <v/>
      </c>
    </row>
    <row r="2809" spans="1:7">
      <c r="A2809" s="32" t="s">
        <v>4312</v>
      </c>
      <c r="B2809" s="32">
        <v>1</v>
      </c>
      <c r="C2809" s="32">
        <v>1</v>
      </c>
      <c r="D2809" s="26" t="str">
        <f t="shared" si="97"/>
        <v>기사임</v>
      </c>
      <c r="E2809" s="26">
        <f>IF(D2809="","",COUNTIF($D$1:D2809,"기사임"))</f>
        <v>2401</v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6"/>
        <v/>
      </c>
    </row>
    <row r="2810" spans="1:7">
      <c r="A2810" s="32" t="s">
        <v>4313</v>
      </c>
      <c r="B2810" s="32">
        <v>1</v>
      </c>
      <c r="C2810" s="32">
        <v>1</v>
      </c>
      <c r="D2810" s="26" t="str">
        <f t="shared" si="97"/>
        <v>기사임</v>
      </c>
      <c r="E2810" s="26">
        <f>IF(D2810="","",COUNTIF($D$1:D2810,"기사임"))</f>
        <v>2402</v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6"/>
        <v/>
      </c>
    </row>
    <row r="2811" spans="1:7">
      <c r="A2811" s="32" t="s">
        <v>3105</v>
      </c>
      <c r="B2811" s="32">
        <v>1</v>
      </c>
      <c r="C2811" s="32">
        <v>1</v>
      </c>
      <c r="D2811" s="26" t="str">
        <f t="shared" si="97"/>
        <v>기사임</v>
      </c>
      <c r="E2811" s="26">
        <f>IF(D2811="","",COUNTIF($D$1:D2811,"기사임"))</f>
        <v>2403</v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6"/>
        <v/>
      </c>
    </row>
    <row r="2812" spans="1:7">
      <c r="A2812" s="32" t="s">
        <v>4314</v>
      </c>
      <c r="B2812" s="32">
        <v>1</v>
      </c>
      <c r="C2812" s="32">
        <v>1</v>
      </c>
      <c r="D2812" s="26" t="str">
        <f t="shared" si="97"/>
        <v>기사임</v>
      </c>
      <c r="E2812" s="26">
        <f>IF(D2812="","",COUNTIF($D$1:D2812,"기사임"))</f>
        <v>2404</v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6"/>
        <v/>
      </c>
    </row>
    <row r="2813" spans="1:7">
      <c r="A2813" s="32" t="s">
        <v>4315</v>
      </c>
      <c r="B2813" s="32">
        <v>1</v>
      </c>
      <c r="C2813" s="32">
        <v>1</v>
      </c>
      <c r="D2813" s="26" t="str">
        <f t="shared" si="97"/>
        <v>기사임</v>
      </c>
      <c r="E2813" s="26">
        <f>IF(D2813="","",COUNTIF($D$1:D2813,"기사임"))</f>
        <v>2405</v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6"/>
        <v/>
      </c>
    </row>
    <row r="2814" spans="1:7">
      <c r="A2814" s="32" t="s">
        <v>4316</v>
      </c>
      <c r="B2814" s="32">
        <v>1</v>
      </c>
      <c r="C2814" s="32">
        <v>1</v>
      </c>
      <c r="D2814" s="26" t="str">
        <f t="shared" si="97"/>
        <v>기사임</v>
      </c>
      <c r="E2814" s="26">
        <f>IF(D2814="","",COUNTIF($D$1:D2814,"기사임"))</f>
        <v>2406</v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6"/>
        <v/>
      </c>
    </row>
    <row r="2815" spans="1:7">
      <c r="A2815" s="32" t="s">
        <v>3107</v>
      </c>
      <c r="B2815" s="32">
        <v>1</v>
      </c>
      <c r="C2815" s="32">
        <v>1</v>
      </c>
      <c r="D2815" s="26" t="str">
        <f t="shared" si="97"/>
        <v>기사임</v>
      </c>
      <c r="E2815" s="26">
        <f>IF(D2815="","",COUNTIF($D$1:D2815,"기사임"))</f>
        <v>2407</v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6"/>
        <v/>
      </c>
    </row>
    <row r="2816" spans="1:7">
      <c r="A2816" s="32" t="s">
        <v>2323</v>
      </c>
      <c r="B2816" s="32">
        <v>1</v>
      </c>
      <c r="C2816" s="32">
        <v>1</v>
      </c>
      <c r="D2816" s="26" t="str">
        <f t="shared" si="97"/>
        <v>기사임</v>
      </c>
      <c r="E2816" s="26">
        <f>IF(D2816="","",COUNTIF($D$1:D2816,"기사임"))</f>
        <v>2408</v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6"/>
        <v/>
      </c>
    </row>
    <row r="2817" spans="1:7">
      <c r="A2817" s="32" t="s">
        <v>2774</v>
      </c>
      <c r="B2817" s="32">
        <v>1</v>
      </c>
      <c r="C2817" s="32">
        <v>1</v>
      </c>
      <c r="D2817" s="26" t="str">
        <f t="shared" si="97"/>
        <v>기사임</v>
      </c>
      <c r="E2817" s="26">
        <f>IF(D2817="","",COUNTIF($D$1:D2817,"기사임"))</f>
        <v>2409</v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6"/>
        <v/>
      </c>
    </row>
    <row r="2818" spans="1:7">
      <c r="A2818" s="32" t="s">
        <v>4317</v>
      </c>
      <c r="B2818" s="32">
        <v>1</v>
      </c>
      <c r="C2818" s="32">
        <v>1</v>
      </c>
      <c r="D2818" s="26" t="str">
        <f t="shared" si="97"/>
        <v>기사임</v>
      </c>
      <c r="E2818" s="26">
        <f>IF(D2818="","",COUNTIF($D$1:D2818,"기사임"))</f>
        <v>2410</v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8">IF(F2818="","",RANK(F2818,F:F,1))</f>
        <v/>
      </c>
    </row>
    <row r="2819" spans="1:7">
      <c r="A2819" s="32" t="s">
        <v>4318</v>
      </c>
      <c r="B2819" s="32">
        <v>1</v>
      </c>
      <c r="C2819" s="32">
        <v>1</v>
      </c>
      <c r="D2819" s="26" t="str">
        <f t="shared" ref="D2819:D2882" si="99">IF(AND(MID(A2819,2,8)="archives",ISNUMBER(VALUE(MID(A2819,11,8)))=TRUE),"기사임","")</f>
        <v>기사임</v>
      </c>
      <c r="E2819" s="26">
        <f>IF(D2819="","",COUNTIF($D$1:D2819,"기사임"))</f>
        <v>2411</v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8"/>
        <v/>
      </c>
    </row>
    <row r="2820" spans="1:7">
      <c r="A2820" s="32" t="s">
        <v>4319</v>
      </c>
      <c r="B2820" s="32">
        <v>1</v>
      </c>
      <c r="C2820" s="32">
        <v>1</v>
      </c>
      <c r="D2820" s="26" t="str">
        <f t="shared" ref="D2820:D2829" si="100">IF(AND(MID(A2820,2,8)="archives",ISNUMBER(VALUE(MID(A2820,11,8)))=TRUE),"기사임","")</f>
        <v>기사임</v>
      </c>
      <c r="E2820" s="26">
        <f>IF(D2820="","",COUNTIF($D$1:D2820,"기사임"))</f>
        <v>2412</v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8"/>
        <v/>
      </c>
    </row>
    <row r="2821" spans="1:7">
      <c r="A2821" s="32" t="s">
        <v>3300</v>
      </c>
      <c r="B2821" s="32">
        <v>1</v>
      </c>
      <c r="C2821" s="32">
        <v>1</v>
      </c>
      <c r="D2821" s="26" t="str">
        <f t="shared" si="100"/>
        <v>기사임</v>
      </c>
      <c r="E2821" s="26">
        <f>IF(D2821="","",COUNTIF($D$1:D2821,"기사임"))</f>
        <v>2413</v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8"/>
        <v/>
      </c>
    </row>
    <row r="2822" spans="1:7">
      <c r="A2822" s="32" t="s">
        <v>2326</v>
      </c>
      <c r="B2822" s="32">
        <v>1</v>
      </c>
      <c r="C2822" s="32">
        <v>1</v>
      </c>
      <c r="D2822" s="26" t="str">
        <f t="shared" si="100"/>
        <v>기사임</v>
      </c>
      <c r="E2822" s="26">
        <f>IF(D2822="","",COUNTIF($D$1:D2822,"기사임"))</f>
        <v>2414</v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8"/>
        <v/>
      </c>
    </row>
    <row r="2823" spans="1:7">
      <c r="A2823" s="32" t="s">
        <v>3302</v>
      </c>
      <c r="B2823" s="32">
        <v>1</v>
      </c>
      <c r="C2823" s="32">
        <v>1</v>
      </c>
      <c r="D2823" s="26" t="str">
        <f t="shared" si="100"/>
        <v>기사임</v>
      </c>
      <c r="E2823" s="26">
        <f>IF(D2823="","",COUNTIF($D$1:D2823,"기사임"))</f>
        <v>2415</v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8"/>
        <v/>
      </c>
    </row>
    <row r="2824" spans="1:7">
      <c r="A2824" s="32" t="s">
        <v>1766</v>
      </c>
      <c r="B2824" s="32">
        <v>1</v>
      </c>
      <c r="C2824" s="32">
        <v>1</v>
      </c>
      <c r="D2824" s="26" t="str">
        <f t="shared" si="100"/>
        <v>기사임</v>
      </c>
      <c r="E2824" s="26">
        <f>IF(D2824="","",COUNTIF($D$1:D2824,"기사임"))</f>
        <v>2416</v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8"/>
        <v/>
      </c>
    </row>
    <row r="2825" spans="1:7">
      <c r="A2825" s="32" t="s">
        <v>3303</v>
      </c>
      <c r="B2825" s="32">
        <v>1</v>
      </c>
      <c r="C2825" s="32">
        <v>1</v>
      </c>
      <c r="D2825" s="26" t="str">
        <f t="shared" si="100"/>
        <v>기사임</v>
      </c>
      <c r="E2825" s="26">
        <f>IF(D2825="","",COUNTIF($D$1:D2825,"기사임"))</f>
        <v>2417</v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8"/>
        <v/>
      </c>
    </row>
    <row r="2826" spans="1:7">
      <c r="A2826" s="32" t="s">
        <v>3304</v>
      </c>
      <c r="B2826" s="32">
        <v>1</v>
      </c>
      <c r="C2826" s="32">
        <v>1</v>
      </c>
      <c r="D2826" s="26" t="str">
        <f t="shared" si="100"/>
        <v>기사임</v>
      </c>
      <c r="E2826" s="26">
        <f>IF(D2826="","",COUNTIF($D$1:D2826,"기사임"))</f>
        <v>2418</v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8"/>
        <v/>
      </c>
    </row>
    <row r="2827" spans="1:7">
      <c r="A2827" s="32" t="s">
        <v>3305</v>
      </c>
      <c r="B2827" s="32">
        <v>1</v>
      </c>
      <c r="C2827" s="32">
        <v>1</v>
      </c>
      <c r="D2827" s="26" t="str">
        <f t="shared" si="100"/>
        <v>기사임</v>
      </c>
      <c r="E2827" s="26">
        <f>IF(D2827="","",COUNTIF($D$1:D2827,"기사임"))</f>
        <v>2419</v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8"/>
        <v/>
      </c>
    </row>
    <row r="2828" spans="1:7">
      <c r="A2828" s="32" t="s">
        <v>4320</v>
      </c>
      <c r="B2828" s="32">
        <v>1</v>
      </c>
      <c r="C2828" s="32">
        <v>1</v>
      </c>
      <c r="D2828" s="26" t="str">
        <f t="shared" si="100"/>
        <v>기사임</v>
      </c>
      <c r="E2828" s="26">
        <f>IF(D2828="","",COUNTIF($D$1:D2828,"기사임"))</f>
        <v>2420</v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8"/>
        <v/>
      </c>
    </row>
    <row r="2829" spans="1:7">
      <c r="A2829" s="32" t="s">
        <v>3181</v>
      </c>
      <c r="B2829" s="32">
        <v>1</v>
      </c>
      <c r="C2829" s="32">
        <v>1</v>
      </c>
      <c r="D2829" s="26" t="str">
        <f t="shared" si="100"/>
        <v>기사임</v>
      </c>
      <c r="E2829" s="26">
        <f>IF(D2829="","",COUNTIF($D$1:D2829,"기사임"))</f>
        <v>2421</v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8"/>
        <v/>
      </c>
    </row>
    <row r="2830" spans="1:7">
      <c r="A2830" s="32" t="s">
        <v>2329</v>
      </c>
      <c r="B2830" s="32">
        <v>1</v>
      </c>
      <c r="C2830" s="32">
        <v>1</v>
      </c>
      <c r="D2830" s="26" t="str">
        <f t="shared" si="99"/>
        <v>기사임</v>
      </c>
      <c r="E2830" s="26">
        <f>IF(D2830="","",COUNTIF($D$1:D2830,"기사임"))</f>
        <v>2422</v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8"/>
        <v/>
      </c>
    </row>
    <row r="2831" spans="1:7">
      <c r="A2831" s="32" t="s">
        <v>2168</v>
      </c>
      <c r="B2831" s="32">
        <v>1</v>
      </c>
      <c r="C2831" s="32">
        <v>1</v>
      </c>
      <c r="D2831" s="26" t="str">
        <f t="shared" si="99"/>
        <v>기사임</v>
      </c>
      <c r="E2831" s="26">
        <f>IF(D2831="","",COUNTIF($D$1:D2831,"기사임"))</f>
        <v>2423</v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8"/>
        <v/>
      </c>
    </row>
    <row r="2832" spans="1:7">
      <c r="A2832" s="32" t="s">
        <v>4321</v>
      </c>
      <c r="B2832" s="32">
        <v>1</v>
      </c>
      <c r="C2832" s="32">
        <v>1</v>
      </c>
      <c r="D2832" s="26" t="str">
        <f t="shared" si="99"/>
        <v>기사임</v>
      </c>
      <c r="E2832" s="26">
        <f>IF(D2832="","",COUNTIF($D$1:D2832,"기사임"))</f>
        <v>2424</v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8"/>
        <v/>
      </c>
    </row>
    <row r="2833" spans="1:7">
      <c r="A2833" s="32" t="s">
        <v>1938</v>
      </c>
      <c r="B2833" s="32">
        <v>1</v>
      </c>
      <c r="C2833" s="32">
        <v>1</v>
      </c>
      <c r="D2833" s="26" t="str">
        <f t="shared" si="99"/>
        <v>기사임</v>
      </c>
      <c r="E2833" s="26">
        <f>IF(D2833="","",COUNTIF($D$1:D2833,"기사임"))</f>
        <v>2425</v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8"/>
        <v/>
      </c>
    </row>
    <row r="2834" spans="1:7">
      <c r="A2834" s="32" t="s">
        <v>4322</v>
      </c>
      <c r="B2834" s="32">
        <v>1</v>
      </c>
      <c r="C2834" s="32">
        <v>1</v>
      </c>
      <c r="D2834" s="26" t="str">
        <f t="shared" si="99"/>
        <v>기사임</v>
      </c>
      <c r="E2834" s="26">
        <f>IF(D2834="","",COUNTIF($D$1:D2834,"기사임"))</f>
        <v>2426</v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8"/>
        <v/>
      </c>
    </row>
    <row r="2835" spans="1:7">
      <c r="A2835" s="32" t="s">
        <v>4323</v>
      </c>
      <c r="B2835" s="32">
        <v>1</v>
      </c>
      <c r="C2835" s="32">
        <v>1</v>
      </c>
      <c r="D2835" s="26" t="str">
        <f t="shared" si="99"/>
        <v>기사임</v>
      </c>
      <c r="E2835" s="26">
        <f>IF(D2835="","",COUNTIF($D$1:D2835,"기사임"))</f>
        <v>2427</v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8"/>
        <v/>
      </c>
    </row>
    <row r="2836" spans="1:7">
      <c r="A2836" s="32" t="s">
        <v>4324</v>
      </c>
      <c r="B2836" s="32">
        <v>1</v>
      </c>
      <c r="C2836" s="32">
        <v>1</v>
      </c>
      <c r="D2836" s="26" t="str">
        <f t="shared" si="99"/>
        <v>기사임</v>
      </c>
      <c r="E2836" s="26">
        <f>IF(D2836="","",COUNTIF($D$1:D2836,"기사임"))</f>
        <v>2428</v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8"/>
        <v/>
      </c>
    </row>
    <row r="2837" spans="1:7">
      <c r="A2837" s="32" t="s">
        <v>2862</v>
      </c>
      <c r="B2837" s="32">
        <v>1</v>
      </c>
      <c r="C2837" s="32">
        <v>1</v>
      </c>
      <c r="D2837" s="26" t="str">
        <f t="shared" si="99"/>
        <v>기사임</v>
      </c>
      <c r="E2837" s="26">
        <f>IF(D2837="","",COUNTIF($D$1:D2837,"기사임"))</f>
        <v>2429</v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8"/>
        <v/>
      </c>
    </row>
    <row r="2838" spans="1:7">
      <c r="A2838" s="32" t="s">
        <v>4325</v>
      </c>
      <c r="B2838" s="32">
        <v>1</v>
      </c>
      <c r="C2838" s="32">
        <v>1</v>
      </c>
      <c r="D2838" s="26" t="str">
        <f t="shared" si="99"/>
        <v>기사임</v>
      </c>
      <c r="E2838" s="26">
        <f>IF(D2838="","",COUNTIF($D$1:D2838,"기사임"))</f>
        <v>2430</v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8"/>
        <v/>
      </c>
    </row>
    <row r="2839" spans="1:7">
      <c r="A2839" s="32" t="s">
        <v>2508</v>
      </c>
      <c r="B2839" s="32">
        <v>1</v>
      </c>
      <c r="C2839" s="32">
        <v>1</v>
      </c>
      <c r="D2839" s="26" t="str">
        <f t="shared" si="99"/>
        <v>기사임</v>
      </c>
      <c r="E2839" s="26">
        <f>IF(D2839="","",COUNTIF($D$1:D2839,"기사임"))</f>
        <v>2431</v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8"/>
        <v/>
      </c>
    </row>
    <row r="2840" spans="1:7">
      <c r="A2840" s="32" t="s">
        <v>4326</v>
      </c>
      <c r="B2840" s="32">
        <v>1</v>
      </c>
      <c r="C2840" s="32">
        <v>1</v>
      </c>
      <c r="D2840" s="26" t="str">
        <f t="shared" si="99"/>
        <v>기사임</v>
      </c>
      <c r="E2840" s="26">
        <f>IF(D2840="","",COUNTIF($D$1:D2840,"기사임"))</f>
        <v>2432</v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8"/>
        <v/>
      </c>
    </row>
    <row r="2841" spans="1:7">
      <c r="A2841" s="32" t="s">
        <v>2170</v>
      </c>
      <c r="B2841" s="32">
        <v>1</v>
      </c>
      <c r="C2841" s="32">
        <v>1</v>
      </c>
      <c r="D2841" s="26" t="str">
        <f t="shared" si="99"/>
        <v>기사임</v>
      </c>
      <c r="E2841" s="26">
        <f>IF(D2841="","",COUNTIF($D$1:D2841,"기사임"))</f>
        <v>2433</v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8"/>
        <v/>
      </c>
    </row>
    <row r="2842" spans="1:7">
      <c r="A2842" s="32" t="s">
        <v>4327</v>
      </c>
      <c r="B2842" s="32">
        <v>1</v>
      </c>
      <c r="C2842" s="32">
        <v>1</v>
      </c>
      <c r="D2842" s="26" t="str">
        <f t="shared" si="99"/>
        <v>기사임</v>
      </c>
      <c r="E2842" s="26">
        <f>IF(D2842="","",COUNTIF($D$1:D2842,"기사임"))</f>
        <v>2434</v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8"/>
        <v/>
      </c>
    </row>
    <row r="2843" spans="1:7">
      <c r="A2843" s="32" t="s">
        <v>2051</v>
      </c>
      <c r="B2843" s="32">
        <v>1</v>
      </c>
      <c r="C2843" s="32">
        <v>1</v>
      </c>
      <c r="D2843" s="26" t="str">
        <f t="shared" si="99"/>
        <v>기사임</v>
      </c>
      <c r="E2843" s="26">
        <f>IF(D2843="","",COUNTIF($D$1:D2843,"기사임"))</f>
        <v>2435</v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8"/>
        <v/>
      </c>
    </row>
    <row r="2844" spans="1:7">
      <c r="A2844" s="32" t="s">
        <v>2920</v>
      </c>
      <c r="B2844" s="32">
        <v>1</v>
      </c>
      <c r="C2844" s="32">
        <v>1</v>
      </c>
      <c r="D2844" s="26" t="str">
        <f t="shared" si="99"/>
        <v>기사임</v>
      </c>
      <c r="E2844" s="26">
        <f>IF(D2844="","",COUNTIF($D$1:D2844,"기사임"))</f>
        <v>2436</v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8"/>
        <v/>
      </c>
    </row>
    <row r="2845" spans="1:7">
      <c r="A2845" s="32" t="s">
        <v>2332</v>
      </c>
      <c r="B2845" s="32">
        <v>1</v>
      </c>
      <c r="C2845" s="32">
        <v>1</v>
      </c>
      <c r="D2845" s="26" t="str">
        <f t="shared" si="99"/>
        <v>기사임</v>
      </c>
      <c r="E2845" s="26">
        <f>IF(D2845="","",COUNTIF($D$1:D2845,"기사임"))</f>
        <v>2437</v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8"/>
        <v/>
      </c>
    </row>
    <row r="2846" spans="1:7">
      <c r="A2846" s="32" t="s">
        <v>4328</v>
      </c>
      <c r="B2846" s="32">
        <v>1</v>
      </c>
      <c r="C2846" s="32">
        <v>1</v>
      </c>
      <c r="D2846" s="26" t="str">
        <f t="shared" si="99"/>
        <v>기사임</v>
      </c>
      <c r="E2846" s="26">
        <f>IF(D2846="","",COUNTIF($D$1:D2846,"기사임"))</f>
        <v>2438</v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8"/>
        <v/>
      </c>
    </row>
    <row r="2847" spans="1:7">
      <c r="A2847" s="32" t="s">
        <v>4329</v>
      </c>
      <c r="B2847" s="32">
        <v>1</v>
      </c>
      <c r="C2847" s="32">
        <v>1</v>
      </c>
      <c r="D2847" s="26" t="str">
        <f t="shared" si="99"/>
        <v>기사임</v>
      </c>
      <c r="E2847" s="26">
        <f>IF(D2847="","",COUNTIF($D$1:D2847,"기사임"))</f>
        <v>2439</v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8"/>
        <v/>
      </c>
    </row>
    <row r="2848" spans="1:7">
      <c r="A2848" s="32" t="s">
        <v>2335</v>
      </c>
      <c r="B2848" s="32">
        <v>1</v>
      </c>
      <c r="C2848" s="32">
        <v>1</v>
      </c>
      <c r="D2848" s="26" t="str">
        <f t="shared" si="99"/>
        <v>기사임</v>
      </c>
      <c r="E2848" s="26">
        <f>IF(D2848="","",COUNTIF($D$1:D2848,"기사임"))</f>
        <v>2440</v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8"/>
        <v/>
      </c>
    </row>
    <row r="2849" spans="1:7">
      <c r="A2849" s="32" t="s">
        <v>2764</v>
      </c>
      <c r="B2849" s="32">
        <v>1</v>
      </c>
      <c r="C2849" s="32">
        <v>1</v>
      </c>
      <c r="D2849" s="26" t="str">
        <f t="shared" si="99"/>
        <v>기사임</v>
      </c>
      <c r="E2849" s="26">
        <f>IF(D2849="","",COUNTIF($D$1:D2849,"기사임"))</f>
        <v>2441</v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8"/>
        <v/>
      </c>
    </row>
    <row r="2850" spans="1:7">
      <c r="A2850" s="32" t="s">
        <v>4330</v>
      </c>
      <c r="B2850" s="32">
        <v>1</v>
      </c>
      <c r="C2850" s="32">
        <v>1</v>
      </c>
      <c r="D2850" s="26" t="str">
        <f t="shared" si="99"/>
        <v>기사임</v>
      </c>
      <c r="E2850" s="26">
        <f>IF(D2850="","",COUNTIF($D$1:D2850,"기사임"))</f>
        <v>2442</v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8"/>
        <v/>
      </c>
    </row>
    <row r="2851" spans="1:7">
      <c r="A2851" s="32" t="s">
        <v>4331</v>
      </c>
      <c r="B2851" s="32">
        <v>1</v>
      </c>
      <c r="C2851" s="32">
        <v>1</v>
      </c>
      <c r="D2851" s="26" t="str">
        <f t="shared" si="99"/>
        <v>기사임</v>
      </c>
      <c r="E2851" s="26">
        <f>IF(D2851="","",COUNTIF($D$1:D2851,"기사임"))</f>
        <v>2443</v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8"/>
        <v/>
      </c>
    </row>
    <row r="2852" spans="1:7">
      <c r="A2852" s="32" t="s">
        <v>4332</v>
      </c>
      <c r="B2852" s="32">
        <v>1</v>
      </c>
      <c r="C2852" s="32">
        <v>1</v>
      </c>
      <c r="D2852" s="26" t="str">
        <f t="shared" si="99"/>
        <v>기사임</v>
      </c>
      <c r="E2852" s="26">
        <f>IF(D2852="","",COUNTIF($D$1:D2852,"기사임"))</f>
        <v>2444</v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8"/>
        <v/>
      </c>
    </row>
    <row r="2853" spans="1:7">
      <c r="A2853" s="32" t="s">
        <v>2338</v>
      </c>
      <c r="B2853" s="32">
        <v>1</v>
      </c>
      <c r="C2853" s="32">
        <v>0</v>
      </c>
      <c r="D2853" s="26" t="str">
        <f t="shared" si="99"/>
        <v>기사임</v>
      </c>
      <c r="E2853" s="26">
        <f>IF(D2853="","",COUNTIF($D$1:D2853,"기사임"))</f>
        <v>2445</v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8"/>
        <v/>
      </c>
    </row>
    <row r="2854" spans="1:7">
      <c r="A2854" s="32" t="s">
        <v>3307</v>
      </c>
      <c r="B2854" s="32">
        <v>1</v>
      </c>
      <c r="C2854" s="32">
        <v>1</v>
      </c>
      <c r="D2854" s="26" t="str">
        <f t="shared" si="99"/>
        <v>기사임</v>
      </c>
      <c r="E2854" s="26">
        <f>IF(D2854="","",COUNTIF($D$1:D2854,"기사임"))</f>
        <v>2446</v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8"/>
        <v/>
      </c>
    </row>
    <row r="2855" spans="1:7">
      <c r="A2855" s="32" t="s">
        <v>2511</v>
      </c>
      <c r="B2855" s="32">
        <v>1</v>
      </c>
      <c r="C2855" s="32">
        <v>1</v>
      </c>
      <c r="D2855" s="26" t="str">
        <f t="shared" si="99"/>
        <v>기사임</v>
      </c>
      <c r="E2855" s="26">
        <f>IF(D2855="","",COUNTIF($D$1:D2855,"기사임"))</f>
        <v>2447</v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8"/>
        <v/>
      </c>
    </row>
    <row r="2856" spans="1:7">
      <c r="A2856" s="32" t="s">
        <v>3182</v>
      </c>
      <c r="B2856" s="32">
        <v>1</v>
      </c>
      <c r="C2856" s="32">
        <v>1</v>
      </c>
      <c r="D2856" s="26" t="str">
        <f t="shared" si="99"/>
        <v>기사임</v>
      </c>
      <c r="E2856" s="26">
        <f>IF(D2856="","",COUNTIF($D$1:D2856,"기사임"))</f>
        <v>2448</v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8"/>
        <v/>
      </c>
    </row>
    <row r="2857" spans="1:7">
      <c r="A2857" s="32" t="s">
        <v>2513</v>
      </c>
      <c r="B2857" s="32">
        <v>1</v>
      </c>
      <c r="C2857" s="32">
        <v>1</v>
      </c>
      <c r="D2857" s="26" t="str">
        <f t="shared" si="99"/>
        <v>기사임</v>
      </c>
      <c r="E2857" s="26">
        <f>IF(D2857="","",COUNTIF($D$1:D2857,"기사임"))</f>
        <v>2449</v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8"/>
        <v/>
      </c>
    </row>
    <row r="2858" spans="1:7">
      <c r="A2858" s="32" t="s">
        <v>1660</v>
      </c>
      <c r="B2858" s="32">
        <v>1</v>
      </c>
      <c r="C2858" s="32">
        <v>1</v>
      </c>
      <c r="D2858" s="26" t="str">
        <f t="shared" si="99"/>
        <v>기사임</v>
      </c>
      <c r="E2858" s="26">
        <f>IF(D2858="","",COUNTIF($D$1:D2858,"기사임"))</f>
        <v>2450</v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8"/>
        <v/>
      </c>
    </row>
    <row r="2859" spans="1:7">
      <c r="A2859" s="32" t="s">
        <v>4333</v>
      </c>
      <c r="B2859" s="32">
        <v>1</v>
      </c>
      <c r="C2859" s="32">
        <v>1</v>
      </c>
      <c r="D2859" s="26" t="str">
        <f t="shared" si="99"/>
        <v>기사임</v>
      </c>
      <c r="E2859" s="26">
        <f>IF(D2859="","",COUNTIF($D$1:D2859,"기사임"))</f>
        <v>2451</v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8"/>
        <v/>
      </c>
    </row>
    <row r="2860" spans="1:7">
      <c r="A2860" s="32" t="s">
        <v>2514</v>
      </c>
      <c r="B2860" s="32">
        <v>1</v>
      </c>
      <c r="C2860" s="32">
        <v>1</v>
      </c>
      <c r="D2860" s="26" t="str">
        <f t="shared" si="99"/>
        <v>기사임</v>
      </c>
      <c r="E2860" s="26">
        <f>IF(D2860="","",COUNTIF($D$1:D2860,"기사임"))</f>
        <v>2452</v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8"/>
        <v/>
      </c>
    </row>
    <row r="2861" spans="1:7">
      <c r="A2861" s="32" t="s">
        <v>2515</v>
      </c>
      <c r="B2861" s="32">
        <v>1</v>
      </c>
      <c r="C2861" s="32">
        <v>1</v>
      </c>
      <c r="D2861" s="26" t="str">
        <f t="shared" si="99"/>
        <v>기사임</v>
      </c>
      <c r="E2861" s="26">
        <f>IF(D2861="","",COUNTIF($D$1:D2861,"기사임"))</f>
        <v>2453</v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8"/>
        <v/>
      </c>
    </row>
    <row r="2862" spans="1:7">
      <c r="A2862" s="32" t="s">
        <v>3308</v>
      </c>
      <c r="B2862" s="32">
        <v>1</v>
      </c>
      <c r="C2862" s="32">
        <v>1</v>
      </c>
      <c r="D2862" s="26" t="str">
        <f t="shared" si="99"/>
        <v>기사임</v>
      </c>
      <c r="E2862" s="26">
        <f>IF(D2862="","",COUNTIF($D$1:D2862,"기사임"))</f>
        <v>2454</v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8"/>
        <v/>
      </c>
    </row>
    <row r="2863" spans="1:7">
      <c r="A2863" s="32" t="s">
        <v>2779</v>
      </c>
      <c r="B2863" s="32">
        <v>1</v>
      </c>
      <c r="C2863" s="32">
        <v>1</v>
      </c>
      <c r="D2863" s="26" t="str">
        <f t="shared" si="99"/>
        <v>기사임</v>
      </c>
      <c r="E2863" s="26">
        <f>IF(D2863="","",COUNTIF($D$1:D2863,"기사임"))</f>
        <v>2455</v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8"/>
        <v/>
      </c>
    </row>
    <row r="2864" spans="1:7">
      <c r="A2864" s="32" t="s">
        <v>2052</v>
      </c>
      <c r="B2864" s="32">
        <v>1</v>
      </c>
      <c r="C2864" s="32">
        <v>1</v>
      </c>
      <c r="D2864" s="26" t="str">
        <f t="shared" si="99"/>
        <v>기사임</v>
      </c>
      <c r="E2864" s="26">
        <f>IF(D2864="","",COUNTIF($D$1:D2864,"기사임"))</f>
        <v>2456</v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8"/>
        <v/>
      </c>
    </row>
    <row r="2865" spans="1:7">
      <c r="A2865" s="32" t="s">
        <v>4334</v>
      </c>
      <c r="B2865" s="32">
        <v>1</v>
      </c>
      <c r="C2865" s="32">
        <v>1</v>
      </c>
      <c r="D2865" s="26" t="str">
        <f t="shared" si="99"/>
        <v>기사임</v>
      </c>
      <c r="E2865" s="26">
        <f>IF(D2865="","",COUNTIF($D$1:D2865,"기사임"))</f>
        <v>2457</v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8"/>
        <v/>
      </c>
    </row>
    <row r="2866" spans="1:7">
      <c r="A2866" s="32" t="s">
        <v>4335</v>
      </c>
      <c r="B2866" s="32">
        <v>1</v>
      </c>
      <c r="C2866" s="32">
        <v>1</v>
      </c>
      <c r="D2866" s="26" t="str">
        <f t="shared" si="99"/>
        <v>기사임</v>
      </c>
      <c r="E2866" s="26">
        <f>IF(D2866="","",COUNTIF($D$1:D2866,"기사임"))</f>
        <v>2458</v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8"/>
        <v/>
      </c>
    </row>
    <row r="2867" spans="1:7">
      <c r="A2867" s="32" t="s">
        <v>4336</v>
      </c>
      <c r="B2867" s="32">
        <v>1</v>
      </c>
      <c r="C2867" s="32">
        <v>1</v>
      </c>
      <c r="D2867" s="26" t="str">
        <f t="shared" si="99"/>
        <v>기사임</v>
      </c>
      <c r="E2867" s="26">
        <f>IF(D2867="","",COUNTIF($D$1:D2867,"기사임"))</f>
        <v>2459</v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8"/>
        <v/>
      </c>
    </row>
    <row r="2868" spans="1:7">
      <c r="A2868" s="32" t="s">
        <v>1606</v>
      </c>
      <c r="B2868" s="32">
        <v>1</v>
      </c>
      <c r="C2868" s="32">
        <v>1</v>
      </c>
      <c r="D2868" s="26" t="str">
        <f t="shared" si="99"/>
        <v>기사임</v>
      </c>
      <c r="E2868" s="26">
        <f>IF(D2868="","",COUNTIF($D$1:D2868,"기사임"))</f>
        <v>2460</v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8"/>
        <v/>
      </c>
    </row>
    <row r="2869" spans="1:7">
      <c r="A2869" s="32" t="s">
        <v>4337</v>
      </c>
      <c r="B2869" s="32">
        <v>1</v>
      </c>
      <c r="C2869" s="32">
        <v>1</v>
      </c>
      <c r="D2869" s="26" t="str">
        <f t="shared" si="99"/>
        <v>기사임</v>
      </c>
      <c r="E2869" s="26">
        <f>IF(D2869="","",COUNTIF($D$1:D2869,"기사임"))</f>
        <v>2461</v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8"/>
        <v/>
      </c>
    </row>
    <row r="2870" spans="1:7">
      <c r="A2870" s="32" t="s">
        <v>1852</v>
      </c>
      <c r="B2870" s="32">
        <v>1</v>
      </c>
      <c r="C2870" s="32">
        <v>1</v>
      </c>
      <c r="D2870" s="26" t="str">
        <f t="shared" si="99"/>
        <v>기사임</v>
      </c>
      <c r="E2870" s="26">
        <f>IF(D2870="","",COUNTIF($D$1:D2870,"기사임"))</f>
        <v>2462</v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8"/>
        <v/>
      </c>
    </row>
    <row r="2871" spans="1:7">
      <c r="A2871" s="32" t="s">
        <v>2345</v>
      </c>
      <c r="B2871" s="32">
        <v>1</v>
      </c>
      <c r="C2871" s="32">
        <v>1</v>
      </c>
      <c r="D2871" s="26" t="str">
        <f t="shared" si="99"/>
        <v>기사임</v>
      </c>
      <c r="E2871" s="26">
        <f>IF(D2871="","",COUNTIF($D$1:D2871,"기사임"))</f>
        <v>2463</v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8"/>
        <v/>
      </c>
    </row>
    <row r="2872" spans="1:7">
      <c r="A2872" s="32" t="s">
        <v>2346</v>
      </c>
      <c r="B2872" s="32">
        <v>1</v>
      </c>
      <c r="C2872" s="32">
        <v>1</v>
      </c>
      <c r="D2872" s="26" t="str">
        <f t="shared" si="99"/>
        <v>기사임</v>
      </c>
      <c r="E2872" s="26">
        <f>IF(D2872="","",COUNTIF($D$1:D2872,"기사임"))</f>
        <v>2464</v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8"/>
        <v/>
      </c>
    </row>
    <row r="2873" spans="1:7">
      <c r="A2873" s="32" t="s">
        <v>4338</v>
      </c>
      <c r="B2873" s="32">
        <v>1</v>
      </c>
      <c r="C2873" s="32">
        <v>1</v>
      </c>
      <c r="D2873" s="26" t="str">
        <f t="shared" si="99"/>
        <v>기사임</v>
      </c>
      <c r="E2873" s="26">
        <f>IF(D2873="","",COUNTIF($D$1:D2873,"기사임"))</f>
        <v>2465</v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8"/>
        <v/>
      </c>
    </row>
    <row r="2874" spans="1:7">
      <c r="A2874" s="32" t="s">
        <v>4339</v>
      </c>
      <c r="B2874" s="32">
        <v>1</v>
      </c>
      <c r="C2874" s="32">
        <v>1</v>
      </c>
      <c r="D2874" s="26" t="str">
        <f t="shared" si="99"/>
        <v>기사임</v>
      </c>
      <c r="E2874" s="26">
        <f>IF(D2874="","",COUNTIF($D$1:D2874,"기사임"))</f>
        <v>2466</v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8"/>
        <v/>
      </c>
    </row>
    <row r="2875" spans="1:7">
      <c r="A2875" s="32" t="s">
        <v>4340</v>
      </c>
      <c r="B2875" s="32">
        <v>1</v>
      </c>
      <c r="C2875" s="32">
        <v>1</v>
      </c>
      <c r="D2875" s="26" t="str">
        <f t="shared" si="99"/>
        <v>기사임</v>
      </c>
      <c r="E2875" s="26">
        <f>IF(D2875="","",COUNTIF($D$1:D2875,"기사임"))</f>
        <v>2467</v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8"/>
        <v/>
      </c>
    </row>
    <row r="2876" spans="1:7">
      <c r="A2876" s="32" t="s">
        <v>2520</v>
      </c>
      <c r="B2876" s="32">
        <v>1</v>
      </c>
      <c r="C2876" s="32">
        <v>1</v>
      </c>
      <c r="D2876" s="26" t="str">
        <f t="shared" si="99"/>
        <v>기사임</v>
      </c>
      <c r="E2876" s="26">
        <f>IF(D2876="","",COUNTIF($D$1:D2876,"기사임"))</f>
        <v>2468</v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8"/>
        <v/>
      </c>
    </row>
    <row r="2877" spans="1:7">
      <c r="A2877" s="32" t="s">
        <v>4341</v>
      </c>
      <c r="B2877" s="32">
        <v>1</v>
      </c>
      <c r="C2877" s="32">
        <v>1</v>
      </c>
      <c r="D2877" s="26" t="str">
        <f t="shared" si="99"/>
        <v>기사임</v>
      </c>
      <c r="E2877" s="26">
        <f>IF(D2877="","",COUNTIF($D$1:D2877,"기사임"))</f>
        <v>2469</v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8"/>
        <v/>
      </c>
    </row>
    <row r="2878" spans="1:7">
      <c r="A2878" s="32" t="s">
        <v>2056</v>
      </c>
      <c r="B2878" s="32">
        <v>1</v>
      </c>
      <c r="C2878" s="32">
        <v>1</v>
      </c>
      <c r="D2878" s="26" t="str">
        <f t="shared" si="99"/>
        <v>기사임</v>
      </c>
      <c r="E2878" s="26">
        <f>IF(D2878="","",COUNTIF($D$1:D2878,"기사임"))</f>
        <v>2470</v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8"/>
        <v/>
      </c>
    </row>
    <row r="2879" spans="1:7">
      <c r="A2879" s="32" t="s">
        <v>3310</v>
      </c>
      <c r="B2879" s="32">
        <v>1</v>
      </c>
      <c r="C2879" s="32">
        <v>1</v>
      </c>
      <c r="D2879" s="26" t="str">
        <f t="shared" si="99"/>
        <v>기사임</v>
      </c>
      <c r="E2879" s="26">
        <f>IF(D2879="","",COUNTIF($D$1:D2879,"기사임"))</f>
        <v>2471</v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8"/>
        <v/>
      </c>
    </row>
    <row r="2880" spans="1:7">
      <c r="A2880" s="32" t="s">
        <v>4342</v>
      </c>
      <c r="B2880" s="32">
        <v>1</v>
      </c>
      <c r="C2880" s="32">
        <v>1</v>
      </c>
      <c r="D2880" s="26" t="str">
        <f t="shared" si="99"/>
        <v>기사임</v>
      </c>
      <c r="E2880" s="26">
        <f>IF(D2880="","",COUNTIF($D$1:D2880,"기사임"))</f>
        <v>2472</v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8"/>
        <v/>
      </c>
    </row>
    <row r="2881" spans="1:7">
      <c r="A2881" s="32" t="s">
        <v>2183</v>
      </c>
      <c r="B2881" s="32">
        <v>1</v>
      </c>
      <c r="C2881" s="32">
        <v>1</v>
      </c>
      <c r="D2881" s="26" t="str">
        <f t="shared" si="99"/>
        <v>기사임</v>
      </c>
      <c r="E2881" s="26">
        <f>IF(D2881="","",COUNTIF($D$1:D2881,"기사임"))</f>
        <v>2473</v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8"/>
        <v/>
      </c>
    </row>
    <row r="2882" spans="1:7">
      <c r="A2882" s="32" t="s">
        <v>4343</v>
      </c>
      <c r="B2882" s="32">
        <v>1</v>
      </c>
      <c r="C2882" s="32">
        <v>1</v>
      </c>
      <c r="D2882" s="26" t="str">
        <f t="shared" si="99"/>
        <v>기사임</v>
      </c>
      <c r="E2882" s="26">
        <f>IF(D2882="","",COUNTIF($D$1:D2882,"기사임"))</f>
        <v>2474</v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101">IF(F2882="","",RANK(F2882,F:F,1))</f>
        <v/>
      </c>
    </row>
    <row r="2883" spans="1:7">
      <c r="A2883" s="32" t="s">
        <v>1772</v>
      </c>
      <c r="B2883" s="32">
        <v>1</v>
      </c>
      <c r="C2883" s="32">
        <v>1</v>
      </c>
      <c r="D2883" s="26" t="str">
        <f t="shared" ref="D2883:D2946" si="102">IF(AND(MID(A2883,2,8)="archives",ISNUMBER(VALUE(MID(A2883,11,8)))=TRUE),"기사임","")</f>
        <v>기사임</v>
      </c>
      <c r="E2883" s="26">
        <f>IF(D2883="","",COUNTIF($D$1:D2883,"기사임"))</f>
        <v>2475</v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101"/>
        <v/>
      </c>
    </row>
    <row r="2884" spans="1:7">
      <c r="A2884" s="32" t="s">
        <v>1942</v>
      </c>
      <c r="B2884" s="32">
        <v>1</v>
      </c>
      <c r="C2884" s="32">
        <v>1</v>
      </c>
      <c r="D2884" s="26" t="str">
        <f t="shared" si="102"/>
        <v>기사임</v>
      </c>
      <c r="E2884" s="26">
        <f>IF(D2884="","",COUNTIF($D$1:D2884,"기사임"))</f>
        <v>2476</v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101"/>
        <v/>
      </c>
    </row>
    <row r="2885" spans="1:7">
      <c r="A2885" s="32" t="s">
        <v>1388</v>
      </c>
      <c r="B2885" s="32">
        <v>1</v>
      </c>
      <c r="C2885" s="32">
        <v>1</v>
      </c>
      <c r="D2885" s="26" t="str">
        <f t="shared" si="102"/>
        <v>기사임</v>
      </c>
      <c r="E2885" s="26">
        <f>IF(D2885="","",COUNTIF($D$1:D2885,"기사임"))</f>
        <v>2477</v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101"/>
        <v/>
      </c>
    </row>
    <row r="2886" spans="1:7">
      <c r="A2886" s="32" t="s">
        <v>4344</v>
      </c>
      <c r="B2886" s="32">
        <v>1</v>
      </c>
      <c r="C2886" s="32">
        <v>1</v>
      </c>
      <c r="D2886" s="26" t="str">
        <f t="shared" si="102"/>
        <v>기사임</v>
      </c>
      <c r="E2886" s="26">
        <f>IF(D2886="","",COUNTIF($D$1:D2886,"기사임"))</f>
        <v>2478</v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101"/>
        <v/>
      </c>
    </row>
    <row r="2887" spans="1:7">
      <c r="A2887" s="32" t="s">
        <v>2863</v>
      </c>
      <c r="B2887" s="32">
        <v>1</v>
      </c>
      <c r="C2887" s="32">
        <v>1</v>
      </c>
      <c r="D2887" s="26" t="str">
        <f t="shared" si="102"/>
        <v>기사임</v>
      </c>
      <c r="E2887" s="26">
        <f>IF(D2887="","",COUNTIF($D$1:D2887,"기사임"))</f>
        <v>2479</v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101"/>
        <v/>
      </c>
    </row>
    <row r="2888" spans="1:7">
      <c r="A2888" s="32" t="s">
        <v>2864</v>
      </c>
      <c r="B2888" s="32">
        <v>1</v>
      </c>
      <c r="C2888" s="32">
        <v>1</v>
      </c>
      <c r="D2888" s="26" t="str">
        <f t="shared" si="102"/>
        <v>기사임</v>
      </c>
      <c r="E2888" s="26">
        <f>IF(D2888="","",COUNTIF($D$1:D2888,"기사임"))</f>
        <v>2480</v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101"/>
        <v/>
      </c>
    </row>
    <row r="2889" spans="1:7">
      <c r="A2889" s="32" t="s">
        <v>4345</v>
      </c>
      <c r="B2889" s="32">
        <v>1</v>
      </c>
      <c r="C2889" s="32">
        <v>1</v>
      </c>
      <c r="D2889" s="26" t="str">
        <f t="shared" si="102"/>
        <v>기사임</v>
      </c>
      <c r="E2889" s="26">
        <f>IF(D2889="","",COUNTIF($D$1:D2889,"기사임"))</f>
        <v>2481</v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101"/>
        <v/>
      </c>
    </row>
    <row r="2890" spans="1:7">
      <c r="A2890" s="32" t="s">
        <v>2866</v>
      </c>
      <c r="B2890" s="32">
        <v>1</v>
      </c>
      <c r="C2890" s="32">
        <v>1</v>
      </c>
      <c r="D2890" s="26" t="str">
        <f t="shared" si="102"/>
        <v>기사임</v>
      </c>
      <c r="E2890" s="26">
        <f>IF(D2890="","",COUNTIF($D$1:D2890,"기사임"))</f>
        <v>2482</v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101"/>
        <v/>
      </c>
    </row>
    <row r="2891" spans="1:7">
      <c r="A2891" s="32" t="s">
        <v>3311</v>
      </c>
      <c r="B2891" s="32">
        <v>1</v>
      </c>
      <c r="C2891" s="32">
        <v>1</v>
      </c>
      <c r="D2891" s="26" t="str">
        <f t="shared" si="102"/>
        <v>기사임</v>
      </c>
      <c r="E2891" s="26">
        <f>IF(D2891="","",COUNTIF($D$1:D2891,"기사임"))</f>
        <v>2483</v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101"/>
        <v/>
      </c>
    </row>
    <row r="2892" spans="1:7">
      <c r="A2892" s="32" t="s">
        <v>2186</v>
      </c>
      <c r="B2892" s="32">
        <v>1</v>
      </c>
      <c r="C2892" s="32">
        <v>1</v>
      </c>
      <c r="D2892" s="26" t="str">
        <f t="shared" si="102"/>
        <v>기사임</v>
      </c>
      <c r="E2892" s="26">
        <f>IF(D2892="","",COUNTIF($D$1:D2892,"기사임"))</f>
        <v>2484</v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101"/>
        <v/>
      </c>
    </row>
    <row r="2893" spans="1:7">
      <c r="A2893" s="32" t="s">
        <v>4346</v>
      </c>
      <c r="B2893" s="32">
        <v>1</v>
      </c>
      <c r="C2893" s="32">
        <v>1</v>
      </c>
      <c r="D2893" s="26" t="str">
        <f t="shared" si="102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101"/>
        <v/>
      </c>
    </row>
    <row r="2894" spans="1:7">
      <c r="A2894" s="32" t="s">
        <v>4347</v>
      </c>
      <c r="B2894" s="32">
        <v>1</v>
      </c>
      <c r="C2894" s="32">
        <v>1</v>
      </c>
      <c r="D2894" s="26" t="str">
        <f t="shared" si="102"/>
        <v>기사임</v>
      </c>
      <c r="E2894" s="26">
        <f>IF(D2894="","",COUNTIF($D$1:D2894,"기사임"))</f>
        <v>2485</v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101"/>
        <v/>
      </c>
    </row>
    <row r="2895" spans="1:7">
      <c r="A2895" s="32" t="s">
        <v>4348</v>
      </c>
      <c r="B2895" s="32">
        <v>1</v>
      </c>
      <c r="C2895" s="32">
        <v>1</v>
      </c>
      <c r="D2895" s="26" t="str">
        <f t="shared" si="102"/>
        <v>기사임</v>
      </c>
      <c r="E2895" s="26">
        <f>IF(D2895="","",COUNTIF($D$1:D2895,"기사임"))</f>
        <v>2486</v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101"/>
        <v/>
      </c>
    </row>
    <row r="2896" spans="1:7">
      <c r="A2896" s="32" t="s">
        <v>4349</v>
      </c>
      <c r="B2896" s="32">
        <v>1</v>
      </c>
      <c r="C2896" s="32">
        <v>1</v>
      </c>
      <c r="D2896" s="26" t="str">
        <f t="shared" si="102"/>
        <v>기사임</v>
      </c>
      <c r="E2896" s="26">
        <f>IF(D2896="","",COUNTIF($D$1:D2896,"기사임"))</f>
        <v>2487</v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101"/>
        <v/>
      </c>
    </row>
    <row r="2897" spans="1:7">
      <c r="A2897" s="32" t="s">
        <v>4350</v>
      </c>
      <c r="B2897" s="32">
        <v>1</v>
      </c>
      <c r="C2897" s="32">
        <v>1</v>
      </c>
      <c r="D2897" s="26" t="str">
        <f t="shared" si="102"/>
        <v>기사임</v>
      </c>
      <c r="E2897" s="26">
        <f>IF(D2897="","",COUNTIF($D$1:D2897,"기사임"))</f>
        <v>2488</v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101"/>
        <v/>
      </c>
    </row>
    <row r="2898" spans="1:7">
      <c r="A2898" s="32" t="s">
        <v>4351</v>
      </c>
      <c r="B2898" s="32">
        <v>1</v>
      </c>
      <c r="C2898" s="32">
        <v>1</v>
      </c>
      <c r="D2898" s="26" t="str">
        <f t="shared" si="102"/>
        <v>기사임</v>
      </c>
      <c r="E2898" s="26">
        <f>IF(D2898="","",COUNTIF($D$1:D2898,"기사임"))</f>
        <v>2489</v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101"/>
        <v/>
      </c>
    </row>
    <row r="2899" spans="1:7">
      <c r="A2899" s="32" t="s">
        <v>4352</v>
      </c>
      <c r="B2899" s="32">
        <v>1</v>
      </c>
      <c r="C2899" s="32">
        <v>1</v>
      </c>
      <c r="D2899" s="26" t="str">
        <f t="shared" si="102"/>
        <v>기사임</v>
      </c>
      <c r="E2899" s="26">
        <f>IF(D2899="","",COUNTIF($D$1:D2899,"기사임"))</f>
        <v>2490</v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101"/>
        <v/>
      </c>
    </row>
    <row r="2900" spans="1:7">
      <c r="A2900" s="32" t="s">
        <v>4353</v>
      </c>
      <c r="B2900" s="32">
        <v>1</v>
      </c>
      <c r="C2900" s="32">
        <v>1</v>
      </c>
      <c r="D2900" s="26" t="str">
        <f t="shared" si="102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101"/>
        <v/>
      </c>
    </row>
    <row r="2901" spans="1:7">
      <c r="A2901" s="32" t="s">
        <v>3313</v>
      </c>
      <c r="B2901" s="32">
        <v>1</v>
      </c>
      <c r="C2901" s="32">
        <v>1</v>
      </c>
      <c r="D2901" s="26" t="str">
        <f t="shared" si="102"/>
        <v/>
      </c>
      <c r="E2901" s="26" t="str">
        <f>IF(D2901="","",COUNTIF($D$1:D2901,"기사임"))</f>
        <v/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101"/>
        <v/>
      </c>
    </row>
    <row r="2902" spans="1:7">
      <c r="A2902" s="32" t="s">
        <v>3052</v>
      </c>
      <c r="B2902" s="32">
        <v>1</v>
      </c>
      <c r="C2902" s="32">
        <v>1</v>
      </c>
      <c r="D2902" s="26" t="str">
        <f t="shared" si="102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101"/>
        <v/>
      </c>
    </row>
    <row r="2903" spans="1:7">
      <c r="A2903" t="s">
        <v>4354</v>
      </c>
      <c r="B2903">
        <v>1</v>
      </c>
      <c r="C2903">
        <v>1</v>
      </c>
      <c r="D2903" s="26" t="str">
        <f t="shared" si="102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101"/>
        <v/>
      </c>
    </row>
    <row r="2904" spans="1:7">
      <c r="A2904" t="s">
        <v>4355</v>
      </c>
      <c r="B2904">
        <v>1</v>
      </c>
      <c r="C2904">
        <v>1</v>
      </c>
      <c r="D2904" s="26" t="str">
        <f t="shared" si="102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101"/>
        <v/>
      </c>
    </row>
    <row r="2905" spans="1:7">
      <c r="A2905" t="s">
        <v>2188</v>
      </c>
      <c r="B2905">
        <v>1</v>
      </c>
      <c r="C2905">
        <v>1</v>
      </c>
      <c r="D2905" s="26" t="str">
        <f t="shared" si="102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101"/>
        <v/>
      </c>
    </row>
    <row r="2906" spans="1:7">
      <c r="A2906" t="s">
        <v>2356</v>
      </c>
      <c r="B2906">
        <v>1</v>
      </c>
      <c r="C2906">
        <v>1</v>
      </c>
      <c r="D2906" s="26" t="str">
        <f t="shared" si="102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101"/>
        <v/>
      </c>
    </row>
    <row r="2907" spans="1:7">
      <c r="A2907" t="s">
        <v>4356</v>
      </c>
      <c r="B2907">
        <v>1</v>
      </c>
      <c r="C2907">
        <v>1</v>
      </c>
      <c r="D2907" s="26" t="str">
        <f t="shared" si="102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101"/>
        <v/>
      </c>
    </row>
    <row r="2908" spans="1:7">
      <c r="A2908" t="s">
        <v>4357</v>
      </c>
      <c r="B2908">
        <v>1</v>
      </c>
      <c r="C2908">
        <v>1</v>
      </c>
      <c r="D2908" s="26" t="str">
        <f t="shared" si="102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101"/>
        <v/>
      </c>
    </row>
    <row r="2909" spans="1:7">
      <c r="A2909" t="s">
        <v>4358</v>
      </c>
      <c r="B2909">
        <v>1</v>
      </c>
      <c r="C2909">
        <v>1</v>
      </c>
      <c r="D2909" s="26" t="str">
        <f t="shared" si="102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101"/>
        <v/>
      </c>
    </row>
    <row r="2910" spans="1:7">
      <c r="A2910" t="s">
        <v>2823</v>
      </c>
      <c r="B2910">
        <v>1</v>
      </c>
      <c r="C2910">
        <v>1</v>
      </c>
      <c r="D2910" s="26" t="str">
        <f t="shared" si="102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101"/>
        <v/>
      </c>
    </row>
    <row r="2911" spans="1:7">
      <c r="A2911" t="s">
        <v>3184</v>
      </c>
      <c r="B2911">
        <v>1</v>
      </c>
      <c r="C2911">
        <v>1</v>
      </c>
      <c r="D2911" s="26" t="str">
        <f t="shared" si="102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101"/>
        <v/>
      </c>
    </row>
    <row r="2912" spans="1:7">
      <c r="A2912" t="s">
        <v>2923</v>
      </c>
      <c r="B2912">
        <v>1</v>
      </c>
      <c r="C2912">
        <v>1</v>
      </c>
      <c r="D2912" s="26" t="str">
        <f t="shared" si="102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101"/>
        <v/>
      </c>
    </row>
    <row r="2913" spans="1:7">
      <c r="A2913" t="s">
        <v>2867</v>
      </c>
      <c r="B2913">
        <v>1</v>
      </c>
      <c r="C2913">
        <v>1</v>
      </c>
      <c r="D2913" s="26" t="str">
        <f t="shared" si="102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101"/>
        <v/>
      </c>
    </row>
    <row r="2914" spans="1:7">
      <c r="A2914" t="s">
        <v>3318</v>
      </c>
      <c r="B2914">
        <v>1</v>
      </c>
      <c r="C2914">
        <v>1</v>
      </c>
      <c r="D2914" s="26" t="str">
        <f t="shared" si="102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101"/>
        <v/>
      </c>
    </row>
    <row r="2915" spans="1:7">
      <c r="A2915" t="s">
        <v>4359</v>
      </c>
      <c r="B2915">
        <v>1</v>
      </c>
      <c r="C2915">
        <v>1</v>
      </c>
      <c r="D2915" s="26" t="str">
        <f t="shared" si="102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101"/>
        <v/>
      </c>
    </row>
    <row r="2916" spans="1:7">
      <c r="A2916" t="s">
        <v>2059</v>
      </c>
      <c r="B2916">
        <v>1</v>
      </c>
      <c r="C2916">
        <v>1</v>
      </c>
      <c r="D2916" s="26" t="str">
        <f t="shared" si="102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101"/>
        <v/>
      </c>
    </row>
    <row r="2917" spans="1:7">
      <c r="A2917" t="s">
        <v>2924</v>
      </c>
      <c r="B2917">
        <v>1</v>
      </c>
      <c r="C2917">
        <v>1</v>
      </c>
      <c r="D2917" s="26" t="str">
        <f t="shared" si="102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101"/>
        <v/>
      </c>
    </row>
    <row r="2918" spans="1:7">
      <c r="A2918" t="s">
        <v>4360</v>
      </c>
      <c r="B2918">
        <v>1</v>
      </c>
      <c r="C2918">
        <v>1</v>
      </c>
      <c r="D2918" s="26" t="str">
        <f t="shared" si="102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101"/>
        <v/>
      </c>
    </row>
    <row r="2919" spans="1:7">
      <c r="A2919" t="s">
        <v>4361</v>
      </c>
      <c r="B2919">
        <v>1</v>
      </c>
      <c r="C2919">
        <v>1</v>
      </c>
      <c r="D2919" s="26" t="str">
        <f t="shared" si="102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101"/>
        <v/>
      </c>
    </row>
    <row r="2920" spans="1:7">
      <c r="A2920" t="s">
        <v>4362</v>
      </c>
      <c r="B2920">
        <v>1</v>
      </c>
      <c r="C2920">
        <v>1</v>
      </c>
      <c r="D2920" s="26" t="str">
        <f t="shared" si="102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101"/>
        <v/>
      </c>
    </row>
    <row r="2921" spans="1:7">
      <c r="A2921" t="s">
        <v>2825</v>
      </c>
      <c r="B2921">
        <v>1</v>
      </c>
      <c r="C2921">
        <v>1</v>
      </c>
      <c r="D2921" s="26" t="str">
        <f t="shared" si="102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101"/>
        <v/>
      </c>
    </row>
    <row r="2922" spans="1:7">
      <c r="A2922" t="s">
        <v>4363</v>
      </c>
      <c r="B2922">
        <v>1</v>
      </c>
      <c r="C2922">
        <v>1</v>
      </c>
      <c r="D2922" s="26" t="str">
        <f t="shared" si="102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101"/>
        <v/>
      </c>
    </row>
    <row r="2923" spans="1:7">
      <c r="A2923" t="s">
        <v>2529</v>
      </c>
      <c r="B2923">
        <v>1</v>
      </c>
      <c r="C2923">
        <v>1</v>
      </c>
      <c r="D2923" s="26" t="str">
        <f t="shared" si="102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101"/>
        <v/>
      </c>
    </row>
    <row r="2924" spans="1:7">
      <c r="A2924" t="s">
        <v>4364</v>
      </c>
      <c r="B2924">
        <v>1</v>
      </c>
      <c r="C2924">
        <v>1</v>
      </c>
      <c r="D2924" s="26" t="str">
        <f t="shared" si="102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101"/>
        <v/>
      </c>
    </row>
    <row r="2925" spans="1:7">
      <c r="A2925" t="s">
        <v>4365</v>
      </c>
      <c r="B2925">
        <v>1</v>
      </c>
      <c r="C2925">
        <v>1</v>
      </c>
      <c r="D2925" s="26" t="str">
        <f t="shared" si="102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101"/>
        <v/>
      </c>
    </row>
    <row r="2926" spans="1:7">
      <c r="A2926" t="s">
        <v>2929</v>
      </c>
      <c r="B2926">
        <v>1</v>
      </c>
      <c r="C2926">
        <v>1</v>
      </c>
      <c r="D2926" s="26" t="str">
        <f t="shared" si="102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101"/>
        <v/>
      </c>
    </row>
    <row r="2927" spans="1:7">
      <c r="A2927" t="s">
        <v>4366</v>
      </c>
      <c r="B2927">
        <v>1</v>
      </c>
      <c r="C2927">
        <v>1</v>
      </c>
      <c r="D2927" s="26" t="str">
        <f t="shared" si="102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101"/>
        <v/>
      </c>
    </row>
    <row r="2928" spans="1:7">
      <c r="A2928" t="s">
        <v>1375</v>
      </c>
      <c r="B2928">
        <v>1</v>
      </c>
      <c r="C2928">
        <v>1</v>
      </c>
      <c r="D2928" s="26" t="str">
        <f t="shared" si="102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101"/>
        <v/>
      </c>
    </row>
    <row r="2929" spans="1:7">
      <c r="A2929" t="s">
        <v>4367</v>
      </c>
      <c r="B2929">
        <v>1</v>
      </c>
      <c r="C2929">
        <v>1</v>
      </c>
      <c r="D2929" s="26" t="str">
        <f t="shared" si="102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101"/>
        <v/>
      </c>
    </row>
    <row r="2930" spans="1:7">
      <c r="A2930" t="s">
        <v>4368</v>
      </c>
      <c r="B2930">
        <v>1</v>
      </c>
      <c r="C2930">
        <v>1</v>
      </c>
      <c r="D2930" s="26" t="str">
        <f t="shared" si="102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101"/>
        <v/>
      </c>
    </row>
    <row r="2931" spans="1:7">
      <c r="A2931" t="s">
        <v>2531</v>
      </c>
      <c r="B2931">
        <v>1</v>
      </c>
      <c r="C2931">
        <v>1</v>
      </c>
      <c r="D2931" s="26" t="str">
        <f t="shared" si="102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101"/>
        <v/>
      </c>
    </row>
    <row r="2932" spans="1:7">
      <c r="A2932" t="s">
        <v>4369</v>
      </c>
      <c r="B2932">
        <v>1</v>
      </c>
      <c r="C2932">
        <v>1</v>
      </c>
      <c r="D2932" s="26" t="str">
        <f t="shared" si="102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101"/>
        <v/>
      </c>
    </row>
    <row r="2933" spans="1:7">
      <c r="A2933" t="s">
        <v>4370</v>
      </c>
      <c r="B2933">
        <v>1</v>
      </c>
      <c r="C2933">
        <v>1</v>
      </c>
      <c r="D2933" s="26" t="str">
        <f t="shared" si="102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101"/>
        <v/>
      </c>
    </row>
    <row r="2934" spans="1:7">
      <c r="A2934" t="s">
        <v>4371</v>
      </c>
      <c r="B2934">
        <v>1</v>
      </c>
      <c r="C2934">
        <v>1</v>
      </c>
      <c r="D2934" s="26" t="str">
        <f t="shared" si="102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101"/>
        <v/>
      </c>
    </row>
    <row r="2935" spans="1:7">
      <c r="A2935" t="s">
        <v>1950</v>
      </c>
      <c r="B2935">
        <v>1</v>
      </c>
      <c r="C2935">
        <v>1</v>
      </c>
      <c r="D2935" s="26" t="str">
        <f t="shared" si="102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101"/>
        <v/>
      </c>
    </row>
    <row r="2936" spans="1:7">
      <c r="A2936" t="s">
        <v>2532</v>
      </c>
      <c r="B2936">
        <v>1</v>
      </c>
      <c r="C2936">
        <v>1</v>
      </c>
      <c r="D2936" s="26" t="str">
        <f t="shared" si="102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101"/>
        <v/>
      </c>
    </row>
    <row r="2937" spans="1:7">
      <c r="A2937" t="s">
        <v>3322</v>
      </c>
      <c r="B2937">
        <v>1</v>
      </c>
      <c r="C2937">
        <v>1</v>
      </c>
      <c r="D2937" s="26" t="str">
        <f t="shared" si="102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101"/>
        <v/>
      </c>
    </row>
    <row r="2938" spans="1:7">
      <c r="A2938" t="s">
        <v>2930</v>
      </c>
      <c r="B2938">
        <v>1</v>
      </c>
      <c r="C2938">
        <v>1</v>
      </c>
      <c r="D2938" s="26" t="str">
        <f t="shared" si="102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101"/>
        <v/>
      </c>
    </row>
    <row r="2939" spans="1:7">
      <c r="A2939" t="s">
        <v>4372</v>
      </c>
      <c r="B2939">
        <v>1</v>
      </c>
      <c r="C2939">
        <v>1</v>
      </c>
      <c r="D2939" s="26" t="str">
        <f t="shared" si="102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101"/>
        <v/>
      </c>
    </row>
    <row r="2940" spans="1:7">
      <c r="A2940" t="s">
        <v>4373</v>
      </c>
      <c r="B2940">
        <v>1</v>
      </c>
      <c r="C2940">
        <v>1</v>
      </c>
      <c r="D2940" s="26" t="str">
        <f t="shared" si="102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101"/>
        <v/>
      </c>
    </row>
    <row r="2941" spans="1:7">
      <c r="A2941" t="s">
        <v>4374</v>
      </c>
      <c r="B2941">
        <v>1</v>
      </c>
      <c r="C2941">
        <v>1</v>
      </c>
      <c r="D2941" s="26" t="str">
        <f t="shared" si="102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101"/>
        <v/>
      </c>
    </row>
    <row r="2942" spans="1:7">
      <c r="A2942" t="s">
        <v>2798</v>
      </c>
      <c r="B2942">
        <v>1</v>
      </c>
      <c r="C2942">
        <v>1</v>
      </c>
      <c r="D2942" s="26" t="str">
        <f t="shared" si="102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101"/>
        <v/>
      </c>
    </row>
    <row r="2943" spans="1:7">
      <c r="A2943" t="s">
        <v>3323</v>
      </c>
      <c r="B2943">
        <v>1</v>
      </c>
      <c r="C2943">
        <v>1</v>
      </c>
      <c r="D2943" s="26" t="str">
        <f t="shared" si="102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101"/>
        <v/>
      </c>
    </row>
    <row r="2944" spans="1:7">
      <c r="A2944" t="s">
        <v>3110</v>
      </c>
      <c r="B2944">
        <v>1</v>
      </c>
      <c r="C2944">
        <v>1</v>
      </c>
      <c r="D2944" s="26" t="str">
        <f t="shared" si="102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101"/>
        <v/>
      </c>
    </row>
    <row r="2945" spans="1:7">
      <c r="A2945" t="s">
        <v>4375</v>
      </c>
      <c r="B2945">
        <v>1</v>
      </c>
      <c r="C2945">
        <v>1</v>
      </c>
      <c r="D2945" s="26" t="str">
        <f t="shared" si="102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101"/>
        <v/>
      </c>
    </row>
    <row r="2946" spans="1:7">
      <c r="A2946" t="s">
        <v>4376</v>
      </c>
      <c r="B2946">
        <v>1</v>
      </c>
      <c r="C2946">
        <v>1</v>
      </c>
      <c r="D2946" s="26" t="str">
        <f t="shared" si="102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3">IF(F2946="","",RANK(F2946,F:F,1))</f>
        <v/>
      </c>
    </row>
    <row r="2947" spans="1:7">
      <c r="A2947" t="s">
        <v>4377</v>
      </c>
      <c r="B2947">
        <v>1</v>
      </c>
      <c r="C2947">
        <v>1</v>
      </c>
      <c r="D2947" s="26" t="str">
        <f t="shared" ref="D2947:D3010" si="104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3"/>
        <v/>
      </c>
    </row>
    <row r="2948" spans="1:7">
      <c r="A2948" t="s">
        <v>4378</v>
      </c>
      <c r="B2948">
        <v>1</v>
      </c>
      <c r="C2948">
        <v>1</v>
      </c>
      <c r="D2948" s="26" t="str">
        <f t="shared" si="104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3"/>
        <v/>
      </c>
    </row>
    <row r="2949" spans="1:7">
      <c r="A2949" t="s">
        <v>4379</v>
      </c>
      <c r="B2949">
        <v>1</v>
      </c>
      <c r="C2949">
        <v>1</v>
      </c>
      <c r="D2949" s="26" t="str">
        <f t="shared" si="104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3"/>
        <v/>
      </c>
    </row>
    <row r="2950" spans="1:7">
      <c r="A2950" t="s">
        <v>4380</v>
      </c>
      <c r="B2950">
        <v>1</v>
      </c>
      <c r="C2950">
        <v>1</v>
      </c>
      <c r="D2950" s="26" t="str">
        <f t="shared" si="104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3"/>
        <v/>
      </c>
    </row>
    <row r="2951" spans="1:7">
      <c r="A2951" t="s">
        <v>4381</v>
      </c>
      <c r="B2951">
        <v>1</v>
      </c>
      <c r="C2951">
        <v>1</v>
      </c>
      <c r="D2951" s="26" t="str">
        <f t="shared" si="104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3"/>
        <v/>
      </c>
    </row>
    <row r="2952" spans="1:7">
      <c r="A2952" t="s">
        <v>4382</v>
      </c>
      <c r="B2952">
        <v>1</v>
      </c>
      <c r="C2952">
        <v>1</v>
      </c>
      <c r="D2952" s="26" t="str">
        <f t="shared" si="104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3"/>
        <v/>
      </c>
    </row>
    <row r="2953" spans="1:7">
      <c r="A2953" t="s">
        <v>4383</v>
      </c>
      <c r="B2953">
        <v>1</v>
      </c>
      <c r="C2953">
        <v>1</v>
      </c>
      <c r="D2953" s="26" t="str">
        <f t="shared" si="104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3"/>
        <v/>
      </c>
    </row>
    <row r="2954" spans="1:7">
      <c r="A2954" t="s">
        <v>3038</v>
      </c>
      <c r="B2954">
        <v>1</v>
      </c>
      <c r="C2954">
        <v>1</v>
      </c>
      <c r="D2954" s="26" t="str">
        <f t="shared" si="104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3"/>
        <v/>
      </c>
    </row>
    <row r="2955" spans="1:7">
      <c r="A2955" t="s">
        <v>4384</v>
      </c>
      <c r="B2955">
        <v>1</v>
      </c>
      <c r="C2955">
        <v>1</v>
      </c>
      <c r="D2955" s="26" t="str">
        <f t="shared" si="104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3"/>
        <v/>
      </c>
    </row>
    <row r="2956" spans="1:7">
      <c r="A2956" t="s">
        <v>4385</v>
      </c>
      <c r="B2956">
        <v>1</v>
      </c>
      <c r="C2956">
        <v>1</v>
      </c>
      <c r="D2956" s="26" t="str">
        <f t="shared" si="104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3"/>
        <v/>
      </c>
    </row>
    <row r="2957" spans="1:7">
      <c r="A2957" t="s">
        <v>4386</v>
      </c>
      <c r="B2957">
        <v>1</v>
      </c>
      <c r="C2957">
        <v>1</v>
      </c>
      <c r="D2957" s="26" t="str">
        <f t="shared" si="104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3"/>
        <v/>
      </c>
    </row>
    <row r="2958" spans="1:7">
      <c r="A2958" t="s">
        <v>3327</v>
      </c>
      <c r="B2958">
        <v>1</v>
      </c>
      <c r="C2958">
        <v>1</v>
      </c>
      <c r="D2958" s="26" t="str">
        <f t="shared" si="104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3"/>
        <v/>
      </c>
    </row>
    <row r="2959" spans="1:7">
      <c r="A2959" t="s">
        <v>4387</v>
      </c>
      <c r="B2959">
        <v>1</v>
      </c>
      <c r="C2959">
        <v>1</v>
      </c>
      <c r="D2959" s="26" t="str">
        <f t="shared" si="104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3"/>
        <v/>
      </c>
    </row>
    <row r="2960" spans="1:7">
      <c r="A2960" t="s">
        <v>4388</v>
      </c>
      <c r="B2960">
        <v>1</v>
      </c>
      <c r="C2960">
        <v>1</v>
      </c>
      <c r="D2960" s="26" t="str">
        <f t="shared" si="104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3"/>
        <v/>
      </c>
    </row>
    <row r="2961" spans="1:7">
      <c r="A2961" t="s">
        <v>4389</v>
      </c>
      <c r="B2961">
        <v>1</v>
      </c>
      <c r="C2961">
        <v>1</v>
      </c>
      <c r="D2961" s="26" t="str">
        <f t="shared" si="104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3"/>
        <v/>
      </c>
    </row>
    <row r="2962" spans="1:7">
      <c r="A2962" t="s">
        <v>4390</v>
      </c>
      <c r="B2962">
        <v>1</v>
      </c>
      <c r="C2962">
        <v>1</v>
      </c>
      <c r="D2962" s="26" t="str">
        <f t="shared" si="104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3"/>
        <v/>
      </c>
    </row>
    <row r="2963" spans="1:7">
      <c r="A2963" t="s">
        <v>4391</v>
      </c>
      <c r="B2963">
        <v>1</v>
      </c>
      <c r="C2963">
        <v>1</v>
      </c>
      <c r="D2963" s="26" t="str">
        <f t="shared" si="104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3"/>
        <v/>
      </c>
    </row>
    <row r="2964" spans="1:7">
      <c r="A2964" t="s">
        <v>4392</v>
      </c>
      <c r="B2964">
        <v>1</v>
      </c>
      <c r="C2964">
        <v>1</v>
      </c>
      <c r="D2964" s="26" t="str">
        <f t="shared" si="104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3"/>
        <v/>
      </c>
    </row>
    <row r="2965" spans="1:7">
      <c r="A2965" t="s">
        <v>4393</v>
      </c>
      <c r="B2965">
        <v>1</v>
      </c>
      <c r="C2965">
        <v>1</v>
      </c>
      <c r="D2965" s="26" t="str">
        <f t="shared" si="104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3"/>
        <v/>
      </c>
    </row>
    <row r="2966" spans="1:7">
      <c r="A2966" t="s">
        <v>4394</v>
      </c>
      <c r="B2966">
        <v>1</v>
      </c>
      <c r="C2966">
        <v>1</v>
      </c>
      <c r="D2966" s="26" t="str">
        <f t="shared" si="104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3"/>
        <v/>
      </c>
    </row>
    <row r="2967" spans="1:7">
      <c r="A2967" t="s">
        <v>4395</v>
      </c>
      <c r="B2967">
        <v>1</v>
      </c>
      <c r="C2967">
        <v>1</v>
      </c>
      <c r="D2967" s="26" t="str">
        <f t="shared" si="104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3"/>
        <v/>
      </c>
    </row>
    <row r="2968" spans="1:7">
      <c r="A2968" t="s">
        <v>4396</v>
      </c>
      <c r="B2968">
        <v>1</v>
      </c>
      <c r="C2968">
        <v>1</v>
      </c>
      <c r="D2968" s="26" t="str">
        <f t="shared" si="104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3"/>
        <v/>
      </c>
    </row>
    <row r="2969" spans="1:7">
      <c r="A2969" t="s">
        <v>4397</v>
      </c>
      <c r="B2969">
        <v>1</v>
      </c>
      <c r="C2969">
        <v>1</v>
      </c>
      <c r="D2969" s="26" t="str">
        <f t="shared" si="104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3"/>
        <v/>
      </c>
    </row>
    <row r="2970" spans="1:7">
      <c r="A2970" t="s">
        <v>4398</v>
      </c>
      <c r="B2970">
        <v>1</v>
      </c>
      <c r="C2970">
        <v>1</v>
      </c>
      <c r="D2970" s="26" t="str">
        <f t="shared" si="104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3"/>
        <v/>
      </c>
    </row>
    <row r="2971" spans="1:7">
      <c r="A2971" t="s">
        <v>4399</v>
      </c>
      <c r="B2971">
        <v>1</v>
      </c>
      <c r="C2971">
        <v>1</v>
      </c>
      <c r="D2971" s="26" t="str">
        <f t="shared" si="104"/>
        <v/>
      </c>
      <c r="E2971" s="26" t="str">
        <f>IF(D2971="","",COUNTIF($D$1:D2971,"기사임"))</f>
        <v/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3"/>
        <v/>
      </c>
    </row>
    <row r="2972" spans="1:7">
      <c r="A2972" t="s">
        <v>4400</v>
      </c>
      <c r="B2972">
        <v>1</v>
      </c>
      <c r="C2972">
        <v>1</v>
      </c>
      <c r="D2972" s="26" t="str">
        <f t="shared" si="104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3"/>
        <v/>
      </c>
    </row>
    <row r="2973" spans="1:7">
      <c r="A2973" t="s">
        <v>3022</v>
      </c>
      <c r="B2973">
        <v>1</v>
      </c>
      <c r="C2973">
        <v>1</v>
      </c>
      <c r="D2973" s="26" t="str">
        <f t="shared" si="104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3"/>
        <v/>
      </c>
    </row>
    <row r="2974" spans="1:7">
      <c r="A2974" t="s">
        <v>4401</v>
      </c>
      <c r="B2974">
        <v>1</v>
      </c>
      <c r="C2974">
        <v>1</v>
      </c>
      <c r="D2974" s="26" t="str">
        <f t="shared" si="104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3"/>
        <v/>
      </c>
    </row>
    <row r="2975" spans="1:7">
      <c r="A2975" t="s">
        <v>4402</v>
      </c>
      <c r="B2975">
        <v>1</v>
      </c>
      <c r="C2975">
        <v>1</v>
      </c>
      <c r="D2975" s="26" t="str">
        <f t="shared" si="104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3"/>
        <v/>
      </c>
    </row>
    <row r="2976" spans="1:7">
      <c r="A2976" t="s">
        <v>4403</v>
      </c>
      <c r="B2976">
        <v>1</v>
      </c>
      <c r="C2976">
        <v>1</v>
      </c>
      <c r="D2976" s="26" t="str">
        <f t="shared" si="104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3"/>
        <v/>
      </c>
    </row>
    <row r="2977" spans="1:7">
      <c r="A2977" t="s">
        <v>4404</v>
      </c>
      <c r="B2977">
        <v>1</v>
      </c>
      <c r="C2977">
        <v>1</v>
      </c>
      <c r="D2977" s="26" t="str">
        <f t="shared" si="104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3"/>
        <v/>
      </c>
    </row>
    <row r="2978" spans="1:7">
      <c r="A2978" t="s">
        <v>2765</v>
      </c>
      <c r="B2978">
        <v>1</v>
      </c>
      <c r="C2978">
        <v>1</v>
      </c>
      <c r="D2978" s="26" t="str">
        <f t="shared" si="104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3"/>
        <v/>
      </c>
    </row>
    <row r="2979" spans="1:7">
      <c r="A2979" t="s">
        <v>4405</v>
      </c>
      <c r="B2979">
        <v>1</v>
      </c>
      <c r="C2979">
        <v>1</v>
      </c>
      <c r="D2979" s="26" t="str">
        <f t="shared" si="104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3"/>
        <v/>
      </c>
    </row>
    <row r="2980" spans="1:7">
      <c r="A2980" t="s">
        <v>4406</v>
      </c>
      <c r="B2980">
        <v>1</v>
      </c>
      <c r="C2980">
        <v>1</v>
      </c>
      <c r="D2980" s="26" t="str">
        <f t="shared" si="104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3"/>
        <v/>
      </c>
    </row>
    <row r="2981" spans="1:7">
      <c r="A2981" t="s">
        <v>3334</v>
      </c>
      <c r="B2981">
        <v>1</v>
      </c>
      <c r="C2981">
        <v>1</v>
      </c>
      <c r="D2981" s="26" t="str">
        <f t="shared" si="104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3"/>
        <v/>
      </c>
    </row>
    <row r="2982" spans="1:7">
      <c r="A2982" t="s">
        <v>4407</v>
      </c>
      <c r="B2982">
        <v>1</v>
      </c>
      <c r="C2982">
        <v>1</v>
      </c>
      <c r="D2982" s="26" t="str">
        <f t="shared" si="104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3"/>
        <v/>
      </c>
    </row>
    <row r="2983" spans="1:7">
      <c r="A2983" t="s">
        <v>4408</v>
      </c>
      <c r="B2983">
        <v>1</v>
      </c>
      <c r="C2983">
        <v>1</v>
      </c>
      <c r="D2983" s="26" t="str">
        <f t="shared" si="104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3"/>
        <v/>
      </c>
    </row>
    <row r="2984" spans="1:7">
      <c r="A2984" t="s">
        <v>4409</v>
      </c>
      <c r="B2984">
        <v>1</v>
      </c>
      <c r="C2984">
        <v>1</v>
      </c>
      <c r="D2984" s="26" t="str">
        <f t="shared" si="104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3"/>
        <v/>
      </c>
    </row>
    <row r="2985" spans="1:7">
      <c r="A2985" t="s">
        <v>2931</v>
      </c>
      <c r="B2985">
        <v>1</v>
      </c>
      <c r="C2985">
        <v>1</v>
      </c>
      <c r="D2985" s="26" t="str">
        <f t="shared" si="104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3"/>
        <v/>
      </c>
    </row>
    <row r="2986" spans="1:7">
      <c r="A2986" t="s">
        <v>4410</v>
      </c>
      <c r="B2986">
        <v>1</v>
      </c>
      <c r="C2986">
        <v>1</v>
      </c>
      <c r="D2986" s="26" t="str">
        <f t="shared" si="104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3"/>
        <v/>
      </c>
    </row>
    <row r="2987" spans="1:7">
      <c r="A2987" t="s">
        <v>4411</v>
      </c>
      <c r="B2987">
        <v>1</v>
      </c>
      <c r="C2987">
        <v>1</v>
      </c>
      <c r="D2987" s="26" t="str">
        <f t="shared" si="104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3"/>
        <v/>
      </c>
    </row>
    <row r="2988" spans="1:7">
      <c r="A2988" t="s">
        <v>4412</v>
      </c>
      <c r="B2988">
        <v>1</v>
      </c>
      <c r="C2988">
        <v>1</v>
      </c>
      <c r="D2988" s="26" t="str">
        <f t="shared" si="104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3"/>
        <v/>
      </c>
    </row>
    <row r="2989" spans="1:7">
      <c r="A2989" t="s">
        <v>4413</v>
      </c>
      <c r="B2989">
        <v>1</v>
      </c>
      <c r="C2989">
        <v>1</v>
      </c>
      <c r="D2989" s="26" t="str">
        <f t="shared" si="104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3"/>
        <v/>
      </c>
    </row>
    <row r="2990" spans="1:7">
      <c r="A2990" t="s">
        <v>4414</v>
      </c>
      <c r="B2990">
        <v>1</v>
      </c>
      <c r="C2990">
        <v>1</v>
      </c>
      <c r="D2990" s="26" t="str">
        <f t="shared" si="104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3"/>
        <v/>
      </c>
    </row>
    <row r="2991" spans="1:7">
      <c r="A2991" t="s">
        <v>4415</v>
      </c>
      <c r="B2991">
        <v>1</v>
      </c>
      <c r="C2991">
        <v>1</v>
      </c>
      <c r="D2991" s="26" t="str">
        <f t="shared" si="104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3"/>
        <v/>
      </c>
    </row>
    <row r="2992" spans="1:7">
      <c r="A2992" t="s">
        <v>4416</v>
      </c>
      <c r="B2992">
        <v>1</v>
      </c>
      <c r="C2992">
        <v>1</v>
      </c>
      <c r="D2992" s="26" t="str">
        <f t="shared" si="104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3"/>
        <v/>
      </c>
    </row>
    <row r="2993" spans="1:7">
      <c r="A2993" t="s">
        <v>4417</v>
      </c>
      <c r="B2993">
        <v>1</v>
      </c>
      <c r="C2993">
        <v>1</v>
      </c>
      <c r="D2993" s="26" t="str">
        <f t="shared" si="104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3"/>
        <v/>
      </c>
    </row>
    <row r="2994" spans="1:7">
      <c r="A2994" t="s">
        <v>3336</v>
      </c>
      <c r="B2994">
        <v>1</v>
      </c>
      <c r="C2994">
        <v>1</v>
      </c>
      <c r="D2994" s="26" t="str">
        <f t="shared" si="104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3"/>
        <v/>
      </c>
    </row>
    <row r="2995" spans="1:7">
      <c r="A2995" t="s">
        <v>2534</v>
      </c>
      <c r="B2995">
        <v>1</v>
      </c>
      <c r="C2995">
        <v>1</v>
      </c>
      <c r="D2995" s="26" t="str">
        <f t="shared" si="104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3"/>
        <v/>
      </c>
    </row>
    <row r="2996" spans="1:7">
      <c r="A2996" t="s">
        <v>3338</v>
      </c>
      <c r="B2996">
        <v>1</v>
      </c>
      <c r="C2996">
        <v>1</v>
      </c>
      <c r="D2996" s="26" t="str">
        <f t="shared" si="104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3"/>
        <v/>
      </c>
    </row>
    <row r="2997" spans="1:7">
      <c r="A2997" t="s">
        <v>4418</v>
      </c>
      <c r="B2997">
        <v>1</v>
      </c>
      <c r="C2997">
        <v>1</v>
      </c>
      <c r="D2997" s="26" t="str">
        <f t="shared" si="104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3"/>
        <v/>
      </c>
    </row>
    <row r="2998" spans="1:7">
      <c r="A2998" t="s">
        <v>4419</v>
      </c>
      <c r="B2998">
        <v>1</v>
      </c>
      <c r="C2998">
        <v>1</v>
      </c>
      <c r="D2998" s="26" t="str">
        <f t="shared" si="104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3"/>
        <v/>
      </c>
    </row>
    <row r="2999" spans="1:7">
      <c r="A2999" t="s">
        <v>4420</v>
      </c>
      <c r="B2999">
        <v>1</v>
      </c>
      <c r="C2999">
        <v>1</v>
      </c>
      <c r="D2999" s="26" t="str">
        <f t="shared" si="104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3"/>
        <v/>
      </c>
    </row>
    <row r="3000" spans="1:7">
      <c r="A3000" t="s">
        <v>2535</v>
      </c>
      <c r="B3000">
        <v>1</v>
      </c>
      <c r="C3000">
        <v>1</v>
      </c>
      <c r="D3000" s="26" t="str">
        <f t="shared" si="104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3"/>
        <v/>
      </c>
    </row>
    <row r="3001" spans="1:7">
      <c r="A3001" t="s">
        <v>4421</v>
      </c>
      <c r="B3001">
        <v>1</v>
      </c>
      <c r="C3001">
        <v>1</v>
      </c>
      <c r="D3001" s="26" t="str">
        <f t="shared" si="104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3"/>
        <v/>
      </c>
    </row>
    <row r="3002" spans="1:7">
      <c r="A3002" t="s">
        <v>4422</v>
      </c>
      <c r="B3002">
        <v>1</v>
      </c>
      <c r="C3002">
        <v>1</v>
      </c>
      <c r="D3002" s="26" t="str">
        <f t="shared" si="104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3"/>
        <v/>
      </c>
    </row>
    <row r="3003" spans="1:7">
      <c r="A3003" t="s">
        <v>2932</v>
      </c>
      <c r="B3003">
        <v>1</v>
      </c>
      <c r="C3003">
        <v>1</v>
      </c>
      <c r="D3003" s="26" t="str">
        <f t="shared" si="104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3"/>
        <v/>
      </c>
    </row>
    <row r="3004" spans="1:7">
      <c r="A3004" t="s">
        <v>4423</v>
      </c>
      <c r="B3004">
        <v>1</v>
      </c>
      <c r="C3004">
        <v>1</v>
      </c>
      <c r="D3004" s="26" t="str">
        <f t="shared" si="104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3"/>
        <v/>
      </c>
    </row>
    <row r="3005" spans="1:7">
      <c r="A3005" t="s">
        <v>4424</v>
      </c>
      <c r="B3005">
        <v>1</v>
      </c>
      <c r="C3005">
        <v>1</v>
      </c>
      <c r="D3005" s="26" t="str">
        <f t="shared" si="104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3"/>
        <v/>
      </c>
    </row>
    <row r="3006" spans="1:7">
      <c r="A3006" t="s">
        <v>4425</v>
      </c>
      <c r="B3006">
        <v>1</v>
      </c>
      <c r="C3006">
        <v>1</v>
      </c>
      <c r="D3006" s="26" t="str">
        <f t="shared" si="104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3"/>
        <v/>
      </c>
    </row>
    <row r="3007" spans="1:7">
      <c r="A3007" t="s">
        <v>4426</v>
      </c>
      <c r="B3007">
        <v>1</v>
      </c>
      <c r="C3007">
        <v>1</v>
      </c>
      <c r="D3007" s="26" t="str">
        <f t="shared" si="104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3"/>
        <v/>
      </c>
    </row>
    <row r="3008" spans="1:7">
      <c r="A3008" t="s">
        <v>4427</v>
      </c>
      <c r="B3008">
        <v>1</v>
      </c>
      <c r="C3008">
        <v>1</v>
      </c>
      <c r="D3008" s="26" t="str">
        <f t="shared" si="104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3"/>
        <v/>
      </c>
    </row>
    <row r="3009" spans="1:7">
      <c r="A3009" t="s">
        <v>4428</v>
      </c>
      <c r="B3009">
        <v>1</v>
      </c>
      <c r="C3009">
        <v>1</v>
      </c>
      <c r="D3009" s="26" t="str">
        <f t="shared" si="104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3"/>
        <v/>
      </c>
    </row>
    <row r="3010" spans="1:7">
      <c r="A3010" t="s">
        <v>4429</v>
      </c>
      <c r="B3010">
        <v>1</v>
      </c>
      <c r="C3010">
        <v>1</v>
      </c>
      <c r="D3010" s="26" t="str">
        <f t="shared" si="104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5">IF(F3010="","",RANK(F3010,F:F,1))</f>
        <v/>
      </c>
    </row>
    <row r="3011" spans="1:7">
      <c r="A3011" t="s">
        <v>4430</v>
      </c>
      <c r="B3011">
        <v>1</v>
      </c>
      <c r="C3011">
        <v>1</v>
      </c>
      <c r="D3011" s="26" t="str">
        <f t="shared" ref="D3011:D3072" si="106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5"/>
        <v/>
      </c>
    </row>
    <row r="3012" spans="1:7">
      <c r="A3012" t="s">
        <v>4431</v>
      </c>
      <c r="B3012">
        <v>1</v>
      </c>
      <c r="C3012">
        <v>1</v>
      </c>
      <c r="D3012" s="26" t="str">
        <f t="shared" si="106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5"/>
        <v/>
      </c>
    </row>
    <row r="3013" spans="1:7">
      <c r="A3013" t="s">
        <v>4432</v>
      </c>
      <c r="B3013">
        <v>1</v>
      </c>
      <c r="C3013">
        <v>1</v>
      </c>
      <c r="D3013" s="26" t="str">
        <f t="shared" si="106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5"/>
        <v/>
      </c>
    </row>
    <row r="3014" spans="1:7">
      <c r="A3014" t="s">
        <v>4433</v>
      </c>
      <c r="B3014">
        <v>1</v>
      </c>
      <c r="C3014">
        <v>1</v>
      </c>
      <c r="D3014" s="26" t="str">
        <f t="shared" si="106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5"/>
        <v/>
      </c>
    </row>
    <row r="3015" spans="1:7">
      <c r="A3015" t="s">
        <v>4434</v>
      </c>
      <c r="B3015">
        <v>1</v>
      </c>
      <c r="C3015">
        <v>1</v>
      </c>
      <c r="D3015" s="26" t="str">
        <f t="shared" si="106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5"/>
        <v/>
      </c>
    </row>
    <row r="3016" spans="1:7">
      <c r="A3016" t="s">
        <v>4435</v>
      </c>
      <c r="B3016">
        <v>1</v>
      </c>
      <c r="C3016">
        <v>1</v>
      </c>
      <c r="D3016" s="26" t="str">
        <f t="shared" si="106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5"/>
        <v/>
      </c>
    </row>
    <row r="3017" spans="1:7">
      <c r="A3017" t="s">
        <v>4436</v>
      </c>
      <c r="B3017">
        <v>1</v>
      </c>
      <c r="C3017">
        <v>1</v>
      </c>
      <c r="D3017" s="26" t="str">
        <f t="shared" si="106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5"/>
        <v/>
      </c>
    </row>
    <row r="3018" spans="1:7">
      <c r="A3018" t="s">
        <v>4437</v>
      </c>
      <c r="B3018">
        <v>1</v>
      </c>
      <c r="C3018">
        <v>1</v>
      </c>
      <c r="D3018" s="26" t="str">
        <f t="shared" si="106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5"/>
        <v/>
      </c>
    </row>
    <row r="3019" spans="1:7">
      <c r="A3019" t="s">
        <v>4438</v>
      </c>
      <c r="B3019">
        <v>1</v>
      </c>
      <c r="C3019">
        <v>1</v>
      </c>
      <c r="D3019" s="26" t="str">
        <f t="shared" si="106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5"/>
        <v/>
      </c>
    </row>
    <row r="3020" spans="1:7">
      <c r="A3020" t="s">
        <v>4439</v>
      </c>
      <c r="B3020">
        <v>1</v>
      </c>
      <c r="C3020">
        <v>1</v>
      </c>
      <c r="D3020" s="26" t="str">
        <f t="shared" si="106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5"/>
        <v/>
      </c>
    </row>
    <row r="3021" spans="1:7">
      <c r="A3021" t="s">
        <v>4440</v>
      </c>
      <c r="B3021">
        <v>1</v>
      </c>
      <c r="C3021">
        <v>1</v>
      </c>
      <c r="D3021" s="26" t="str">
        <f t="shared" si="106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5"/>
        <v/>
      </c>
    </row>
    <row r="3022" spans="1:7">
      <c r="A3022" t="s">
        <v>4441</v>
      </c>
      <c r="B3022">
        <v>1</v>
      </c>
      <c r="C3022">
        <v>1</v>
      </c>
      <c r="D3022" s="26" t="str">
        <f t="shared" si="106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5"/>
        <v/>
      </c>
    </row>
    <row r="3023" spans="1:7">
      <c r="A3023" t="s">
        <v>4442</v>
      </c>
      <c r="B3023">
        <v>1</v>
      </c>
      <c r="C3023">
        <v>1</v>
      </c>
      <c r="D3023" s="26" t="str">
        <f t="shared" si="106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5"/>
        <v/>
      </c>
    </row>
    <row r="3024" spans="1:7">
      <c r="A3024" t="s">
        <v>4443</v>
      </c>
      <c r="B3024">
        <v>1</v>
      </c>
      <c r="C3024">
        <v>1</v>
      </c>
      <c r="D3024" s="26" t="str">
        <f t="shared" si="106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5"/>
        <v/>
      </c>
    </row>
    <row r="3025" spans="1:7">
      <c r="A3025" t="s">
        <v>4444</v>
      </c>
      <c r="B3025">
        <v>1</v>
      </c>
      <c r="C3025">
        <v>1</v>
      </c>
      <c r="D3025" s="26" t="str">
        <f t="shared" si="106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5"/>
        <v/>
      </c>
    </row>
    <row r="3026" spans="1:7">
      <c r="A3026" t="s">
        <v>4445</v>
      </c>
      <c r="B3026">
        <v>1</v>
      </c>
      <c r="C3026">
        <v>1</v>
      </c>
      <c r="D3026" s="26" t="str">
        <f t="shared" si="106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5"/>
        <v/>
      </c>
    </row>
    <row r="3027" spans="1:7">
      <c r="A3027" t="s">
        <v>4446</v>
      </c>
      <c r="B3027">
        <v>1</v>
      </c>
      <c r="C3027">
        <v>1</v>
      </c>
      <c r="D3027" s="26" t="str">
        <f t="shared" si="106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5"/>
        <v/>
      </c>
    </row>
    <row r="3028" spans="1:7">
      <c r="A3028" t="s">
        <v>4447</v>
      </c>
      <c r="B3028">
        <v>1</v>
      </c>
      <c r="C3028">
        <v>1</v>
      </c>
      <c r="D3028" s="26" t="str">
        <f t="shared" si="106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5"/>
        <v/>
      </c>
    </row>
    <row r="3029" spans="1:7">
      <c r="A3029" t="s">
        <v>4448</v>
      </c>
      <c r="B3029">
        <v>1</v>
      </c>
      <c r="C3029">
        <v>1</v>
      </c>
      <c r="D3029" s="26" t="str">
        <f t="shared" si="106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5"/>
        <v/>
      </c>
    </row>
    <row r="3030" spans="1:7">
      <c r="A3030" t="s">
        <v>3112</v>
      </c>
      <c r="B3030">
        <v>1</v>
      </c>
      <c r="C3030">
        <v>1</v>
      </c>
      <c r="D3030" s="26" t="str">
        <f t="shared" si="106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5"/>
        <v/>
      </c>
    </row>
    <row r="3031" spans="1:7">
      <c r="A3031" t="s">
        <v>4449</v>
      </c>
      <c r="B3031">
        <v>1</v>
      </c>
      <c r="C3031">
        <v>1</v>
      </c>
      <c r="D3031" s="26" t="str">
        <f t="shared" si="106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5"/>
        <v/>
      </c>
    </row>
    <row r="3032" spans="1:7">
      <c r="A3032" t="s">
        <v>4450</v>
      </c>
      <c r="B3032">
        <v>1</v>
      </c>
      <c r="C3032">
        <v>1</v>
      </c>
      <c r="D3032" s="26" t="str">
        <f t="shared" si="106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5"/>
        <v/>
      </c>
    </row>
    <row r="3033" spans="1:7">
      <c r="A3033" t="s">
        <v>4451</v>
      </c>
      <c r="B3033">
        <v>1</v>
      </c>
      <c r="C3033">
        <v>1</v>
      </c>
      <c r="D3033" s="26" t="str">
        <f t="shared" si="106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5"/>
        <v/>
      </c>
    </row>
    <row r="3034" spans="1:7">
      <c r="A3034" t="s">
        <v>3215</v>
      </c>
      <c r="B3034">
        <v>1</v>
      </c>
      <c r="C3034">
        <v>1</v>
      </c>
      <c r="D3034" s="26" t="str">
        <f t="shared" si="106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5"/>
        <v/>
      </c>
    </row>
    <row r="3035" spans="1:7">
      <c r="A3035" t="s">
        <v>4452</v>
      </c>
      <c r="B3035">
        <v>1</v>
      </c>
      <c r="C3035">
        <v>1</v>
      </c>
      <c r="D3035" s="26" t="str">
        <f t="shared" si="106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5"/>
        <v/>
      </c>
    </row>
    <row r="3036" spans="1:7">
      <c r="A3036" t="s">
        <v>4453</v>
      </c>
      <c r="B3036">
        <v>1</v>
      </c>
      <c r="C3036">
        <v>1</v>
      </c>
      <c r="D3036" s="26" t="str">
        <f t="shared" si="106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5"/>
        <v/>
      </c>
    </row>
    <row r="3037" spans="1:7">
      <c r="A3037" t="s">
        <v>3217</v>
      </c>
      <c r="B3037">
        <v>1</v>
      </c>
      <c r="C3037">
        <v>1</v>
      </c>
      <c r="D3037" s="26" t="str">
        <f t="shared" si="106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5"/>
        <v/>
      </c>
    </row>
    <row r="3038" spans="1:7">
      <c r="A3038" t="s">
        <v>2933</v>
      </c>
      <c r="B3038">
        <v>1</v>
      </c>
      <c r="C3038">
        <v>1</v>
      </c>
      <c r="D3038" s="26" t="str">
        <f t="shared" si="106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5"/>
        <v/>
      </c>
    </row>
    <row r="3039" spans="1:7">
      <c r="A3039" t="s">
        <v>4454</v>
      </c>
      <c r="B3039">
        <v>1</v>
      </c>
      <c r="C3039">
        <v>1</v>
      </c>
      <c r="D3039" s="26" t="str">
        <f t="shared" si="106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5"/>
        <v/>
      </c>
    </row>
    <row r="3040" spans="1:7">
      <c r="A3040" t="s">
        <v>4455</v>
      </c>
      <c r="B3040">
        <v>1</v>
      </c>
      <c r="C3040">
        <v>1</v>
      </c>
      <c r="D3040" s="26" t="str">
        <f t="shared" si="106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5"/>
        <v/>
      </c>
    </row>
    <row r="3041" spans="1:7">
      <c r="A3041" t="s">
        <v>4456</v>
      </c>
      <c r="B3041">
        <v>1</v>
      </c>
      <c r="C3041">
        <v>1</v>
      </c>
      <c r="D3041" s="26" t="str">
        <f t="shared" si="106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5"/>
        <v/>
      </c>
    </row>
    <row r="3042" spans="1:7">
      <c r="A3042" t="s">
        <v>4457</v>
      </c>
      <c r="B3042">
        <v>1</v>
      </c>
      <c r="C3042">
        <v>1</v>
      </c>
      <c r="D3042" s="26" t="str">
        <f t="shared" si="106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5"/>
        <v/>
      </c>
    </row>
    <row r="3043" spans="1:7">
      <c r="A3043" t="s">
        <v>3081</v>
      </c>
      <c r="B3043">
        <v>1</v>
      </c>
      <c r="C3043">
        <v>1</v>
      </c>
      <c r="D3043" s="26" t="str">
        <f t="shared" si="106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5"/>
        <v/>
      </c>
    </row>
    <row r="3044" spans="1:7">
      <c r="A3044" t="s">
        <v>4458</v>
      </c>
      <c r="B3044">
        <v>1</v>
      </c>
      <c r="C3044">
        <v>1</v>
      </c>
      <c r="D3044" s="26" t="str">
        <f t="shared" si="106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5"/>
        <v/>
      </c>
    </row>
    <row r="3045" spans="1:7">
      <c r="A3045" t="s">
        <v>4459</v>
      </c>
      <c r="B3045">
        <v>1</v>
      </c>
      <c r="C3045">
        <v>1</v>
      </c>
      <c r="D3045" s="26" t="str">
        <f t="shared" si="106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5"/>
        <v/>
      </c>
    </row>
    <row r="3046" spans="1:7">
      <c r="A3046" t="s">
        <v>4460</v>
      </c>
      <c r="B3046">
        <v>1</v>
      </c>
      <c r="C3046">
        <v>1</v>
      </c>
      <c r="D3046" s="26" t="str">
        <f t="shared" si="106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5"/>
        <v/>
      </c>
    </row>
    <row r="3047" spans="1:7">
      <c r="A3047" t="s">
        <v>3220</v>
      </c>
      <c r="B3047">
        <v>1</v>
      </c>
      <c r="C3047">
        <v>1</v>
      </c>
      <c r="D3047" s="26" t="str">
        <f t="shared" si="106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5"/>
        <v/>
      </c>
    </row>
    <row r="3048" spans="1:7">
      <c r="A3048" t="s">
        <v>2537</v>
      </c>
      <c r="B3048">
        <v>1</v>
      </c>
      <c r="C3048">
        <v>1</v>
      </c>
      <c r="D3048" s="26" t="str">
        <f t="shared" si="106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5"/>
        <v/>
      </c>
    </row>
    <row r="3049" spans="1:7">
      <c r="A3049" t="s">
        <v>3221</v>
      </c>
      <c r="B3049">
        <v>1</v>
      </c>
      <c r="C3049">
        <v>1</v>
      </c>
      <c r="D3049" s="26" t="str">
        <f t="shared" si="106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5"/>
        <v/>
      </c>
    </row>
    <row r="3050" spans="1:7">
      <c r="A3050" t="s">
        <v>4461</v>
      </c>
      <c r="B3050">
        <v>1</v>
      </c>
      <c r="C3050">
        <v>1</v>
      </c>
      <c r="D3050" s="26" t="str">
        <f t="shared" si="106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5"/>
        <v/>
      </c>
    </row>
    <row r="3051" spans="1:7">
      <c r="A3051" t="s">
        <v>2538</v>
      </c>
      <c r="B3051">
        <v>1</v>
      </c>
      <c r="C3051">
        <v>1</v>
      </c>
      <c r="D3051" s="26" t="str">
        <f t="shared" si="106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5"/>
        <v/>
      </c>
    </row>
    <row r="3052" spans="1:7">
      <c r="A3052" t="s">
        <v>4462</v>
      </c>
      <c r="B3052">
        <v>1</v>
      </c>
      <c r="C3052">
        <v>1</v>
      </c>
      <c r="D3052" s="26" t="str">
        <f t="shared" si="106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5"/>
        <v/>
      </c>
    </row>
    <row r="3053" spans="1:7">
      <c r="A3053" t="s">
        <v>4463</v>
      </c>
      <c r="B3053">
        <v>1</v>
      </c>
      <c r="C3053">
        <v>1</v>
      </c>
      <c r="D3053" s="26" t="str">
        <f t="shared" si="106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5"/>
        <v/>
      </c>
    </row>
    <row r="3054" spans="1:7">
      <c r="A3054" t="s">
        <v>4464</v>
      </c>
      <c r="B3054">
        <v>1</v>
      </c>
      <c r="C3054">
        <v>1</v>
      </c>
      <c r="D3054" s="26" t="str">
        <f t="shared" si="106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5"/>
        <v/>
      </c>
    </row>
    <row r="3055" spans="1:7">
      <c r="A3055" t="s">
        <v>4465</v>
      </c>
      <c r="B3055">
        <v>1</v>
      </c>
      <c r="C3055">
        <v>1</v>
      </c>
      <c r="D3055" s="26" t="str">
        <f t="shared" si="106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5"/>
        <v/>
      </c>
    </row>
    <row r="3056" spans="1:7">
      <c r="A3056" t="s">
        <v>3222</v>
      </c>
      <c r="B3056">
        <v>1</v>
      </c>
      <c r="C3056">
        <v>1</v>
      </c>
      <c r="D3056" s="26" t="str">
        <f t="shared" si="106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5"/>
        <v/>
      </c>
    </row>
    <row r="3057" spans="1:7">
      <c r="A3057" t="s">
        <v>3223</v>
      </c>
      <c r="B3057">
        <v>1</v>
      </c>
      <c r="C3057">
        <v>1</v>
      </c>
      <c r="D3057" s="26" t="str">
        <f t="shared" si="106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5"/>
        <v/>
      </c>
    </row>
    <row r="3058" spans="1:7">
      <c r="A3058" t="s">
        <v>3224</v>
      </c>
      <c r="B3058">
        <v>1</v>
      </c>
      <c r="C3058">
        <v>1</v>
      </c>
      <c r="D3058" s="26" t="str">
        <f t="shared" si="106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5"/>
        <v/>
      </c>
    </row>
    <row r="3059" spans="1:7">
      <c r="A3059" t="s">
        <v>4466</v>
      </c>
      <c r="B3059">
        <v>1</v>
      </c>
      <c r="C3059">
        <v>1</v>
      </c>
      <c r="D3059" s="26" t="str">
        <f t="shared" si="106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5"/>
        <v/>
      </c>
    </row>
    <row r="3060" spans="1:7">
      <c r="A3060" t="s">
        <v>4467</v>
      </c>
      <c r="B3060">
        <v>1</v>
      </c>
      <c r="C3060">
        <v>1</v>
      </c>
      <c r="D3060" s="26" t="str">
        <f t="shared" si="106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5"/>
        <v/>
      </c>
    </row>
    <row r="3061" spans="1:7">
      <c r="A3061" t="s">
        <v>4468</v>
      </c>
      <c r="B3061">
        <v>1</v>
      </c>
      <c r="C3061">
        <v>1</v>
      </c>
      <c r="D3061" s="26" t="str">
        <f t="shared" si="106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5"/>
        <v/>
      </c>
    </row>
    <row r="3062" spans="1:7">
      <c r="A3062" t="s">
        <v>4469</v>
      </c>
      <c r="B3062">
        <v>1</v>
      </c>
      <c r="C3062">
        <v>1</v>
      </c>
      <c r="D3062" s="26" t="str">
        <f t="shared" si="106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5"/>
        <v/>
      </c>
    </row>
    <row r="3063" spans="1:7">
      <c r="A3063" t="s">
        <v>2370</v>
      </c>
      <c r="B3063">
        <v>1</v>
      </c>
      <c r="C3063">
        <v>0</v>
      </c>
      <c r="D3063" s="26" t="str">
        <f t="shared" si="106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5"/>
        <v/>
      </c>
    </row>
    <row r="3064" spans="1:7">
      <c r="A3064" t="s">
        <v>4470</v>
      </c>
      <c r="B3064">
        <v>1</v>
      </c>
      <c r="C3064">
        <v>1</v>
      </c>
      <c r="D3064" s="26" t="str">
        <f t="shared" si="106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5"/>
        <v/>
      </c>
    </row>
    <row r="3065" spans="1:7">
      <c r="A3065" t="s">
        <v>4471</v>
      </c>
      <c r="B3065">
        <v>1</v>
      </c>
      <c r="C3065">
        <v>1</v>
      </c>
      <c r="D3065" s="26" t="str">
        <f t="shared" si="106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5"/>
        <v/>
      </c>
    </row>
    <row r="3066" spans="1:7">
      <c r="A3066" t="s">
        <v>4472</v>
      </c>
      <c r="B3066">
        <v>1</v>
      </c>
      <c r="C3066">
        <v>1</v>
      </c>
      <c r="D3066" s="26" t="str">
        <f t="shared" si="106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5"/>
        <v/>
      </c>
    </row>
    <row r="3067" spans="1:7">
      <c r="A3067" t="s">
        <v>4473</v>
      </c>
      <c r="B3067">
        <v>1</v>
      </c>
      <c r="C3067">
        <v>1</v>
      </c>
      <c r="D3067" s="26" t="str">
        <f t="shared" si="106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5"/>
        <v/>
      </c>
    </row>
    <row r="3068" spans="1:7">
      <c r="A3068" t="s">
        <v>4474</v>
      </c>
      <c r="B3068">
        <v>1</v>
      </c>
      <c r="C3068">
        <v>1</v>
      </c>
      <c r="D3068" s="26" t="str">
        <f t="shared" si="106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5"/>
        <v/>
      </c>
    </row>
    <row r="3069" spans="1:7">
      <c r="A3069" t="s">
        <v>4475</v>
      </c>
      <c r="B3069">
        <v>1</v>
      </c>
      <c r="C3069">
        <v>1</v>
      </c>
      <c r="D3069" s="26" t="str">
        <f t="shared" si="106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5"/>
        <v/>
      </c>
    </row>
    <row r="3070" spans="1:7">
      <c r="A3070" t="s">
        <v>4476</v>
      </c>
      <c r="B3070">
        <v>1</v>
      </c>
      <c r="C3070">
        <v>1</v>
      </c>
      <c r="D3070" s="26" t="str">
        <f t="shared" si="106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5"/>
        <v/>
      </c>
    </row>
    <row r="3071" spans="1:7">
      <c r="A3071" t="s">
        <v>3226</v>
      </c>
      <c r="B3071">
        <v>1</v>
      </c>
      <c r="C3071">
        <v>1</v>
      </c>
      <c r="D3071" s="26" t="str">
        <f t="shared" si="106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5"/>
        <v/>
      </c>
    </row>
    <row r="3072" spans="1:7">
      <c r="A3072" t="s">
        <v>4477</v>
      </c>
      <c r="B3072">
        <v>1</v>
      </c>
      <c r="C3072">
        <v>1</v>
      </c>
      <c r="D3072" s="26" t="str">
        <f t="shared" si="106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5"/>
        <v/>
      </c>
    </row>
    <row r="3073" spans="1:3">
      <c r="A3073" t="s">
        <v>4478</v>
      </c>
      <c r="B3073">
        <v>1</v>
      </c>
      <c r="C3073">
        <v>1</v>
      </c>
    </row>
    <row r="3074" spans="1:3">
      <c r="A3074" t="s">
        <v>4479</v>
      </c>
      <c r="B3074">
        <v>1</v>
      </c>
      <c r="C3074">
        <v>1</v>
      </c>
    </row>
    <row r="3075" spans="1:3">
      <c r="A3075" t="s">
        <v>1858</v>
      </c>
      <c r="B3075">
        <v>1</v>
      </c>
      <c r="C3075">
        <v>1</v>
      </c>
    </row>
    <row r="3076" spans="1:3">
      <c r="A3076" t="s">
        <v>2539</v>
      </c>
      <c r="B3076">
        <v>1</v>
      </c>
      <c r="C3076">
        <v>1</v>
      </c>
    </row>
    <row r="3077" spans="1:3">
      <c r="A3077" t="s">
        <v>4480</v>
      </c>
      <c r="B3077">
        <v>1</v>
      </c>
      <c r="C3077">
        <v>1</v>
      </c>
    </row>
    <row r="3078" spans="1:3">
      <c r="A3078" t="s">
        <v>4481</v>
      </c>
      <c r="B3078">
        <v>1</v>
      </c>
      <c r="C3078">
        <v>1</v>
      </c>
    </row>
    <row r="3079" spans="1:3">
      <c r="A3079" t="s">
        <v>2934</v>
      </c>
      <c r="B3079">
        <v>1</v>
      </c>
      <c r="C3079">
        <v>1</v>
      </c>
    </row>
    <row r="3080" spans="1:3">
      <c r="A3080" t="s">
        <v>4482</v>
      </c>
      <c r="B3080">
        <v>1</v>
      </c>
      <c r="C3080">
        <v>1</v>
      </c>
    </row>
    <row r="3081" spans="1:3">
      <c r="A3081" t="s">
        <v>4483</v>
      </c>
      <c r="B3081">
        <v>1</v>
      </c>
      <c r="C3081">
        <v>1</v>
      </c>
    </row>
    <row r="3082" spans="1:3">
      <c r="A3082" t="s">
        <v>4484</v>
      </c>
      <c r="B3082">
        <v>1</v>
      </c>
      <c r="C3082">
        <v>1</v>
      </c>
    </row>
    <row r="3083" spans="1:3">
      <c r="A3083" t="s">
        <v>4485</v>
      </c>
      <c r="B3083">
        <v>1</v>
      </c>
      <c r="C3083">
        <v>1</v>
      </c>
    </row>
    <row r="3084" spans="1:3">
      <c r="A3084" t="s">
        <v>4486</v>
      </c>
      <c r="B3084">
        <v>1</v>
      </c>
      <c r="C3084">
        <v>1</v>
      </c>
    </row>
    <row r="3085" spans="1:3">
      <c r="A3085" t="s">
        <v>4487</v>
      </c>
      <c r="B3085">
        <v>1</v>
      </c>
      <c r="C3085">
        <v>1</v>
      </c>
    </row>
    <row r="3086" spans="1:3">
      <c r="A3086" t="s">
        <v>4488</v>
      </c>
      <c r="B3086">
        <v>1</v>
      </c>
      <c r="C3086">
        <v>1</v>
      </c>
    </row>
    <row r="3087" spans="1:3">
      <c r="A3087" t="s">
        <v>4489</v>
      </c>
      <c r="B3087">
        <v>1</v>
      </c>
      <c r="C3087">
        <v>1</v>
      </c>
    </row>
    <row r="3088" spans="1:3">
      <c r="A3088" t="s">
        <v>4490</v>
      </c>
      <c r="B3088">
        <v>1</v>
      </c>
      <c r="C3088">
        <v>1</v>
      </c>
    </row>
    <row r="3089" spans="1:3">
      <c r="A3089" t="s">
        <v>1954</v>
      </c>
      <c r="B3089">
        <v>1</v>
      </c>
      <c r="C3089">
        <v>1</v>
      </c>
    </row>
    <row r="3090" spans="1:3">
      <c r="A3090" t="s">
        <v>2540</v>
      </c>
      <c r="B3090">
        <v>1</v>
      </c>
      <c r="C3090">
        <v>1</v>
      </c>
    </row>
    <row r="3091" spans="1:3">
      <c r="A3091" t="s">
        <v>3228</v>
      </c>
      <c r="B3091">
        <v>1</v>
      </c>
      <c r="C3091">
        <v>1</v>
      </c>
    </row>
    <row r="3092" spans="1:3">
      <c r="A3092" t="s">
        <v>3114</v>
      </c>
      <c r="B3092">
        <v>1</v>
      </c>
      <c r="C3092">
        <v>1</v>
      </c>
    </row>
    <row r="3093" spans="1:3">
      <c r="A3093" t="s">
        <v>4491</v>
      </c>
      <c r="B3093">
        <v>1</v>
      </c>
      <c r="C3093">
        <v>1</v>
      </c>
    </row>
    <row r="3094" spans="1:3">
      <c r="A3094" t="s">
        <v>2800</v>
      </c>
      <c r="B3094">
        <v>1</v>
      </c>
      <c r="C3094">
        <v>1</v>
      </c>
    </row>
    <row r="3095" spans="1:3">
      <c r="A3095" t="s">
        <v>4492</v>
      </c>
      <c r="B3095">
        <v>1</v>
      </c>
      <c r="C3095">
        <v>1</v>
      </c>
    </row>
    <row r="3096" spans="1:3">
      <c r="A3096" t="s">
        <v>4493</v>
      </c>
      <c r="B3096">
        <v>1</v>
      </c>
      <c r="C3096">
        <v>1</v>
      </c>
    </row>
    <row r="3097" spans="1:3">
      <c r="A3097" t="s">
        <v>4494</v>
      </c>
      <c r="B3097">
        <v>1</v>
      </c>
      <c r="C3097">
        <v>1</v>
      </c>
    </row>
    <row r="3098" spans="1:3">
      <c r="A3098" t="s">
        <v>4495</v>
      </c>
      <c r="B3098">
        <v>1</v>
      </c>
      <c r="C3098">
        <v>1</v>
      </c>
    </row>
    <row r="3099" spans="1:3">
      <c r="A3099" t="s">
        <v>2372</v>
      </c>
      <c r="B3099">
        <v>1</v>
      </c>
      <c r="C3099">
        <v>1</v>
      </c>
    </row>
    <row r="3100" spans="1:3">
      <c r="A3100" t="s">
        <v>3194</v>
      </c>
      <c r="B3100">
        <v>1</v>
      </c>
      <c r="C3100">
        <v>1</v>
      </c>
    </row>
    <row r="3101" spans="1:3">
      <c r="A3101" t="s">
        <v>3231</v>
      </c>
      <c r="B3101">
        <v>1</v>
      </c>
      <c r="C3101">
        <v>1</v>
      </c>
    </row>
    <row r="3102" spans="1:3">
      <c r="A3102" t="s">
        <v>4496</v>
      </c>
      <c r="B3102">
        <v>1</v>
      </c>
      <c r="C3102">
        <v>1</v>
      </c>
    </row>
    <row r="3103" spans="1:3">
      <c r="A3103" t="s">
        <v>4497</v>
      </c>
      <c r="B3103">
        <v>1</v>
      </c>
      <c r="C3103">
        <v>1</v>
      </c>
    </row>
    <row r="3104" spans="1:3">
      <c r="A3104" t="s">
        <v>4498</v>
      </c>
      <c r="B3104">
        <v>1</v>
      </c>
      <c r="C3104">
        <v>1</v>
      </c>
    </row>
    <row r="3105" spans="1:3">
      <c r="A3105" t="s">
        <v>3232</v>
      </c>
      <c r="B3105">
        <v>1</v>
      </c>
      <c r="C3105">
        <v>1</v>
      </c>
    </row>
    <row r="3106" spans="1:3">
      <c r="A3106" t="s">
        <v>3233</v>
      </c>
      <c r="B3106">
        <v>1</v>
      </c>
      <c r="C3106">
        <v>1</v>
      </c>
    </row>
    <row r="3107" spans="1:3">
      <c r="A3107" t="s">
        <v>2936</v>
      </c>
      <c r="B3107">
        <v>1</v>
      </c>
      <c r="C3107">
        <v>1</v>
      </c>
    </row>
    <row r="3108" spans="1:3">
      <c r="A3108" t="s">
        <v>2373</v>
      </c>
      <c r="B3108">
        <v>1</v>
      </c>
      <c r="C3108">
        <v>1</v>
      </c>
    </row>
    <row r="3109" spans="1:3">
      <c r="A3109" t="s">
        <v>4499</v>
      </c>
      <c r="B3109">
        <v>1</v>
      </c>
      <c r="C3109">
        <v>1</v>
      </c>
    </row>
    <row r="3110" spans="1:3">
      <c r="A3110" t="s">
        <v>4500</v>
      </c>
      <c r="B3110">
        <v>1</v>
      </c>
      <c r="C3110">
        <v>1</v>
      </c>
    </row>
    <row r="3111" spans="1:3">
      <c r="A3111" t="s">
        <v>3234</v>
      </c>
      <c r="B3111">
        <v>1</v>
      </c>
      <c r="C3111">
        <v>1</v>
      </c>
    </row>
    <row r="3112" spans="1:3">
      <c r="A3112" t="s">
        <v>4501</v>
      </c>
      <c r="B3112">
        <v>1</v>
      </c>
      <c r="C3112">
        <v>1</v>
      </c>
    </row>
    <row r="3113" spans="1:3">
      <c r="A3113" t="s">
        <v>4502</v>
      </c>
      <c r="B3113">
        <v>1</v>
      </c>
      <c r="C3113">
        <v>1</v>
      </c>
    </row>
    <row r="3114" spans="1:3">
      <c r="A3114" t="s">
        <v>4503</v>
      </c>
      <c r="B3114">
        <v>1</v>
      </c>
      <c r="C3114">
        <v>1</v>
      </c>
    </row>
    <row r="3115" spans="1:3">
      <c r="A3115" t="s">
        <v>4504</v>
      </c>
      <c r="B3115">
        <v>1</v>
      </c>
      <c r="C3115">
        <v>1</v>
      </c>
    </row>
    <row r="3116" spans="1:3">
      <c r="A3116" t="s">
        <v>4505</v>
      </c>
      <c r="B3116">
        <v>1</v>
      </c>
      <c r="C3116">
        <v>1</v>
      </c>
    </row>
    <row r="3117" spans="1:3">
      <c r="A3117" t="s">
        <v>4506</v>
      </c>
      <c r="B3117">
        <v>1</v>
      </c>
      <c r="C3117">
        <v>1</v>
      </c>
    </row>
    <row r="3118" spans="1:3">
      <c r="A3118" t="s">
        <v>3235</v>
      </c>
      <c r="B3118">
        <v>1</v>
      </c>
      <c r="C3118">
        <v>1</v>
      </c>
    </row>
    <row r="3119" spans="1:3">
      <c r="A3119" t="s">
        <v>4507</v>
      </c>
      <c r="B3119">
        <v>1</v>
      </c>
      <c r="C3119">
        <v>1</v>
      </c>
    </row>
    <row r="3120" spans="1:3">
      <c r="A3120" t="s">
        <v>3115</v>
      </c>
      <c r="B3120">
        <v>1</v>
      </c>
      <c r="C3120">
        <v>1</v>
      </c>
    </row>
    <row r="3121" spans="1:3">
      <c r="A3121" t="s">
        <v>4508</v>
      </c>
      <c r="B3121">
        <v>1</v>
      </c>
      <c r="C3121">
        <v>1</v>
      </c>
    </row>
    <row r="3122" spans="1:3">
      <c r="A3122" t="s">
        <v>4509</v>
      </c>
      <c r="B3122">
        <v>1</v>
      </c>
      <c r="C3122">
        <v>1</v>
      </c>
    </row>
    <row r="3123" spans="1:3">
      <c r="A3123" t="s">
        <v>3116</v>
      </c>
      <c r="B3123">
        <v>1</v>
      </c>
      <c r="C3123">
        <v>1</v>
      </c>
    </row>
    <row r="3124" spans="1:3">
      <c r="A3124" t="s">
        <v>4510</v>
      </c>
      <c r="B3124">
        <v>1</v>
      </c>
      <c r="C3124">
        <v>1</v>
      </c>
    </row>
    <row r="3125" spans="1:3">
      <c r="A3125" t="s">
        <v>4511</v>
      </c>
      <c r="B3125">
        <v>1</v>
      </c>
      <c r="C3125">
        <v>1</v>
      </c>
    </row>
    <row r="3126" spans="1:3">
      <c r="A3126" t="s">
        <v>4512</v>
      </c>
      <c r="B3126">
        <v>1</v>
      </c>
      <c r="C3126">
        <v>1</v>
      </c>
    </row>
    <row r="3127" spans="1:3">
      <c r="A3127" t="s">
        <v>4513</v>
      </c>
      <c r="B3127">
        <v>1</v>
      </c>
      <c r="C3127">
        <v>1</v>
      </c>
    </row>
    <row r="3128" spans="1:3">
      <c r="A3128" t="s">
        <v>4514</v>
      </c>
      <c r="B3128">
        <v>1</v>
      </c>
      <c r="C3128">
        <v>1</v>
      </c>
    </row>
    <row r="3129" spans="1:3">
      <c r="A3129" t="s">
        <v>3236</v>
      </c>
      <c r="B3129">
        <v>1</v>
      </c>
      <c r="C3129">
        <v>1</v>
      </c>
    </row>
    <row r="3130" spans="1:3">
      <c r="A3130" t="s">
        <v>4515</v>
      </c>
      <c r="B3130">
        <v>1</v>
      </c>
      <c r="C3130">
        <v>1</v>
      </c>
    </row>
    <row r="3131" spans="1:3">
      <c r="A3131" t="s">
        <v>3237</v>
      </c>
      <c r="B3131">
        <v>1</v>
      </c>
      <c r="C3131">
        <v>1</v>
      </c>
    </row>
    <row r="3132" spans="1:3">
      <c r="A3132" t="s">
        <v>4516</v>
      </c>
      <c r="B3132">
        <v>1</v>
      </c>
      <c r="C3132">
        <v>1</v>
      </c>
    </row>
    <row r="3133" spans="1:3">
      <c r="A3133" t="s">
        <v>4517</v>
      </c>
      <c r="B3133">
        <v>1</v>
      </c>
      <c r="C3133">
        <v>1</v>
      </c>
    </row>
    <row r="3134" spans="1:3">
      <c r="A3134" t="s">
        <v>4518</v>
      </c>
      <c r="B3134">
        <v>1</v>
      </c>
      <c r="C3134">
        <v>1</v>
      </c>
    </row>
    <row r="3135" spans="1:3">
      <c r="A3135" t="s">
        <v>4519</v>
      </c>
      <c r="B3135">
        <v>1</v>
      </c>
      <c r="C3135">
        <v>1</v>
      </c>
    </row>
    <row r="3136" spans="1:3">
      <c r="A3136" t="s">
        <v>4520</v>
      </c>
      <c r="B3136">
        <v>1</v>
      </c>
      <c r="C3136">
        <v>1</v>
      </c>
    </row>
    <row r="3137" spans="1:3">
      <c r="A3137" t="s">
        <v>4521</v>
      </c>
      <c r="B3137">
        <v>1</v>
      </c>
      <c r="C3137">
        <v>1</v>
      </c>
    </row>
    <row r="3138" spans="1:3">
      <c r="A3138" t="s">
        <v>3239</v>
      </c>
      <c r="B3138">
        <v>1</v>
      </c>
      <c r="C3138">
        <v>1</v>
      </c>
    </row>
    <row r="3139" spans="1:3">
      <c r="A3139" t="s">
        <v>4522</v>
      </c>
      <c r="B3139">
        <v>1</v>
      </c>
      <c r="C3139">
        <v>1</v>
      </c>
    </row>
    <row r="3140" spans="1:3">
      <c r="A3140" t="s">
        <v>4523</v>
      </c>
      <c r="B3140">
        <v>1</v>
      </c>
      <c r="C3140">
        <v>1</v>
      </c>
    </row>
    <row r="3141" spans="1:3">
      <c r="A3141" t="s">
        <v>3240</v>
      </c>
      <c r="B3141">
        <v>1</v>
      </c>
      <c r="C3141">
        <v>1</v>
      </c>
    </row>
    <row r="3142" spans="1:3">
      <c r="A3142" t="s">
        <v>4524</v>
      </c>
      <c r="B3142">
        <v>1</v>
      </c>
      <c r="C3142">
        <v>1</v>
      </c>
    </row>
    <row r="3143" spans="1:3">
      <c r="A3143" t="s">
        <v>4525</v>
      </c>
      <c r="B3143">
        <v>1</v>
      </c>
      <c r="C3143">
        <v>1</v>
      </c>
    </row>
    <row r="3144" spans="1:3">
      <c r="A3144" t="s">
        <v>4526</v>
      </c>
      <c r="B3144">
        <v>1</v>
      </c>
      <c r="C3144">
        <v>1</v>
      </c>
    </row>
    <row r="3145" spans="1:3">
      <c r="A3145" t="s">
        <v>4527</v>
      </c>
      <c r="B3145">
        <v>1</v>
      </c>
      <c r="C3145">
        <v>1</v>
      </c>
    </row>
    <row r="3146" spans="1:3">
      <c r="A3146" t="s">
        <v>4528</v>
      </c>
      <c r="B3146">
        <v>1</v>
      </c>
      <c r="C3146">
        <v>1</v>
      </c>
    </row>
    <row r="3147" spans="1:3">
      <c r="A3147" t="s">
        <v>2873</v>
      </c>
      <c r="B3147">
        <v>1</v>
      </c>
      <c r="C3147">
        <v>1</v>
      </c>
    </row>
    <row r="3148" spans="1:3">
      <c r="A3148" t="s">
        <v>4529</v>
      </c>
      <c r="B3148">
        <v>1</v>
      </c>
      <c r="C3148">
        <v>1</v>
      </c>
    </row>
    <row r="3149" spans="1:3">
      <c r="A3149" t="s">
        <v>4530</v>
      </c>
      <c r="B3149">
        <v>1</v>
      </c>
      <c r="C3149">
        <v>1</v>
      </c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689"/>
  <sheetViews>
    <sheetView workbookViewId="0">
      <selection activeCell="A2" sqref="A2:D4689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994</v>
      </c>
      <c r="B2" s="32" t="s">
        <v>2547</v>
      </c>
      <c r="C2" s="32">
        <v>3312</v>
      </c>
      <c r="D2" s="32">
        <v>1343</v>
      </c>
    </row>
    <row r="3" spans="1:4">
      <c r="A3" s="32" t="s">
        <v>1002</v>
      </c>
      <c r="B3" s="32" t="s">
        <v>2547</v>
      </c>
      <c r="C3" s="32">
        <v>1786</v>
      </c>
      <c r="D3" s="32">
        <v>1549</v>
      </c>
    </row>
    <row r="4" spans="1:4">
      <c r="A4" s="32" t="s">
        <v>3439</v>
      </c>
      <c r="B4" s="32" t="s">
        <v>2548</v>
      </c>
      <c r="C4" s="32">
        <v>1003</v>
      </c>
      <c r="D4" s="32">
        <v>906</v>
      </c>
    </row>
    <row r="5" spans="1:4">
      <c r="A5" s="32" t="s">
        <v>995</v>
      </c>
      <c r="B5" s="32" t="s">
        <v>2548</v>
      </c>
      <c r="C5" s="32">
        <v>710</v>
      </c>
      <c r="D5" s="32">
        <v>611</v>
      </c>
    </row>
    <row r="6" spans="1:4">
      <c r="A6" s="32" t="s">
        <v>994</v>
      </c>
      <c r="B6" s="32" t="s">
        <v>2548</v>
      </c>
      <c r="C6" s="32">
        <v>645</v>
      </c>
      <c r="D6" s="32">
        <v>327</v>
      </c>
    </row>
    <row r="7" spans="1:4">
      <c r="A7" s="32" t="s">
        <v>997</v>
      </c>
      <c r="B7" s="32" t="s">
        <v>2547</v>
      </c>
      <c r="C7" s="32">
        <v>511</v>
      </c>
      <c r="D7" s="32">
        <v>242</v>
      </c>
    </row>
    <row r="8" spans="1:4">
      <c r="A8" s="32" t="s">
        <v>3440</v>
      </c>
      <c r="B8" s="32" t="s">
        <v>2548</v>
      </c>
      <c r="C8" s="32">
        <v>445</v>
      </c>
      <c r="D8" s="32">
        <v>340</v>
      </c>
    </row>
    <row r="9" spans="1:4">
      <c r="A9" s="32" t="s">
        <v>1019</v>
      </c>
      <c r="B9" s="32" t="s">
        <v>2547</v>
      </c>
      <c r="C9" s="32">
        <v>431</v>
      </c>
      <c r="D9" s="32">
        <v>349</v>
      </c>
    </row>
    <row r="10" spans="1:4">
      <c r="A10" s="32" t="s">
        <v>998</v>
      </c>
      <c r="B10" s="32" t="s">
        <v>2547</v>
      </c>
      <c r="C10" s="32">
        <v>430</v>
      </c>
      <c r="D10" s="32">
        <v>362</v>
      </c>
    </row>
    <row r="11" spans="1:4">
      <c r="A11" s="32" t="s">
        <v>1007</v>
      </c>
      <c r="B11" s="32" t="s">
        <v>2547</v>
      </c>
      <c r="C11" s="32">
        <v>375</v>
      </c>
      <c r="D11" s="32">
        <v>213</v>
      </c>
    </row>
    <row r="12" spans="1:4">
      <c r="A12" s="32" t="s">
        <v>1009</v>
      </c>
      <c r="B12" s="32" t="s">
        <v>2547</v>
      </c>
      <c r="C12" s="32">
        <v>374</v>
      </c>
      <c r="D12" s="32">
        <v>188</v>
      </c>
    </row>
    <row r="13" spans="1:4">
      <c r="A13" s="32" t="s">
        <v>1013</v>
      </c>
      <c r="B13" s="32" t="s">
        <v>2547</v>
      </c>
      <c r="C13" s="32">
        <v>361</v>
      </c>
      <c r="D13" s="32">
        <v>209</v>
      </c>
    </row>
    <row r="14" spans="1:4">
      <c r="A14" s="32" t="s">
        <v>1004</v>
      </c>
      <c r="B14" s="32" t="s">
        <v>2548</v>
      </c>
      <c r="C14" s="32">
        <v>346</v>
      </c>
      <c r="D14" s="32">
        <v>317</v>
      </c>
    </row>
    <row r="15" spans="1:4">
      <c r="A15" s="32" t="s">
        <v>3004</v>
      </c>
      <c r="B15" s="32" t="s">
        <v>2548</v>
      </c>
      <c r="C15" s="32">
        <v>325</v>
      </c>
      <c r="D15" s="32">
        <v>296</v>
      </c>
    </row>
    <row r="16" spans="1:4">
      <c r="A16" s="32" t="s">
        <v>3004</v>
      </c>
      <c r="B16" s="32" t="s">
        <v>2547</v>
      </c>
      <c r="C16" s="32">
        <v>321</v>
      </c>
      <c r="D16" s="32">
        <v>278</v>
      </c>
    </row>
    <row r="17" spans="1:4">
      <c r="A17" s="32" t="s">
        <v>2743</v>
      </c>
      <c r="B17" s="32" t="s">
        <v>2547</v>
      </c>
      <c r="C17" s="32">
        <v>316</v>
      </c>
      <c r="D17" s="32">
        <v>230</v>
      </c>
    </row>
    <row r="18" spans="1:4">
      <c r="A18" s="32" t="s">
        <v>1098</v>
      </c>
      <c r="B18" s="32" t="s">
        <v>2547</v>
      </c>
      <c r="C18" s="32">
        <v>309</v>
      </c>
      <c r="D18" s="32">
        <v>259</v>
      </c>
    </row>
    <row r="19" spans="1:4">
      <c r="A19" s="32" t="s">
        <v>1014</v>
      </c>
      <c r="B19" s="32" t="s">
        <v>2547</v>
      </c>
      <c r="C19" s="32">
        <v>298</v>
      </c>
      <c r="D19" s="32">
        <v>169</v>
      </c>
    </row>
    <row r="20" spans="1:4">
      <c r="A20" s="32" t="s">
        <v>997</v>
      </c>
      <c r="B20" s="32" t="s">
        <v>2548</v>
      </c>
      <c r="C20" s="32">
        <v>281</v>
      </c>
      <c r="D20" s="32">
        <v>213</v>
      </c>
    </row>
    <row r="21" spans="1:4">
      <c r="A21" s="32" t="s">
        <v>1121</v>
      </c>
      <c r="B21" s="32" t="s">
        <v>2547</v>
      </c>
      <c r="C21" s="32">
        <v>277</v>
      </c>
      <c r="D21" s="32">
        <v>255</v>
      </c>
    </row>
    <row r="22" spans="1:4">
      <c r="A22" s="32" t="s">
        <v>1006</v>
      </c>
      <c r="B22" s="32" t="s">
        <v>2547</v>
      </c>
      <c r="C22" s="32">
        <v>248</v>
      </c>
      <c r="D22" s="32">
        <v>211</v>
      </c>
    </row>
    <row r="23" spans="1:4">
      <c r="A23" s="32" t="s">
        <v>3441</v>
      </c>
      <c r="B23" s="32" t="s">
        <v>2548</v>
      </c>
      <c r="C23" s="32">
        <v>248</v>
      </c>
      <c r="D23" s="32">
        <v>194</v>
      </c>
    </row>
    <row r="24" spans="1:4">
      <c r="A24" s="32" t="s">
        <v>1000</v>
      </c>
      <c r="B24" s="32" t="s">
        <v>2547</v>
      </c>
      <c r="C24" s="32">
        <v>222</v>
      </c>
      <c r="D24" s="32">
        <v>176</v>
      </c>
    </row>
    <row r="25" spans="1:4">
      <c r="A25" s="32" t="s">
        <v>1008</v>
      </c>
      <c r="B25" s="32" t="s">
        <v>2547</v>
      </c>
      <c r="C25" s="32">
        <v>218</v>
      </c>
      <c r="D25" s="32">
        <v>171</v>
      </c>
    </row>
    <row r="26" spans="1:4">
      <c r="A26" s="32" t="s">
        <v>3442</v>
      </c>
      <c r="B26" s="32" t="s">
        <v>2547</v>
      </c>
      <c r="C26" s="32">
        <v>191</v>
      </c>
      <c r="D26" s="32">
        <v>135</v>
      </c>
    </row>
    <row r="27" spans="1:4">
      <c r="A27" s="32" t="s">
        <v>1248</v>
      </c>
      <c r="B27" s="32" t="s">
        <v>2547</v>
      </c>
      <c r="C27" s="32">
        <v>185</v>
      </c>
      <c r="D27" s="32">
        <v>149</v>
      </c>
    </row>
    <row r="28" spans="1:4">
      <c r="A28" s="32" t="s">
        <v>1028</v>
      </c>
      <c r="B28" s="32" t="s">
        <v>2548</v>
      </c>
      <c r="C28" s="32">
        <v>178</v>
      </c>
      <c r="D28" s="32">
        <v>166</v>
      </c>
    </row>
    <row r="29" spans="1:4">
      <c r="A29" s="32" t="s">
        <v>1025</v>
      </c>
      <c r="B29" s="32" t="s">
        <v>2547</v>
      </c>
      <c r="C29" s="32">
        <v>178</v>
      </c>
      <c r="D29" s="32">
        <v>140</v>
      </c>
    </row>
    <row r="30" spans="1:4">
      <c r="A30" s="32" t="s">
        <v>1004</v>
      </c>
      <c r="B30" s="32" t="s">
        <v>2547</v>
      </c>
      <c r="C30" s="32">
        <v>172</v>
      </c>
      <c r="D30" s="32">
        <v>161</v>
      </c>
    </row>
    <row r="31" spans="1:4">
      <c r="A31" s="32" t="s">
        <v>1038</v>
      </c>
      <c r="B31" s="32" t="s">
        <v>2547</v>
      </c>
      <c r="C31" s="32">
        <v>164</v>
      </c>
      <c r="D31" s="32">
        <v>106</v>
      </c>
    </row>
    <row r="32" spans="1:4">
      <c r="A32" s="32" t="s">
        <v>995</v>
      </c>
      <c r="B32" s="32" t="s">
        <v>2547</v>
      </c>
      <c r="C32" s="32">
        <v>163</v>
      </c>
      <c r="D32" s="32">
        <v>150</v>
      </c>
    </row>
    <row r="33" spans="1:4">
      <c r="A33" s="32" t="s">
        <v>1034</v>
      </c>
      <c r="B33" s="32" t="s">
        <v>2547</v>
      </c>
      <c r="C33" s="32">
        <v>157</v>
      </c>
      <c r="D33" s="32">
        <v>109</v>
      </c>
    </row>
    <row r="34" spans="1:4">
      <c r="A34" s="32" t="s">
        <v>1055</v>
      </c>
      <c r="B34" s="32" t="s">
        <v>2548</v>
      </c>
      <c r="C34" s="32">
        <v>156</v>
      </c>
      <c r="D34" s="32">
        <v>146</v>
      </c>
    </row>
    <row r="35" spans="1:4">
      <c r="A35" s="32" t="s">
        <v>1021</v>
      </c>
      <c r="B35" s="32" t="s">
        <v>2547</v>
      </c>
      <c r="C35" s="32">
        <v>156</v>
      </c>
      <c r="D35" s="32">
        <v>132</v>
      </c>
    </row>
    <row r="36" spans="1:4">
      <c r="A36" s="32" t="s">
        <v>1115</v>
      </c>
      <c r="B36" s="32" t="s">
        <v>2548</v>
      </c>
      <c r="C36" s="32">
        <v>150</v>
      </c>
      <c r="D36" s="32">
        <v>142</v>
      </c>
    </row>
    <row r="37" spans="1:4">
      <c r="A37" s="32" t="s">
        <v>1031</v>
      </c>
      <c r="B37" s="32" t="s">
        <v>2547</v>
      </c>
      <c r="C37" s="32">
        <v>141</v>
      </c>
      <c r="D37" s="32">
        <v>91</v>
      </c>
    </row>
    <row r="38" spans="1:4">
      <c r="A38" s="32" t="s">
        <v>1050</v>
      </c>
      <c r="B38" s="32" t="s">
        <v>2547</v>
      </c>
      <c r="C38" s="32">
        <v>139</v>
      </c>
      <c r="D38" s="32">
        <v>120</v>
      </c>
    </row>
    <row r="39" spans="1:4">
      <c r="A39" s="32" t="s">
        <v>1025</v>
      </c>
      <c r="B39" s="32" t="s">
        <v>2548</v>
      </c>
      <c r="C39" s="32">
        <v>138</v>
      </c>
      <c r="D39" s="32">
        <v>53</v>
      </c>
    </row>
    <row r="40" spans="1:4">
      <c r="A40" s="32" t="s">
        <v>1028</v>
      </c>
      <c r="B40" s="32" t="s">
        <v>2547</v>
      </c>
      <c r="C40" s="32">
        <v>133</v>
      </c>
      <c r="D40" s="32">
        <v>116</v>
      </c>
    </row>
    <row r="41" spans="1:4">
      <c r="A41" s="32" t="s">
        <v>1063</v>
      </c>
      <c r="B41" s="32" t="s">
        <v>2548</v>
      </c>
      <c r="C41" s="32">
        <v>133</v>
      </c>
      <c r="D41" s="32">
        <v>126</v>
      </c>
    </row>
    <row r="42" spans="1:4">
      <c r="A42" s="32" t="s">
        <v>1035</v>
      </c>
      <c r="B42" s="32" t="s">
        <v>2547</v>
      </c>
      <c r="C42" s="32">
        <v>133</v>
      </c>
      <c r="D42" s="32">
        <v>83</v>
      </c>
    </row>
    <row r="43" spans="1:4">
      <c r="A43" s="32" t="s">
        <v>1063</v>
      </c>
      <c r="B43" s="32" t="s">
        <v>2547</v>
      </c>
      <c r="C43" s="32">
        <v>129</v>
      </c>
      <c r="D43" s="32">
        <v>118</v>
      </c>
    </row>
    <row r="44" spans="1:4">
      <c r="A44" s="32" t="s">
        <v>1103</v>
      </c>
      <c r="B44" s="32" t="s">
        <v>2547</v>
      </c>
      <c r="C44" s="32">
        <v>124</v>
      </c>
      <c r="D44" s="32">
        <v>99</v>
      </c>
    </row>
    <row r="45" spans="1:4">
      <c r="A45" s="32" t="s">
        <v>1042</v>
      </c>
      <c r="B45" s="32" t="s">
        <v>2547</v>
      </c>
      <c r="C45" s="32">
        <v>124</v>
      </c>
      <c r="D45" s="32">
        <v>99</v>
      </c>
    </row>
    <row r="46" spans="1:4">
      <c r="A46" s="32" t="s">
        <v>1036</v>
      </c>
      <c r="B46" s="32" t="s">
        <v>2547</v>
      </c>
      <c r="C46" s="32">
        <v>124</v>
      </c>
      <c r="D46" s="32">
        <v>75</v>
      </c>
    </row>
    <row r="47" spans="1:4">
      <c r="A47" s="32" t="s">
        <v>1027</v>
      </c>
      <c r="B47" s="32" t="s">
        <v>2547</v>
      </c>
      <c r="C47" s="32">
        <v>122</v>
      </c>
      <c r="D47" s="32">
        <v>58</v>
      </c>
    </row>
    <row r="48" spans="1:4">
      <c r="A48" s="32" t="s">
        <v>1010</v>
      </c>
      <c r="B48" s="32" t="s">
        <v>2547</v>
      </c>
      <c r="C48" s="32">
        <v>120</v>
      </c>
      <c r="D48" s="32">
        <v>72</v>
      </c>
    </row>
    <row r="49" spans="1:4">
      <c r="A49" s="32" t="s">
        <v>1032</v>
      </c>
      <c r="B49" s="32" t="s">
        <v>2548</v>
      </c>
      <c r="C49" s="32">
        <v>119</v>
      </c>
      <c r="D49" s="32">
        <v>108</v>
      </c>
    </row>
    <row r="50" spans="1:4">
      <c r="A50" s="32" t="s">
        <v>3443</v>
      </c>
      <c r="B50" s="32" t="s">
        <v>2547</v>
      </c>
      <c r="C50" s="32">
        <v>118</v>
      </c>
      <c r="D50" s="32">
        <v>93</v>
      </c>
    </row>
    <row r="51" spans="1:4">
      <c r="A51" s="32" t="s">
        <v>1058</v>
      </c>
      <c r="B51" s="32" t="s">
        <v>2547</v>
      </c>
      <c r="C51" s="32">
        <v>115</v>
      </c>
      <c r="D51" s="32">
        <v>91</v>
      </c>
    </row>
    <row r="52" spans="1:4">
      <c r="A52" s="32" t="s">
        <v>1139</v>
      </c>
      <c r="B52" s="32" t="s">
        <v>2547</v>
      </c>
      <c r="C52" s="32">
        <v>114</v>
      </c>
      <c r="D52" s="32">
        <v>104</v>
      </c>
    </row>
    <row r="53" spans="1:4">
      <c r="A53" s="32" t="s">
        <v>1008</v>
      </c>
      <c r="B53" s="32" t="s">
        <v>2548</v>
      </c>
      <c r="C53" s="32">
        <v>114</v>
      </c>
      <c r="D53" s="32">
        <v>98</v>
      </c>
    </row>
    <row r="54" spans="1:4">
      <c r="A54" s="32" t="s">
        <v>1037</v>
      </c>
      <c r="B54" s="32" t="s">
        <v>2547</v>
      </c>
      <c r="C54" s="32">
        <v>112</v>
      </c>
      <c r="D54" s="32">
        <v>92</v>
      </c>
    </row>
    <row r="55" spans="1:4">
      <c r="A55" s="32" t="s">
        <v>3010</v>
      </c>
      <c r="B55" s="32" t="s">
        <v>2547</v>
      </c>
      <c r="C55" s="32">
        <v>112</v>
      </c>
      <c r="D55" s="32">
        <v>89</v>
      </c>
    </row>
    <row r="56" spans="1:4">
      <c r="A56" s="32" t="s">
        <v>1047</v>
      </c>
      <c r="B56" s="32" t="s">
        <v>2547</v>
      </c>
      <c r="C56" s="32">
        <v>110</v>
      </c>
      <c r="D56" s="32">
        <v>93</v>
      </c>
    </row>
    <row r="57" spans="1:4">
      <c r="A57" s="32" t="s">
        <v>1009</v>
      </c>
      <c r="B57" s="32" t="s">
        <v>2548</v>
      </c>
      <c r="C57" s="32">
        <v>109</v>
      </c>
      <c r="D57" s="32">
        <v>52</v>
      </c>
    </row>
    <row r="58" spans="1:4">
      <c r="A58" s="32" t="s">
        <v>1066</v>
      </c>
      <c r="B58" s="32" t="s">
        <v>2547</v>
      </c>
      <c r="C58" s="32">
        <v>104</v>
      </c>
      <c r="D58" s="32">
        <v>75</v>
      </c>
    </row>
    <row r="59" spans="1:4">
      <c r="A59" s="32" t="s">
        <v>1001</v>
      </c>
      <c r="B59" s="32" t="s">
        <v>2547</v>
      </c>
      <c r="C59" s="32">
        <v>102</v>
      </c>
      <c r="D59" s="32">
        <v>78</v>
      </c>
    </row>
    <row r="60" spans="1:4">
      <c r="A60" s="32" t="s">
        <v>1248</v>
      </c>
      <c r="B60" s="32" t="s">
        <v>2548</v>
      </c>
      <c r="C60" s="32">
        <v>102</v>
      </c>
      <c r="D60" s="32">
        <v>89</v>
      </c>
    </row>
    <row r="61" spans="1:4">
      <c r="A61" s="32" t="s">
        <v>2748</v>
      </c>
      <c r="B61" s="32" t="s">
        <v>2547</v>
      </c>
      <c r="C61" s="32">
        <v>100</v>
      </c>
      <c r="D61" s="32">
        <v>87</v>
      </c>
    </row>
    <row r="62" spans="1:4">
      <c r="A62" s="32" t="s">
        <v>1059</v>
      </c>
      <c r="B62" s="32" t="s">
        <v>2547</v>
      </c>
      <c r="C62" s="32">
        <v>99</v>
      </c>
      <c r="D62" s="32">
        <v>78</v>
      </c>
    </row>
    <row r="63" spans="1:4">
      <c r="A63" s="32" t="s">
        <v>1085</v>
      </c>
      <c r="B63" s="32" t="s">
        <v>2547</v>
      </c>
      <c r="C63" s="32">
        <v>98</v>
      </c>
      <c r="D63" s="32">
        <v>64</v>
      </c>
    </row>
    <row r="64" spans="1:4">
      <c r="A64" s="32" t="s">
        <v>1065</v>
      </c>
      <c r="B64" s="32" t="s">
        <v>2547</v>
      </c>
      <c r="C64" s="32">
        <v>98</v>
      </c>
      <c r="D64" s="32">
        <v>94</v>
      </c>
    </row>
    <row r="65" spans="1:4">
      <c r="A65" s="32" t="s">
        <v>1019</v>
      </c>
      <c r="B65" s="32" t="s">
        <v>2548</v>
      </c>
      <c r="C65" s="32">
        <v>97</v>
      </c>
      <c r="D65" s="32">
        <v>78</v>
      </c>
    </row>
    <row r="66" spans="1:4">
      <c r="A66" s="32" t="s">
        <v>1043</v>
      </c>
      <c r="B66" s="32" t="s">
        <v>2547</v>
      </c>
      <c r="C66" s="32">
        <v>95</v>
      </c>
      <c r="D66" s="32">
        <v>79</v>
      </c>
    </row>
    <row r="67" spans="1:4">
      <c r="A67" s="32" t="s">
        <v>2741</v>
      </c>
      <c r="B67" s="32" t="s">
        <v>2547</v>
      </c>
      <c r="C67" s="32">
        <v>95</v>
      </c>
      <c r="D67" s="32">
        <v>77</v>
      </c>
    </row>
    <row r="68" spans="1:4">
      <c r="A68" s="32" t="s">
        <v>998</v>
      </c>
      <c r="B68" s="32" t="s">
        <v>2548</v>
      </c>
      <c r="C68" s="32">
        <v>95</v>
      </c>
      <c r="D68" s="32">
        <v>76</v>
      </c>
    </row>
    <row r="69" spans="1:4">
      <c r="A69" s="32" t="s">
        <v>1056</v>
      </c>
      <c r="B69" s="32" t="s">
        <v>2547</v>
      </c>
      <c r="C69" s="32">
        <v>95</v>
      </c>
      <c r="D69" s="32">
        <v>81</v>
      </c>
    </row>
    <row r="70" spans="1:4">
      <c r="A70" s="32" t="s">
        <v>1052</v>
      </c>
      <c r="B70" s="32" t="s">
        <v>2547</v>
      </c>
      <c r="C70" s="32">
        <v>92</v>
      </c>
      <c r="D70" s="32">
        <v>90</v>
      </c>
    </row>
    <row r="71" spans="1:4">
      <c r="A71" s="32" t="s">
        <v>1020</v>
      </c>
      <c r="B71" s="32" t="s">
        <v>2547</v>
      </c>
      <c r="C71" s="32">
        <v>92</v>
      </c>
      <c r="D71" s="32">
        <v>73</v>
      </c>
    </row>
    <row r="72" spans="1:4">
      <c r="A72" s="32" t="s">
        <v>1030</v>
      </c>
      <c r="B72" s="32" t="s">
        <v>2547</v>
      </c>
      <c r="C72" s="32">
        <v>92</v>
      </c>
      <c r="D72" s="32">
        <v>76</v>
      </c>
    </row>
    <row r="73" spans="1:4">
      <c r="A73" s="32" t="s">
        <v>3441</v>
      </c>
      <c r="B73" s="32" t="s">
        <v>2547</v>
      </c>
      <c r="C73" s="32">
        <v>91</v>
      </c>
      <c r="D73" s="32">
        <v>63</v>
      </c>
    </row>
    <row r="74" spans="1:4">
      <c r="A74" s="32" t="s">
        <v>3439</v>
      </c>
      <c r="B74" s="32" t="s">
        <v>2547</v>
      </c>
      <c r="C74" s="32">
        <v>91</v>
      </c>
      <c r="D74" s="32">
        <v>77</v>
      </c>
    </row>
    <row r="75" spans="1:4">
      <c r="A75" s="32" t="s">
        <v>1012</v>
      </c>
      <c r="B75" s="32" t="s">
        <v>2547</v>
      </c>
      <c r="C75" s="32">
        <v>90</v>
      </c>
      <c r="D75" s="32">
        <v>58</v>
      </c>
    </row>
    <row r="76" spans="1:4">
      <c r="A76" s="32" t="s">
        <v>1057</v>
      </c>
      <c r="B76" s="32" t="s">
        <v>2548</v>
      </c>
      <c r="C76" s="32">
        <v>89</v>
      </c>
      <c r="D76" s="32">
        <v>59</v>
      </c>
    </row>
    <row r="77" spans="1:4">
      <c r="A77" s="32" t="s">
        <v>3444</v>
      </c>
      <c r="B77" s="32" t="s">
        <v>2547</v>
      </c>
      <c r="C77" s="32">
        <v>89</v>
      </c>
      <c r="D77" s="32">
        <v>68</v>
      </c>
    </row>
    <row r="78" spans="1:4">
      <c r="A78" s="32" t="s">
        <v>1067</v>
      </c>
      <c r="B78" s="32" t="s">
        <v>2547</v>
      </c>
      <c r="C78" s="32">
        <v>89</v>
      </c>
      <c r="D78" s="32">
        <v>75</v>
      </c>
    </row>
    <row r="79" spans="1:4">
      <c r="A79" s="32" t="s">
        <v>1095</v>
      </c>
      <c r="B79" s="32" t="s">
        <v>2547</v>
      </c>
      <c r="C79" s="32">
        <v>88</v>
      </c>
      <c r="D79" s="32">
        <v>79</v>
      </c>
    </row>
    <row r="80" spans="1:4">
      <c r="A80" s="32" t="s">
        <v>1048</v>
      </c>
      <c r="B80" s="32" t="s">
        <v>2547</v>
      </c>
      <c r="C80" s="32">
        <v>87</v>
      </c>
      <c r="D80" s="32">
        <v>69</v>
      </c>
    </row>
    <row r="81" spans="1:4">
      <c r="A81" s="32" t="s">
        <v>1124</v>
      </c>
      <c r="B81" s="32" t="s">
        <v>2547</v>
      </c>
      <c r="C81" s="32">
        <v>87</v>
      </c>
      <c r="D81" s="32">
        <v>74</v>
      </c>
    </row>
    <row r="82" spans="1:4">
      <c r="A82" s="32" t="s">
        <v>1064</v>
      </c>
      <c r="B82" s="32" t="s">
        <v>2547</v>
      </c>
      <c r="C82" s="32">
        <v>85</v>
      </c>
      <c r="D82" s="32">
        <v>75</v>
      </c>
    </row>
    <row r="83" spans="1:4">
      <c r="A83" s="32" t="s">
        <v>2743</v>
      </c>
      <c r="B83" s="32" t="s">
        <v>2548</v>
      </c>
      <c r="C83" s="32">
        <v>85</v>
      </c>
      <c r="D83" s="32">
        <v>63</v>
      </c>
    </row>
    <row r="84" spans="1:4">
      <c r="A84" s="32" t="s">
        <v>1005</v>
      </c>
      <c r="B84" s="32" t="s">
        <v>2547</v>
      </c>
      <c r="C84" s="32">
        <v>84</v>
      </c>
      <c r="D84" s="32">
        <v>73</v>
      </c>
    </row>
    <row r="85" spans="1:4">
      <c r="A85" s="32" t="s">
        <v>3446</v>
      </c>
      <c r="B85" s="32" t="s">
        <v>2547</v>
      </c>
      <c r="C85" s="32">
        <v>84</v>
      </c>
      <c r="D85" s="32">
        <v>68</v>
      </c>
    </row>
    <row r="86" spans="1:4">
      <c r="A86" s="32" t="s">
        <v>2749</v>
      </c>
      <c r="B86" s="32" t="s">
        <v>2547</v>
      </c>
      <c r="C86" s="32">
        <v>82</v>
      </c>
      <c r="D86" s="32">
        <v>70</v>
      </c>
    </row>
    <row r="87" spans="1:4">
      <c r="A87" s="32" t="s">
        <v>1061</v>
      </c>
      <c r="B87" s="32" t="s">
        <v>2547</v>
      </c>
      <c r="C87" s="32">
        <v>82</v>
      </c>
      <c r="D87" s="32">
        <v>65</v>
      </c>
    </row>
    <row r="88" spans="1:4">
      <c r="A88" s="32" t="s">
        <v>1081</v>
      </c>
      <c r="B88" s="32" t="s">
        <v>2547</v>
      </c>
      <c r="C88" s="32">
        <v>81</v>
      </c>
      <c r="D88" s="32">
        <v>39</v>
      </c>
    </row>
    <row r="89" spans="1:4">
      <c r="A89" s="32" t="s">
        <v>1078</v>
      </c>
      <c r="B89" s="32" t="s">
        <v>2547</v>
      </c>
      <c r="C89" s="32">
        <v>81</v>
      </c>
      <c r="D89" s="32">
        <v>46</v>
      </c>
    </row>
    <row r="90" spans="1:4">
      <c r="A90" s="32" t="s">
        <v>1044</v>
      </c>
      <c r="B90" s="32" t="s">
        <v>2547</v>
      </c>
      <c r="C90" s="32">
        <v>80</v>
      </c>
      <c r="D90" s="32">
        <v>71</v>
      </c>
    </row>
    <row r="91" spans="1:4">
      <c r="A91" s="32" t="s">
        <v>1052</v>
      </c>
      <c r="B91" s="32" t="s">
        <v>2548</v>
      </c>
      <c r="C91" s="32">
        <v>79</v>
      </c>
      <c r="D91" s="32">
        <v>75</v>
      </c>
    </row>
    <row r="92" spans="1:4">
      <c r="A92" s="32" t="s">
        <v>2740</v>
      </c>
      <c r="B92" s="32" t="s">
        <v>2547</v>
      </c>
      <c r="C92" s="32">
        <v>78</v>
      </c>
      <c r="D92" s="32">
        <v>58</v>
      </c>
    </row>
    <row r="93" spans="1:4">
      <c r="A93" s="32" t="s">
        <v>1051</v>
      </c>
      <c r="B93" s="32" t="s">
        <v>2547</v>
      </c>
      <c r="C93" s="32">
        <v>78</v>
      </c>
      <c r="D93" s="32">
        <v>55</v>
      </c>
    </row>
    <row r="94" spans="1:4">
      <c r="A94" s="32" t="s">
        <v>3447</v>
      </c>
      <c r="B94" s="32" t="s">
        <v>2547</v>
      </c>
      <c r="C94" s="32">
        <v>75</v>
      </c>
      <c r="D94" s="32">
        <v>66</v>
      </c>
    </row>
    <row r="95" spans="1:4">
      <c r="A95" s="32" t="s">
        <v>1013</v>
      </c>
      <c r="B95" s="32" t="s">
        <v>2548</v>
      </c>
      <c r="C95" s="32">
        <v>75</v>
      </c>
      <c r="D95" s="32">
        <v>50</v>
      </c>
    </row>
    <row r="96" spans="1:4">
      <c r="A96" s="32" t="s">
        <v>1098</v>
      </c>
      <c r="B96" s="32" t="s">
        <v>2548</v>
      </c>
      <c r="C96" s="32">
        <v>74</v>
      </c>
      <c r="D96" s="32">
        <v>63</v>
      </c>
    </row>
    <row r="97" spans="1:4">
      <c r="A97" s="32" t="s">
        <v>1007</v>
      </c>
      <c r="B97" s="32" t="s">
        <v>2548</v>
      </c>
      <c r="C97" s="32">
        <v>74</v>
      </c>
      <c r="D97" s="32">
        <v>39</v>
      </c>
    </row>
    <row r="98" spans="1:4">
      <c r="A98" s="32" t="s">
        <v>1037</v>
      </c>
      <c r="B98" s="32" t="s">
        <v>2548</v>
      </c>
      <c r="C98" s="32">
        <v>73</v>
      </c>
      <c r="D98" s="32">
        <v>24</v>
      </c>
    </row>
    <row r="99" spans="1:4">
      <c r="A99" s="32" t="s">
        <v>1293</v>
      </c>
      <c r="B99" s="32" t="s">
        <v>2547</v>
      </c>
      <c r="C99" s="32">
        <v>72</v>
      </c>
      <c r="D99" s="32">
        <v>71</v>
      </c>
    </row>
    <row r="100" spans="1:4">
      <c r="A100" s="32" t="s">
        <v>1132</v>
      </c>
      <c r="B100" s="32" t="s">
        <v>2547</v>
      </c>
      <c r="C100" s="32">
        <v>72</v>
      </c>
      <c r="D100" s="32">
        <v>57</v>
      </c>
    </row>
    <row r="101" spans="1:4">
      <c r="A101" s="32" t="s">
        <v>2748</v>
      </c>
      <c r="B101" s="32" t="s">
        <v>2548</v>
      </c>
      <c r="C101" s="32">
        <v>70</v>
      </c>
      <c r="D101" s="32">
        <v>58</v>
      </c>
    </row>
    <row r="102" spans="1:4">
      <c r="A102" s="32" t="s">
        <v>1049</v>
      </c>
      <c r="B102" s="32" t="s">
        <v>2547</v>
      </c>
      <c r="C102" s="32">
        <v>70</v>
      </c>
      <c r="D102" s="32">
        <v>69</v>
      </c>
    </row>
    <row r="103" spans="1:4">
      <c r="A103" s="32" t="s">
        <v>1073</v>
      </c>
      <c r="B103" s="32" t="s">
        <v>2548</v>
      </c>
      <c r="C103" s="32">
        <v>69</v>
      </c>
      <c r="D103" s="32">
        <v>61</v>
      </c>
    </row>
    <row r="104" spans="1:4">
      <c r="A104" s="32" t="s">
        <v>1096</v>
      </c>
      <c r="B104" s="32" t="s">
        <v>2547</v>
      </c>
      <c r="C104" s="32">
        <v>69</v>
      </c>
      <c r="D104" s="32">
        <v>56</v>
      </c>
    </row>
    <row r="105" spans="1:4">
      <c r="A105" s="32" t="s">
        <v>1104</v>
      </c>
      <c r="B105" s="32" t="s">
        <v>2547</v>
      </c>
      <c r="C105" s="32">
        <v>68</v>
      </c>
      <c r="D105" s="32">
        <v>58</v>
      </c>
    </row>
    <row r="106" spans="1:4">
      <c r="A106" s="32" t="s">
        <v>1050</v>
      </c>
      <c r="B106" s="32" t="s">
        <v>2548</v>
      </c>
      <c r="C106" s="32">
        <v>68</v>
      </c>
      <c r="D106" s="32">
        <v>57</v>
      </c>
    </row>
    <row r="107" spans="1:4">
      <c r="A107" s="32" t="s">
        <v>3445</v>
      </c>
      <c r="B107" s="32" t="s">
        <v>2548</v>
      </c>
      <c r="C107" s="32">
        <v>68</v>
      </c>
      <c r="D107" s="32">
        <v>38</v>
      </c>
    </row>
    <row r="108" spans="1:4">
      <c r="A108" s="32" t="s">
        <v>3008</v>
      </c>
      <c r="B108" s="32" t="s">
        <v>2547</v>
      </c>
      <c r="C108" s="32">
        <v>67</v>
      </c>
      <c r="D108" s="32">
        <v>48</v>
      </c>
    </row>
    <row r="109" spans="1:4">
      <c r="A109" s="32" t="s">
        <v>1080</v>
      </c>
      <c r="B109" s="32" t="s">
        <v>2547</v>
      </c>
      <c r="C109" s="32">
        <v>67</v>
      </c>
      <c r="D109" s="32">
        <v>63</v>
      </c>
    </row>
    <row r="110" spans="1:4">
      <c r="A110" s="32" t="s">
        <v>1102</v>
      </c>
      <c r="B110" s="32" t="s">
        <v>2547</v>
      </c>
      <c r="C110" s="32">
        <v>65</v>
      </c>
      <c r="D110" s="32">
        <v>56</v>
      </c>
    </row>
    <row r="111" spans="1:4">
      <c r="A111" s="32" t="s">
        <v>1041</v>
      </c>
      <c r="B111" s="32" t="s">
        <v>2547</v>
      </c>
      <c r="C111" s="32">
        <v>64</v>
      </c>
      <c r="D111" s="32">
        <v>52</v>
      </c>
    </row>
    <row r="112" spans="1:4">
      <c r="A112" s="32" t="s">
        <v>3440</v>
      </c>
      <c r="B112" s="32" t="s">
        <v>2547</v>
      </c>
      <c r="C112" s="32">
        <v>64</v>
      </c>
      <c r="D112" s="32">
        <v>49</v>
      </c>
    </row>
    <row r="113" spans="1:4">
      <c r="A113" s="32" t="s">
        <v>3448</v>
      </c>
      <c r="B113" s="32" t="s">
        <v>2547</v>
      </c>
      <c r="C113" s="32">
        <v>64</v>
      </c>
      <c r="D113" s="32">
        <v>58</v>
      </c>
    </row>
    <row r="114" spans="1:4">
      <c r="A114" s="32" t="s">
        <v>1116</v>
      </c>
      <c r="B114" s="32" t="s">
        <v>2547</v>
      </c>
      <c r="C114" s="32">
        <v>64</v>
      </c>
      <c r="D114" s="32">
        <v>45</v>
      </c>
    </row>
    <row r="115" spans="1:4">
      <c r="A115" s="32" t="s">
        <v>1156</v>
      </c>
      <c r="B115" s="32" t="s">
        <v>2547</v>
      </c>
      <c r="C115" s="32">
        <v>63</v>
      </c>
      <c r="D115" s="32">
        <v>54</v>
      </c>
    </row>
    <row r="116" spans="1:4">
      <c r="A116" s="32" t="s">
        <v>1040</v>
      </c>
      <c r="B116" s="32" t="s">
        <v>2547</v>
      </c>
      <c r="C116" s="32">
        <v>63</v>
      </c>
      <c r="D116" s="32">
        <v>52</v>
      </c>
    </row>
    <row r="117" spans="1:4">
      <c r="A117" s="32" t="s">
        <v>1121</v>
      </c>
      <c r="B117" s="32" t="s">
        <v>2548</v>
      </c>
      <c r="C117" s="32">
        <v>62</v>
      </c>
      <c r="D117" s="32">
        <v>58</v>
      </c>
    </row>
    <row r="118" spans="1:4">
      <c r="A118" s="32" t="s">
        <v>1074</v>
      </c>
      <c r="B118" s="32" t="s">
        <v>2547</v>
      </c>
      <c r="C118" s="32">
        <v>62</v>
      </c>
      <c r="D118" s="32">
        <v>55</v>
      </c>
    </row>
    <row r="119" spans="1:4">
      <c r="A119" s="32" t="s">
        <v>1150</v>
      </c>
      <c r="B119" s="32" t="s">
        <v>2547</v>
      </c>
      <c r="C119" s="32">
        <v>62</v>
      </c>
      <c r="D119" s="32">
        <v>50</v>
      </c>
    </row>
    <row r="120" spans="1:4">
      <c r="A120" s="32" t="s">
        <v>1087</v>
      </c>
      <c r="B120" s="32" t="s">
        <v>2547</v>
      </c>
      <c r="C120" s="32">
        <v>61</v>
      </c>
      <c r="D120" s="32">
        <v>50</v>
      </c>
    </row>
    <row r="121" spans="1:4">
      <c r="A121" s="32" t="s">
        <v>1107</v>
      </c>
      <c r="B121" s="32" t="s">
        <v>2547</v>
      </c>
      <c r="C121" s="32">
        <v>61</v>
      </c>
      <c r="D121" s="32">
        <v>49</v>
      </c>
    </row>
    <row r="122" spans="1:4">
      <c r="A122" s="32" t="s">
        <v>1095</v>
      </c>
      <c r="B122" s="32" t="s">
        <v>2548</v>
      </c>
      <c r="C122" s="32">
        <v>60</v>
      </c>
      <c r="D122" s="32">
        <v>48</v>
      </c>
    </row>
    <row r="123" spans="1:4">
      <c r="A123" s="32" t="s">
        <v>1130</v>
      </c>
      <c r="B123" s="32" t="s">
        <v>2547</v>
      </c>
      <c r="C123" s="32">
        <v>59</v>
      </c>
      <c r="D123" s="32">
        <v>42</v>
      </c>
    </row>
    <row r="124" spans="1:4">
      <c r="A124" s="32" t="s">
        <v>1089</v>
      </c>
      <c r="B124" s="32" t="s">
        <v>2547</v>
      </c>
      <c r="C124" s="32">
        <v>58</v>
      </c>
      <c r="D124" s="32">
        <v>51</v>
      </c>
    </row>
    <row r="125" spans="1:4">
      <c r="A125" s="32" t="s">
        <v>2749</v>
      </c>
      <c r="B125" s="32" t="s">
        <v>2548</v>
      </c>
      <c r="C125" s="32">
        <v>58</v>
      </c>
      <c r="D125" s="32">
        <v>54</v>
      </c>
    </row>
    <row r="126" spans="1:4">
      <c r="A126" s="32" t="s">
        <v>1076</v>
      </c>
      <c r="B126" s="32" t="s">
        <v>2547</v>
      </c>
      <c r="C126" s="32">
        <v>58</v>
      </c>
      <c r="D126" s="32">
        <v>51</v>
      </c>
    </row>
    <row r="127" spans="1:4">
      <c r="A127" s="32" t="s">
        <v>1039</v>
      </c>
      <c r="B127" s="32" t="s">
        <v>2547</v>
      </c>
      <c r="C127" s="32">
        <v>58</v>
      </c>
      <c r="D127" s="32">
        <v>51</v>
      </c>
    </row>
    <row r="128" spans="1:4">
      <c r="A128" s="32" t="s">
        <v>1069</v>
      </c>
      <c r="B128" s="32" t="s">
        <v>2547</v>
      </c>
      <c r="C128" s="32">
        <v>56</v>
      </c>
      <c r="D128" s="32">
        <v>44</v>
      </c>
    </row>
    <row r="129" spans="1:4">
      <c r="A129" s="32" t="s">
        <v>1015</v>
      </c>
      <c r="B129" s="32" t="s">
        <v>2547</v>
      </c>
      <c r="C129" s="32">
        <v>56</v>
      </c>
      <c r="D129" s="32">
        <v>51</v>
      </c>
    </row>
    <row r="130" spans="1:4">
      <c r="A130" s="32" t="s">
        <v>3012</v>
      </c>
      <c r="B130" s="32" t="s">
        <v>2547</v>
      </c>
      <c r="C130" s="32">
        <v>55</v>
      </c>
      <c r="D130" s="32">
        <v>44</v>
      </c>
    </row>
    <row r="131" spans="1:4">
      <c r="A131" s="32" t="s">
        <v>996</v>
      </c>
      <c r="B131" s="32" t="s">
        <v>2548</v>
      </c>
      <c r="C131" s="32">
        <v>55</v>
      </c>
      <c r="D131" s="32">
        <v>46</v>
      </c>
    </row>
    <row r="132" spans="1:4">
      <c r="A132" s="32" t="s">
        <v>1029</v>
      </c>
      <c r="B132" s="32" t="s">
        <v>2548</v>
      </c>
      <c r="C132" s="32">
        <v>55</v>
      </c>
      <c r="D132" s="32">
        <v>46</v>
      </c>
    </row>
    <row r="133" spans="1:4">
      <c r="A133" s="32" t="s">
        <v>1054</v>
      </c>
      <c r="B133" s="32" t="s">
        <v>2547</v>
      </c>
      <c r="C133" s="32">
        <v>54</v>
      </c>
      <c r="D133" s="32">
        <v>48</v>
      </c>
    </row>
    <row r="134" spans="1:4">
      <c r="A134" s="32" t="s">
        <v>1068</v>
      </c>
      <c r="B134" s="32" t="s">
        <v>2547</v>
      </c>
      <c r="C134" s="32">
        <v>54</v>
      </c>
      <c r="D134" s="32">
        <v>46</v>
      </c>
    </row>
    <row r="135" spans="1:4">
      <c r="A135" s="32" t="s">
        <v>1029</v>
      </c>
      <c r="B135" s="32" t="s">
        <v>2547</v>
      </c>
      <c r="C135" s="32">
        <v>53</v>
      </c>
      <c r="D135" s="32">
        <v>48</v>
      </c>
    </row>
    <row r="136" spans="1:4">
      <c r="A136" s="32" t="s">
        <v>2049</v>
      </c>
      <c r="B136" s="32" t="s">
        <v>2549</v>
      </c>
      <c r="C136" s="32">
        <v>53</v>
      </c>
      <c r="D136" s="32">
        <v>39</v>
      </c>
    </row>
    <row r="137" spans="1:4">
      <c r="A137" s="32" t="s">
        <v>1126</v>
      </c>
      <c r="B137" s="32" t="s">
        <v>2547</v>
      </c>
      <c r="C137" s="32">
        <v>53</v>
      </c>
      <c r="D137" s="32">
        <v>40</v>
      </c>
    </row>
    <row r="138" spans="1:4">
      <c r="A138" s="32" t="s">
        <v>1099</v>
      </c>
      <c r="B138" s="32" t="s">
        <v>2547</v>
      </c>
      <c r="C138" s="32">
        <v>53</v>
      </c>
      <c r="D138" s="32">
        <v>34</v>
      </c>
    </row>
    <row r="139" spans="1:4">
      <c r="A139" s="32" t="s">
        <v>3449</v>
      </c>
      <c r="B139" s="32" t="s">
        <v>2547</v>
      </c>
      <c r="C139" s="32">
        <v>52</v>
      </c>
      <c r="D139" s="32">
        <v>40</v>
      </c>
    </row>
    <row r="140" spans="1:4">
      <c r="A140" s="32" t="s">
        <v>2752</v>
      </c>
      <c r="B140" s="32" t="s">
        <v>2547</v>
      </c>
      <c r="C140" s="32">
        <v>51</v>
      </c>
      <c r="D140" s="32">
        <v>38</v>
      </c>
    </row>
    <row r="141" spans="1:4">
      <c r="A141" s="32" t="s">
        <v>1165</v>
      </c>
      <c r="B141" s="32" t="s">
        <v>2547</v>
      </c>
      <c r="C141" s="32">
        <v>51</v>
      </c>
      <c r="D141" s="32">
        <v>39</v>
      </c>
    </row>
    <row r="142" spans="1:4">
      <c r="A142" s="32" t="s">
        <v>1055</v>
      </c>
      <c r="B142" s="32" t="s">
        <v>2547</v>
      </c>
      <c r="C142" s="32">
        <v>50</v>
      </c>
      <c r="D142" s="32">
        <v>50</v>
      </c>
    </row>
    <row r="143" spans="1:4">
      <c r="A143" s="32" t="s">
        <v>1092</v>
      </c>
      <c r="B143" s="32" t="s">
        <v>2547</v>
      </c>
      <c r="C143" s="32">
        <v>50</v>
      </c>
      <c r="D143" s="32">
        <v>38</v>
      </c>
    </row>
    <row r="144" spans="1:4">
      <c r="A144" s="32" t="s">
        <v>1000</v>
      </c>
      <c r="B144" s="32" t="s">
        <v>2548</v>
      </c>
      <c r="C144" s="32">
        <v>49</v>
      </c>
      <c r="D144" s="32">
        <v>44</v>
      </c>
    </row>
    <row r="145" spans="1:4">
      <c r="A145" s="32" t="s">
        <v>1005</v>
      </c>
      <c r="B145" s="32" t="s">
        <v>2548</v>
      </c>
      <c r="C145" s="32">
        <v>49</v>
      </c>
      <c r="D145" s="32">
        <v>46</v>
      </c>
    </row>
    <row r="146" spans="1:4">
      <c r="A146" s="32" t="s">
        <v>2410</v>
      </c>
      <c r="B146" s="32" t="s">
        <v>2547</v>
      </c>
      <c r="C146" s="32">
        <v>49</v>
      </c>
      <c r="D146" s="32">
        <v>39</v>
      </c>
    </row>
    <row r="147" spans="1:4">
      <c r="A147" s="32" t="s">
        <v>3450</v>
      </c>
      <c r="B147" s="32" t="s">
        <v>2547</v>
      </c>
      <c r="C147" s="32">
        <v>49</v>
      </c>
      <c r="D147" s="32">
        <v>35</v>
      </c>
    </row>
    <row r="148" spans="1:4">
      <c r="A148" s="32" t="s">
        <v>1059</v>
      </c>
      <c r="B148" s="32" t="s">
        <v>2548</v>
      </c>
      <c r="C148" s="32">
        <v>49</v>
      </c>
      <c r="D148" s="32">
        <v>44</v>
      </c>
    </row>
    <row r="149" spans="1:4">
      <c r="A149" s="32" t="s">
        <v>1079</v>
      </c>
      <c r="B149" s="32" t="s">
        <v>2547</v>
      </c>
      <c r="C149" s="32">
        <v>49</v>
      </c>
      <c r="D149" s="32">
        <v>43</v>
      </c>
    </row>
    <row r="150" spans="1:4">
      <c r="A150" s="32" t="s">
        <v>1046</v>
      </c>
      <c r="B150" s="32" t="s">
        <v>2548</v>
      </c>
      <c r="C150" s="32">
        <v>49</v>
      </c>
      <c r="D150" s="32">
        <v>48</v>
      </c>
    </row>
    <row r="151" spans="1:4">
      <c r="A151" s="32" t="s">
        <v>1138</v>
      </c>
      <c r="B151" s="32" t="s">
        <v>2548</v>
      </c>
      <c r="C151" s="32">
        <v>48</v>
      </c>
      <c r="D151" s="32">
        <v>39</v>
      </c>
    </row>
    <row r="152" spans="1:4">
      <c r="A152" s="32" t="s">
        <v>1144</v>
      </c>
      <c r="B152" s="32" t="s">
        <v>2547</v>
      </c>
      <c r="C152" s="32">
        <v>48</v>
      </c>
      <c r="D152" s="32">
        <v>44</v>
      </c>
    </row>
    <row r="153" spans="1:4">
      <c r="A153" s="32" t="s">
        <v>1139</v>
      </c>
      <c r="B153" s="32" t="s">
        <v>2548</v>
      </c>
      <c r="C153" s="32">
        <v>47</v>
      </c>
      <c r="D153" s="32">
        <v>41</v>
      </c>
    </row>
    <row r="154" spans="1:4">
      <c r="A154" s="32" t="s">
        <v>1070</v>
      </c>
      <c r="B154" s="32" t="s">
        <v>2547</v>
      </c>
      <c r="C154" s="32">
        <v>47</v>
      </c>
      <c r="D154" s="32">
        <v>44</v>
      </c>
    </row>
    <row r="155" spans="1:4">
      <c r="A155" s="32" t="s">
        <v>1169</v>
      </c>
      <c r="B155" s="32" t="s">
        <v>2547</v>
      </c>
      <c r="C155" s="32">
        <v>47</v>
      </c>
      <c r="D155" s="32">
        <v>36</v>
      </c>
    </row>
    <row r="156" spans="1:4">
      <c r="A156" s="32" t="s">
        <v>1234</v>
      </c>
      <c r="B156" s="32" t="s">
        <v>2547</v>
      </c>
      <c r="C156" s="32">
        <v>47</v>
      </c>
      <c r="D156" s="32">
        <v>43</v>
      </c>
    </row>
    <row r="157" spans="1:4">
      <c r="A157" s="32" t="s">
        <v>1086</v>
      </c>
      <c r="B157" s="32" t="s">
        <v>2547</v>
      </c>
      <c r="C157" s="32">
        <v>47</v>
      </c>
      <c r="D157" s="32">
        <v>24</v>
      </c>
    </row>
    <row r="158" spans="1:4">
      <c r="A158" s="32" t="s">
        <v>1053</v>
      </c>
      <c r="B158" s="32" t="s">
        <v>2547</v>
      </c>
      <c r="C158" s="32">
        <v>46</v>
      </c>
      <c r="D158" s="32">
        <v>40</v>
      </c>
    </row>
    <row r="159" spans="1:4">
      <c r="A159" s="32" t="s">
        <v>999</v>
      </c>
      <c r="B159" s="32" t="s">
        <v>2547</v>
      </c>
      <c r="C159" s="32">
        <v>46</v>
      </c>
      <c r="D159" s="32">
        <v>30</v>
      </c>
    </row>
    <row r="160" spans="1:4">
      <c r="A160" s="32" t="s">
        <v>1082</v>
      </c>
      <c r="B160" s="32" t="s">
        <v>2547</v>
      </c>
      <c r="C160" s="32">
        <v>46</v>
      </c>
      <c r="D160" s="32">
        <v>44</v>
      </c>
    </row>
    <row r="161" spans="1:4">
      <c r="A161" s="32" t="s">
        <v>1049</v>
      </c>
      <c r="B161" s="32" t="s">
        <v>2548</v>
      </c>
      <c r="C161" s="32">
        <v>46</v>
      </c>
      <c r="D161" s="32">
        <v>41</v>
      </c>
    </row>
    <row r="162" spans="1:4">
      <c r="A162" s="32" t="s">
        <v>2049</v>
      </c>
      <c r="B162" s="32" t="s">
        <v>2548</v>
      </c>
      <c r="C162" s="32">
        <v>46</v>
      </c>
      <c r="D162" s="32">
        <v>28</v>
      </c>
    </row>
    <row r="163" spans="1:4">
      <c r="A163" s="32" t="s">
        <v>1127</v>
      </c>
      <c r="B163" s="32" t="s">
        <v>2548</v>
      </c>
      <c r="C163" s="32">
        <v>45</v>
      </c>
      <c r="D163" s="32">
        <v>42</v>
      </c>
    </row>
    <row r="164" spans="1:4">
      <c r="A164" s="32" t="s">
        <v>1179</v>
      </c>
      <c r="B164" s="32" t="s">
        <v>2547</v>
      </c>
      <c r="C164" s="32">
        <v>45</v>
      </c>
      <c r="D164" s="32">
        <v>41</v>
      </c>
    </row>
    <row r="165" spans="1:4">
      <c r="A165" s="32" t="s">
        <v>1090</v>
      </c>
      <c r="B165" s="32" t="s">
        <v>2547</v>
      </c>
      <c r="C165" s="32">
        <v>45</v>
      </c>
      <c r="D165" s="32">
        <v>35</v>
      </c>
    </row>
    <row r="166" spans="1:4">
      <c r="A166" s="32" t="s">
        <v>1053</v>
      </c>
      <c r="B166" s="32" t="s">
        <v>2548</v>
      </c>
      <c r="C166" s="32">
        <v>45</v>
      </c>
      <c r="D166" s="32">
        <v>39</v>
      </c>
    </row>
    <row r="167" spans="1:4">
      <c r="A167" s="32" t="s">
        <v>1113</v>
      </c>
      <c r="B167" s="32" t="s">
        <v>2547</v>
      </c>
      <c r="C167" s="32">
        <v>45</v>
      </c>
      <c r="D167" s="32">
        <v>33</v>
      </c>
    </row>
    <row r="168" spans="1:4">
      <c r="A168" s="32" t="s">
        <v>3445</v>
      </c>
      <c r="B168" s="32" t="s">
        <v>2547</v>
      </c>
      <c r="C168" s="32">
        <v>45</v>
      </c>
      <c r="D168" s="32">
        <v>39</v>
      </c>
    </row>
    <row r="169" spans="1:4">
      <c r="A169" s="32" t="s">
        <v>1115</v>
      </c>
      <c r="B169" s="32" t="s">
        <v>2547</v>
      </c>
      <c r="C169" s="32">
        <v>45</v>
      </c>
      <c r="D169" s="32">
        <v>41</v>
      </c>
    </row>
    <row r="170" spans="1:4">
      <c r="A170" s="32" t="s">
        <v>1124</v>
      </c>
      <c r="B170" s="32" t="s">
        <v>2548</v>
      </c>
      <c r="C170" s="32">
        <v>45</v>
      </c>
      <c r="D170" s="32">
        <v>44</v>
      </c>
    </row>
    <row r="171" spans="1:4">
      <c r="A171" s="32" t="s">
        <v>1222</v>
      </c>
      <c r="B171" s="32" t="s">
        <v>2548</v>
      </c>
      <c r="C171" s="32">
        <v>45</v>
      </c>
      <c r="D171" s="32">
        <v>42</v>
      </c>
    </row>
    <row r="172" spans="1:4">
      <c r="A172" s="32" t="s">
        <v>3442</v>
      </c>
      <c r="B172" s="32" t="s">
        <v>2548</v>
      </c>
      <c r="C172" s="32">
        <v>44</v>
      </c>
      <c r="D172" s="32">
        <v>34</v>
      </c>
    </row>
    <row r="173" spans="1:4">
      <c r="A173" s="32" t="s">
        <v>1109</v>
      </c>
      <c r="B173" s="32" t="s">
        <v>2547</v>
      </c>
      <c r="C173" s="32">
        <v>44</v>
      </c>
      <c r="D173" s="32">
        <v>42</v>
      </c>
    </row>
    <row r="174" spans="1:4">
      <c r="A174" s="32" t="s">
        <v>1015</v>
      </c>
      <c r="B174" s="32" t="s">
        <v>2548</v>
      </c>
      <c r="C174" s="32">
        <v>44</v>
      </c>
      <c r="D174" s="32">
        <v>36</v>
      </c>
    </row>
    <row r="175" spans="1:4">
      <c r="A175" s="32" t="s">
        <v>1222</v>
      </c>
      <c r="B175" s="32" t="s">
        <v>2547</v>
      </c>
      <c r="C175" s="32">
        <v>44</v>
      </c>
      <c r="D175" s="32">
        <v>43</v>
      </c>
    </row>
    <row r="176" spans="1:4">
      <c r="A176" s="32" t="s">
        <v>2049</v>
      </c>
      <c r="B176" s="32" t="s">
        <v>2547</v>
      </c>
      <c r="C176" s="32">
        <v>43</v>
      </c>
      <c r="D176" s="32">
        <v>31</v>
      </c>
    </row>
    <row r="177" spans="1:4">
      <c r="A177" s="32" t="s">
        <v>1136</v>
      </c>
      <c r="B177" s="32" t="s">
        <v>2548</v>
      </c>
      <c r="C177" s="32">
        <v>43</v>
      </c>
      <c r="D177" s="32">
        <v>41</v>
      </c>
    </row>
    <row r="178" spans="1:4">
      <c r="A178" s="32" t="s">
        <v>1071</v>
      </c>
      <c r="B178" s="32" t="s">
        <v>2547</v>
      </c>
      <c r="C178" s="32">
        <v>42</v>
      </c>
      <c r="D178" s="32">
        <v>33</v>
      </c>
    </row>
    <row r="179" spans="1:4">
      <c r="A179" s="32" t="s">
        <v>1060</v>
      </c>
      <c r="B179" s="32" t="s">
        <v>2547</v>
      </c>
      <c r="C179" s="32">
        <v>42</v>
      </c>
      <c r="D179" s="32">
        <v>39</v>
      </c>
    </row>
    <row r="180" spans="1:4">
      <c r="A180" s="32" t="s">
        <v>1018</v>
      </c>
      <c r="B180" s="32" t="s">
        <v>2547</v>
      </c>
      <c r="C180" s="32">
        <v>42</v>
      </c>
      <c r="D180" s="32">
        <v>31</v>
      </c>
    </row>
    <row r="181" spans="1:4">
      <c r="A181" s="32" t="s">
        <v>1018</v>
      </c>
      <c r="B181" s="32" t="s">
        <v>2548</v>
      </c>
      <c r="C181" s="32">
        <v>42</v>
      </c>
      <c r="D181" s="32">
        <v>26</v>
      </c>
    </row>
    <row r="182" spans="1:4">
      <c r="A182" s="32" t="s">
        <v>1171</v>
      </c>
      <c r="B182" s="32" t="s">
        <v>2547</v>
      </c>
      <c r="C182" s="32">
        <v>41</v>
      </c>
      <c r="D182" s="32">
        <v>34</v>
      </c>
    </row>
    <row r="183" spans="1:4">
      <c r="A183" s="32" t="s">
        <v>1265</v>
      </c>
      <c r="B183" s="32" t="s">
        <v>2547</v>
      </c>
      <c r="C183" s="32">
        <v>41</v>
      </c>
      <c r="D183" s="32">
        <v>39</v>
      </c>
    </row>
    <row r="184" spans="1:4">
      <c r="A184" s="32" t="s">
        <v>1065</v>
      </c>
      <c r="B184" s="32" t="s">
        <v>2548</v>
      </c>
      <c r="C184" s="32">
        <v>41</v>
      </c>
      <c r="D184" s="32">
        <v>40</v>
      </c>
    </row>
    <row r="185" spans="1:4">
      <c r="A185" s="32" t="s">
        <v>1010</v>
      </c>
      <c r="B185" s="32" t="s">
        <v>2548</v>
      </c>
      <c r="C185" s="32">
        <v>41</v>
      </c>
      <c r="D185" s="32">
        <v>26</v>
      </c>
    </row>
    <row r="186" spans="1:4">
      <c r="A186" s="32" t="s">
        <v>1157</v>
      </c>
      <c r="B186" s="32" t="s">
        <v>2547</v>
      </c>
      <c r="C186" s="32">
        <v>41</v>
      </c>
      <c r="D186" s="32">
        <v>38</v>
      </c>
    </row>
    <row r="187" spans="1:4">
      <c r="A187" s="32" t="s">
        <v>1125</v>
      </c>
      <c r="B187" s="32" t="s">
        <v>2547</v>
      </c>
      <c r="C187" s="32">
        <v>41</v>
      </c>
      <c r="D187" s="32">
        <v>27</v>
      </c>
    </row>
    <row r="188" spans="1:4">
      <c r="A188" s="32" t="s">
        <v>1088</v>
      </c>
      <c r="B188" s="32" t="s">
        <v>2547</v>
      </c>
      <c r="C188" s="32">
        <v>40</v>
      </c>
      <c r="D188" s="32">
        <v>35</v>
      </c>
    </row>
    <row r="189" spans="1:4">
      <c r="A189" s="32" t="s">
        <v>1064</v>
      </c>
      <c r="B189" s="32" t="s">
        <v>2548</v>
      </c>
      <c r="C189" s="32">
        <v>40</v>
      </c>
      <c r="D189" s="32">
        <v>34</v>
      </c>
    </row>
    <row r="190" spans="1:4">
      <c r="A190" s="32" t="s">
        <v>1265</v>
      </c>
      <c r="B190" s="32" t="s">
        <v>2548</v>
      </c>
      <c r="C190" s="32">
        <v>40</v>
      </c>
      <c r="D190" s="32">
        <v>40</v>
      </c>
    </row>
    <row r="191" spans="1:4">
      <c r="A191" s="32" t="s">
        <v>1024</v>
      </c>
      <c r="B191" s="32" t="s">
        <v>2547</v>
      </c>
      <c r="C191" s="32">
        <v>40</v>
      </c>
      <c r="D191" s="32">
        <v>32</v>
      </c>
    </row>
    <row r="192" spans="1:4">
      <c r="A192" s="32" t="s">
        <v>1057</v>
      </c>
      <c r="B192" s="32" t="s">
        <v>2547</v>
      </c>
      <c r="C192" s="32">
        <v>38</v>
      </c>
      <c r="D192" s="32">
        <v>30</v>
      </c>
    </row>
    <row r="193" spans="1:4">
      <c r="A193" s="32" t="s">
        <v>1020</v>
      </c>
      <c r="B193" s="32" t="s">
        <v>2548</v>
      </c>
      <c r="C193" s="32">
        <v>38</v>
      </c>
      <c r="D193" s="32">
        <v>33</v>
      </c>
    </row>
    <row r="194" spans="1:4">
      <c r="A194" s="32" t="s">
        <v>3443</v>
      </c>
      <c r="B194" s="32" t="s">
        <v>2548</v>
      </c>
      <c r="C194" s="32">
        <v>38</v>
      </c>
      <c r="D194" s="32">
        <v>36</v>
      </c>
    </row>
    <row r="195" spans="1:4">
      <c r="A195" s="32" t="s">
        <v>3439</v>
      </c>
      <c r="B195" s="32" t="s">
        <v>2549</v>
      </c>
      <c r="C195" s="32">
        <v>38</v>
      </c>
      <c r="D195" s="32">
        <v>36</v>
      </c>
    </row>
    <row r="196" spans="1:4">
      <c r="A196" s="32" t="s">
        <v>1371</v>
      </c>
      <c r="B196" s="32" t="s">
        <v>2547</v>
      </c>
      <c r="C196" s="32">
        <v>38</v>
      </c>
      <c r="D196" s="32">
        <v>26</v>
      </c>
    </row>
    <row r="197" spans="1:4">
      <c r="A197" s="32" t="s">
        <v>1143</v>
      </c>
      <c r="B197" s="32" t="s">
        <v>2547</v>
      </c>
      <c r="C197" s="32">
        <v>38</v>
      </c>
      <c r="D197" s="32">
        <v>29</v>
      </c>
    </row>
    <row r="198" spans="1:4">
      <c r="A198" s="32" t="s">
        <v>1084</v>
      </c>
      <c r="B198" s="32" t="s">
        <v>2547</v>
      </c>
      <c r="C198" s="32">
        <v>37</v>
      </c>
      <c r="D198" s="32">
        <v>25</v>
      </c>
    </row>
    <row r="199" spans="1:4">
      <c r="A199" s="32" t="s">
        <v>1190</v>
      </c>
      <c r="B199" s="32" t="s">
        <v>2547</v>
      </c>
      <c r="C199" s="32">
        <v>37</v>
      </c>
      <c r="D199" s="32">
        <v>35</v>
      </c>
    </row>
    <row r="200" spans="1:4">
      <c r="A200" s="32" t="s">
        <v>1120</v>
      </c>
      <c r="B200" s="32" t="s">
        <v>2548</v>
      </c>
      <c r="C200" s="32">
        <v>37</v>
      </c>
      <c r="D200" s="32">
        <v>28</v>
      </c>
    </row>
    <row r="201" spans="1:4">
      <c r="A201" s="32" t="s">
        <v>1305</v>
      </c>
      <c r="B201" s="32" t="s">
        <v>2547</v>
      </c>
      <c r="C201" s="32">
        <v>37</v>
      </c>
      <c r="D201" s="32">
        <v>23</v>
      </c>
    </row>
    <row r="202" spans="1:4">
      <c r="A202" s="32" t="s">
        <v>2550</v>
      </c>
      <c r="B202" s="32">
        <v>37</v>
      </c>
      <c r="C202" s="32">
        <v>28</v>
      </c>
      <c r="D202" s="32">
        <v>1.3214285714285701</v>
      </c>
    </row>
    <row r="203" spans="1:4">
      <c r="A203" s="32" t="s">
        <v>1006</v>
      </c>
      <c r="B203" s="32" t="s">
        <v>2548</v>
      </c>
      <c r="C203" s="32">
        <v>36</v>
      </c>
      <c r="D203" s="32">
        <v>29</v>
      </c>
    </row>
    <row r="204" spans="1:4">
      <c r="A204" s="32" t="s">
        <v>1062</v>
      </c>
      <c r="B204" s="32" t="s">
        <v>2547</v>
      </c>
      <c r="C204" s="32">
        <v>36</v>
      </c>
      <c r="D204" s="32">
        <v>27</v>
      </c>
    </row>
    <row r="205" spans="1:4">
      <c r="A205" s="32" t="s">
        <v>2745</v>
      </c>
      <c r="B205" s="32" t="s">
        <v>2547</v>
      </c>
      <c r="C205" s="32">
        <v>36</v>
      </c>
      <c r="D205" s="32">
        <v>28</v>
      </c>
    </row>
    <row r="206" spans="1:4">
      <c r="A206" s="32" t="s">
        <v>3451</v>
      </c>
      <c r="B206" s="32" t="s">
        <v>2547</v>
      </c>
      <c r="C206" s="32">
        <v>36</v>
      </c>
      <c r="D206" s="32">
        <v>35</v>
      </c>
    </row>
    <row r="207" spans="1:4">
      <c r="A207" s="32" t="s">
        <v>1102</v>
      </c>
      <c r="B207" s="32" t="s">
        <v>2548</v>
      </c>
      <c r="C207" s="32">
        <v>36</v>
      </c>
      <c r="D207" s="32">
        <v>29</v>
      </c>
    </row>
    <row r="208" spans="1:4">
      <c r="A208" s="32" t="s">
        <v>1250</v>
      </c>
      <c r="B208" s="32" t="s">
        <v>2547</v>
      </c>
      <c r="C208" s="32">
        <v>36</v>
      </c>
      <c r="D208" s="32">
        <v>33</v>
      </c>
    </row>
    <row r="209" spans="1:4">
      <c r="A209" s="32" t="s">
        <v>1160</v>
      </c>
      <c r="B209" s="32" t="s">
        <v>2547</v>
      </c>
      <c r="C209" s="32">
        <v>36</v>
      </c>
      <c r="D209" s="32">
        <v>32</v>
      </c>
    </row>
    <row r="210" spans="1:4">
      <c r="A210" s="32" t="s">
        <v>2552</v>
      </c>
      <c r="B210" s="32">
        <v>36</v>
      </c>
      <c r="C210" s="32">
        <v>10</v>
      </c>
      <c r="D210" s="32">
        <v>3.6</v>
      </c>
    </row>
    <row r="211" spans="1:4">
      <c r="A211" s="32" t="s">
        <v>1097</v>
      </c>
      <c r="B211" s="32" t="s">
        <v>2547</v>
      </c>
      <c r="C211" s="32">
        <v>35</v>
      </c>
      <c r="D211" s="32">
        <v>32</v>
      </c>
    </row>
    <row r="212" spans="1:4">
      <c r="A212" s="32" t="s">
        <v>1183</v>
      </c>
      <c r="B212" s="32" t="s">
        <v>2547</v>
      </c>
      <c r="C212" s="32">
        <v>35</v>
      </c>
      <c r="D212" s="32">
        <v>29</v>
      </c>
    </row>
    <row r="213" spans="1:4">
      <c r="A213" s="32" t="s">
        <v>1075</v>
      </c>
      <c r="B213" s="32" t="s">
        <v>2547</v>
      </c>
      <c r="C213" s="32">
        <v>35</v>
      </c>
      <c r="D213" s="32">
        <v>31</v>
      </c>
    </row>
    <row r="214" spans="1:4">
      <c r="A214" s="32" t="s">
        <v>1200</v>
      </c>
      <c r="B214" s="32" t="s">
        <v>2548</v>
      </c>
      <c r="C214" s="32">
        <v>35</v>
      </c>
      <c r="D214" s="32">
        <v>30</v>
      </c>
    </row>
    <row r="215" spans="1:4">
      <c r="A215" s="32" t="s">
        <v>1048</v>
      </c>
      <c r="B215" s="32" t="s">
        <v>2548</v>
      </c>
      <c r="C215" s="32">
        <v>35</v>
      </c>
      <c r="D215" s="32">
        <v>31</v>
      </c>
    </row>
    <row r="216" spans="1:4">
      <c r="A216" s="32" t="s">
        <v>1050</v>
      </c>
      <c r="B216" s="32" t="s">
        <v>2549</v>
      </c>
      <c r="C216" s="32">
        <v>34</v>
      </c>
      <c r="D216" s="32">
        <v>23</v>
      </c>
    </row>
    <row r="217" spans="1:4">
      <c r="A217" s="32" t="s">
        <v>1066</v>
      </c>
      <c r="B217" s="32" t="s">
        <v>2548</v>
      </c>
      <c r="C217" s="32">
        <v>34</v>
      </c>
      <c r="D217" s="32">
        <v>29</v>
      </c>
    </row>
    <row r="218" spans="1:4">
      <c r="A218" s="32" t="s">
        <v>1259</v>
      </c>
      <c r="B218" s="32" t="s">
        <v>2548</v>
      </c>
      <c r="C218" s="32">
        <v>33</v>
      </c>
      <c r="D218" s="32">
        <v>27</v>
      </c>
    </row>
    <row r="219" spans="1:4">
      <c r="A219" s="32" t="s">
        <v>1072</v>
      </c>
      <c r="B219" s="32" t="s">
        <v>2547</v>
      </c>
      <c r="C219" s="32">
        <v>33</v>
      </c>
      <c r="D219" s="32">
        <v>21</v>
      </c>
    </row>
    <row r="220" spans="1:4">
      <c r="A220" s="32" t="s">
        <v>1128</v>
      </c>
      <c r="B220" s="32" t="s">
        <v>2547</v>
      </c>
      <c r="C220" s="32">
        <v>33</v>
      </c>
      <c r="D220" s="32">
        <v>25</v>
      </c>
    </row>
    <row r="221" spans="1:4">
      <c r="A221" s="32" t="s">
        <v>2743</v>
      </c>
      <c r="B221" s="32" t="s">
        <v>2549</v>
      </c>
      <c r="C221" s="32">
        <v>33</v>
      </c>
      <c r="D221" s="32">
        <v>21</v>
      </c>
    </row>
    <row r="222" spans="1:4">
      <c r="A222" s="32" t="s">
        <v>3007</v>
      </c>
      <c r="B222" s="32" t="s">
        <v>2547</v>
      </c>
      <c r="C222" s="32">
        <v>33</v>
      </c>
      <c r="D222" s="32">
        <v>22</v>
      </c>
    </row>
    <row r="223" spans="1:4">
      <c r="A223" s="32" t="s">
        <v>1130</v>
      </c>
      <c r="B223" s="32" t="s">
        <v>2548</v>
      </c>
      <c r="C223" s="32">
        <v>33</v>
      </c>
      <c r="D223" s="32">
        <v>28</v>
      </c>
    </row>
    <row r="224" spans="1:4">
      <c r="A224" s="32" t="s">
        <v>1073</v>
      </c>
      <c r="B224" s="32" t="s">
        <v>2547</v>
      </c>
      <c r="C224" s="32">
        <v>33</v>
      </c>
      <c r="D224" s="32">
        <v>31</v>
      </c>
    </row>
    <row r="225" spans="1:4">
      <c r="A225" s="32" t="s">
        <v>1163</v>
      </c>
      <c r="B225" s="32" t="s">
        <v>2547</v>
      </c>
      <c r="C225" s="32">
        <v>32</v>
      </c>
      <c r="D225" s="32">
        <v>30</v>
      </c>
    </row>
    <row r="226" spans="1:4">
      <c r="A226" s="32" t="s">
        <v>1103</v>
      </c>
      <c r="B226" s="32" t="s">
        <v>2548</v>
      </c>
      <c r="C226" s="32">
        <v>32</v>
      </c>
      <c r="D226" s="32">
        <v>30</v>
      </c>
    </row>
    <row r="227" spans="1:4">
      <c r="A227" s="32" t="s">
        <v>3004</v>
      </c>
      <c r="B227" s="32" t="s">
        <v>2549</v>
      </c>
      <c r="C227" s="32">
        <v>32</v>
      </c>
      <c r="D227" s="32">
        <v>28</v>
      </c>
    </row>
    <row r="228" spans="1:4">
      <c r="A228" s="32" t="s">
        <v>3008</v>
      </c>
      <c r="B228" s="32" t="s">
        <v>2548</v>
      </c>
      <c r="C228" s="32">
        <v>32</v>
      </c>
      <c r="D228" s="32">
        <v>25</v>
      </c>
    </row>
    <row r="229" spans="1:4">
      <c r="A229" s="32" t="s">
        <v>1176</v>
      </c>
      <c r="B229" s="32" t="s">
        <v>2547</v>
      </c>
      <c r="C229" s="32">
        <v>32</v>
      </c>
      <c r="D229" s="32">
        <v>28</v>
      </c>
    </row>
    <row r="230" spans="1:4">
      <c r="A230" s="32" t="s">
        <v>1166</v>
      </c>
      <c r="B230" s="32" t="s">
        <v>2548</v>
      </c>
      <c r="C230" s="32">
        <v>32</v>
      </c>
      <c r="D230" s="32">
        <v>27</v>
      </c>
    </row>
    <row r="231" spans="1:4">
      <c r="A231" s="32" t="s">
        <v>2860</v>
      </c>
      <c r="B231" s="32" t="s">
        <v>2547</v>
      </c>
      <c r="C231" s="32">
        <v>32</v>
      </c>
      <c r="D231" s="32">
        <v>19</v>
      </c>
    </row>
    <row r="232" spans="1:4">
      <c r="A232" s="32" t="s">
        <v>1211</v>
      </c>
      <c r="B232" s="32" t="s">
        <v>2548</v>
      </c>
      <c r="C232" s="32">
        <v>31</v>
      </c>
      <c r="D232" s="32">
        <v>20</v>
      </c>
    </row>
    <row r="233" spans="1:4">
      <c r="A233" s="32" t="s">
        <v>1291</v>
      </c>
      <c r="B233" s="32" t="s">
        <v>2547</v>
      </c>
      <c r="C233" s="32">
        <v>31</v>
      </c>
      <c r="D233" s="32">
        <v>27</v>
      </c>
    </row>
    <row r="234" spans="1:4">
      <c r="A234" s="32" t="s">
        <v>1137</v>
      </c>
      <c r="B234" s="32" t="s">
        <v>2547</v>
      </c>
      <c r="C234" s="32">
        <v>31</v>
      </c>
      <c r="D234" s="32">
        <v>25</v>
      </c>
    </row>
    <row r="235" spans="1:4">
      <c r="A235" s="32" t="s">
        <v>1041</v>
      </c>
      <c r="B235" s="32" t="s">
        <v>2548</v>
      </c>
      <c r="C235" s="32">
        <v>31</v>
      </c>
      <c r="D235" s="32">
        <v>29</v>
      </c>
    </row>
    <row r="236" spans="1:4">
      <c r="A236" s="32" t="s">
        <v>1102</v>
      </c>
      <c r="B236" s="32" t="s">
        <v>2549</v>
      </c>
      <c r="C236" s="32">
        <v>31</v>
      </c>
      <c r="D236" s="32">
        <v>17</v>
      </c>
    </row>
    <row r="237" spans="1:4">
      <c r="A237" s="32" t="s">
        <v>1256</v>
      </c>
      <c r="B237" s="32" t="s">
        <v>2548</v>
      </c>
      <c r="C237" s="32">
        <v>31</v>
      </c>
      <c r="D237" s="32">
        <v>27</v>
      </c>
    </row>
    <row r="238" spans="1:4">
      <c r="A238" s="32" t="s">
        <v>1042</v>
      </c>
      <c r="B238" s="32" t="s">
        <v>2548</v>
      </c>
      <c r="C238" s="32">
        <v>31</v>
      </c>
      <c r="D238" s="32">
        <v>28</v>
      </c>
    </row>
    <row r="239" spans="1:4">
      <c r="A239" s="32" t="s">
        <v>1093</v>
      </c>
      <c r="B239" s="32" t="s">
        <v>2547</v>
      </c>
      <c r="C239" s="32">
        <v>31</v>
      </c>
      <c r="D239" s="32">
        <v>26</v>
      </c>
    </row>
    <row r="240" spans="1:4">
      <c r="A240" s="32" t="s">
        <v>1258</v>
      </c>
      <c r="B240" s="32" t="s">
        <v>2547</v>
      </c>
      <c r="C240" s="32">
        <v>30</v>
      </c>
      <c r="D240" s="32">
        <v>27</v>
      </c>
    </row>
    <row r="241" spans="1:4">
      <c r="A241" s="32" t="s">
        <v>1023</v>
      </c>
      <c r="B241" s="32" t="s">
        <v>2547</v>
      </c>
      <c r="C241" s="32">
        <v>30</v>
      </c>
      <c r="D241" s="32">
        <v>18</v>
      </c>
    </row>
    <row r="242" spans="1:4">
      <c r="A242" s="32" t="s">
        <v>1129</v>
      </c>
      <c r="B242" s="32" t="s">
        <v>2547</v>
      </c>
      <c r="C242" s="32">
        <v>30</v>
      </c>
      <c r="D242" s="32">
        <v>25</v>
      </c>
    </row>
    <row r="243" spans="1:4">
      <c r="A243" s="32" t="s">
        <v>1022</v>
      </c>
      <c r="B243" s="32" t="s">
        <v>2547</v>
      </c>
      <c r="C243" s="32">
        <v>30</v>
      </c>
      <c r="D243" s="32">
        <v>24</v>
      </c>
    </row>
    <row r="244" spans="1:4">
      <c r="A244" s="32" t="s">
        <v>1181</v>
      </c>
      <c r="B244" s="32" t="s">
        <v>2547</v>
      </c>
      <c r="C244" s="32">
        <v>30</v>
      </c>
      <c r="D244" s="32">
        <v>28</v>
      </c>
    </row>
    <row r="245" spans="1:4">
      <c r="A245" s="32" t="s">
        <v>1003</v>
      </c>
      <c r="B245" s="32" t="s">
        <v>2548</v>
      </c>
      <c r="C245" s="32">
        <v>30</v>
      </c>
      <c r="D245" s="32">
        <v>26</v>
      </c>
    </row>
    <row r="246" spans="1:4">
      <c r="A246" s="32" t="s">
        <v>1188</v>
      </c>
      <c r="B246" s="32" t="s">
        <v>2548</v>
      </c>
      <c r="C246" s="32">
        <v>30</v>
      </c>
      <c r="D246" s="32">
        <v>28</v>
      </c>
    </row>
    <row r="247" spans="1:4">
      <c r="A247" s="32" t="s">
        <v>1390</v>
      </c>
      <c r="B247" s="32" t="s">
        <v>2547</v>
      </c>
      <c r="C247" s="32">
        <v>30</v>
      </c>
      <c r="D247" s="32">
        <v>13</v>
      </c>
    </row>
    <row r="248" spans="1:4">
      <c r="A248" s="32" t="s">
        <v>1162</v>
      </c>
      <c r="B248" s="32" t="s">
        <v>2547</v>
      </c>
      <c r="C248" s="32">
        <v>29</v>
      </c>
      <c r="D248" s="32">
        <v>28</v>
      </c>
    </row>
    <row r="249" spans="1:4">
      <c r="A249" s="32" t="s">
        <v>1090</v>
      </c>
      <c r="B249" s="32" t="s">
        <v>2548</v>
      </c>
      <c r="C249" s="32">
        <v>29</v>
      </c>
      <c r="D249" s="32">
        <v>25</v>
      </c>
    </row>
    <row r="250" spans="1:4">
      <c r="A250" s="32" t="s">
        <v>1110</v>
      </c>
      <c r="B250" s="32" t="s">
        <v>2547</v>
      </c>
      <c r="C250" s="32">
        <v>29</v>
      </c>
      <c r="D250" s="32">
        <v>26</v>
      </c>
    </row>
    <row r="251" spans="1:4">
      <c r="A251" s="32" t="s">
        <v>1164</v>
      </c>
      <c r="B251" s="32" t="s">
        <v>2547</v>
      </c>
      <c r="C251" s="32">
        <v>29</v>
      </c>
      <c r="D251" s="32">
        <v>28</v>
      </c>
    </row>
    <row r="252" spans="1:4">
      <c r="A252" s="32" t="s">
        <v>2753</v>
      </c>
      <c r="B252" s="32" t="s">
        <v>2548</v>
      </c>
      <c r="C252" s="32">
        <v>29</v>
      </c>
      <c r="D252" s="32">
        <v>27</v>
      </c>
    </row>
    <row r="253" spans="1:4">
      <c r="A253" s="32" t="s">
        <v>1153</v>
      </c>
      <c r="B253" s="32" t="s">
        <v>2547</v>
      </c>
      <c r="C253" s="32">
        <v>29</v>
      </c>
      <c r="D253" s="32">
        <v>25</v>
      </c>
    </row>
    <row r="254" spans="1:4">
      <c r="A254" s="32" t="s">
        <v>1134</v>
      </c>
      <c r="B254" s="32" t="s">
        <v>2547</v>
      </c>
      <c r="C254" s="32">
        <v>29</v>
      </c>
      <c r="D254" s="32">
        <v>27</v>
      </c>
    </row>
    <row r="255" spans="1:4">
      <c r="A255" s="32" t="s">
        <v>1021</v>
      </c>
      <c r="B255" s="32" t="s">
        <v>2548</v>
      </c>
      <c r="C255" s="32">
        <v>29</v>
      </c>
      <c r="D255" s="32">
        <v>26</v>
      </c>
    </row>
    <row r="256" spans="1:4">
      <c r="A256" s="32" t="s">
        <v>1200</v>
      </c>
      <c r="B256" s="32" t="s">
        <v>2547</v>
      </c>
      <c r="C256" s="32">
        <v>29</v>
      </c>
      <c r="D256" s="32">
        <v>22</v>
      </c>
    </row>
    <row r="257" spans="1:4">
      <c r="A257" s="32" t="s">
        <v>1173</v>
      </c>
      <c r="B257" s="32" t="s">
        <v>2547</v>
      </c>
      <c r="C257" s="32">
        <v>29</v>
      </c>
      <c r="D257" s="32">
        <v>20</v>
      </c>
    </row>
    <row r="258" spans="1:4">
      <c r="A258" s="32" t="s">
        <v>1122</v>
      </c>
      <c r="B258" s="32" t="s">
        <v>2547</v>
      </c>
      <c r="C258" s="32">
        <v>29</v>
      </c>
      <c r="D258" s="32">
        <v>25</v>
      </c>
    </row>
    <row r="259" spans="1:4">
      <c r="A259" s="32" t="s">
        <v>1108</v>
      </c>
      <c r="B259" s="32" t="s">
        <v>2547</v>
      </c>
      <c r="C259" s="32">
        <v>29</v>
      </c>
      <c r="D259" s="32">
        <v>23</v>
      </c>
    </row>
    <row r="260" spans="1:4">
      <c r="A260" s="32" t="s">
        <v>994</v>
      </c>
      <c r="B260" s="32" t="s">
        <v>2549</v>
      </c>
      <c r="C260" s="32">
        <v>28</v>
      </c>
      <c r="D260" s="32">
        <v>19</v>
      </c>
    </row>
    <row r="261" spans="1:4">
      <c r="A261" s="32" t="s">
        <v>1151</v>
      </c>
      <c r="B261" s="32" t="s">
        <v>2547</v>
      </c>
      <c r="C261" s="32">
        <v>28</v>
      </c>
      <c r="D261" s="32">
        <v>18</v>
      </c>
    </row>
    <row r="262" spans="1:4">
      <c r="A262" s="32" t="s">
        <v>1275</v>
      </c>
      <c r="B262" s="32" t="s">
        <v>2547</v>
      </c>
      <c r="C262" s="32">
        <v>28</v>
      </c>
      <c r="D262" s="32">
        <v>20</v>
      </c>
    </row>
    <row r="263" spans="1:4">
      <c r="A263" s="32" t="s">
        <v>1179</v>
      </c>
      <c r="B263" s="32" t="s">
        <v>2548</v>
      </c>
      <c r="C263" s="32">
        <v>28</v>
      </c>
      <c r="D263" s="32">
        <v>20</v>
      </c>
    </row>
    <row r="264" spans="1:4">
      <c r="A264" s="32" t="s">
        <v>1011</v>
      </c>
      <c r="B264" s="32" t="s">
        <v>2547</v>
      </c>
      <c r="C264" s="32">
        <v>28</v>
      </c>
      <c r="D264" s="32">
        <v>24</v>
      </c>
    </row>
    <row r="265" spans="1:4">
      <c r="A265" s="32" t="s">
        <v>1082</v>
      </c>
      <c r="B265" s="32" t="s">
        <v>2548</v>
      </c>
      <c r="C265" s="32">
        <v>28</v>
      </c>
      <c r="D265" s="32">
        <v>28</v>
      </c>
    </row>
    <row r="266" spans="1:4">
      <c r="A266" s="32" t="s">
        <v>1085</v>
      </c>
      <c r="B266" s="32" t="s">
        <v>2548</v>
      </c>
      <c r="C266" s="32">
        <v>28</v>
      </c>
      <c r="D266" s="32">
        <v>23</v>
      </c>
    </row>
    <row r="267" spans="1:4">
      <c r="A267" s="32" t="s">
        <v>1101</v>
      </c>
      <c r="B267" s="32" t="s">
        <v>2548</v>
      </c>
      <c r="C267" s="32">
        <v>28</v>
      </c>
      <c r="D267" s="32">
        <v>25</v>
      </c>
    </row>
    <row r="268" spans="1:4">
      <c r="A268" s="32" t="s">
        <v>1475</v>
      </c>
      <c r="B268" s="32" t="s">
        <v>2547</v>
      </c>
      <c r="C268" s="32">
        <v>28</v>
      </c>
      <c r="D268" s="32">
        <v>22</v>
      </c>
    </row>
    <row r="269" spans="1:4">
      <c r="A269" s="32" t="s">
        <v>1131</v>
      </c>
      <c r="B269" s="32" t="s">
        <v>2547</v>
      </c>
      <c r="C269" s="32">
        <v>28</v>
      </c>
      <c r="D269" s="32">
        <v>18</v>
      </c>
    </row>
    <row r="270" spans="1:4">
      <c r="A270" s="32" t="s">
        <v>1132</v>
      </c>
      <c r="B270" s="32" t="s">
        <v>2548</v>
      </c>
      <c r="C270" s="32">
        <v>28</v>
      </c>
      <c r="D270" s="32">
        <v>27</v>
      </c>
    </row>
    <row r="271" spans="1:4">
      <c r="A271" s="32" t="s">
        <v>1149</v>
      </c>
      <c r="B271" s="32" t="s">
        <v>2547</v>
      </c>
      <c r="C271" s="32">
        <v>28</v>
      </c>
      <c r="D271" s="32">
        <v>26</v>
      </c>
    </row>
    <row r="272" spans="1:4">
      <c r="A272" s="32" t="s">
        <v>1060</v>
      </c>
      <c r="B272" s="32" t="s">
        <v>2548</v>
      </c>
      <c r="C272" s="32">
        <v>28</v>
      </c>
      <c r="D272" s="32">
        <v>28</v>
      </c>
    </row>
    <row r="273" spans="1:4">
      <c r="A273" s="32" t="s">
        <v>1024</v>
      </c>
      <c r="B273" s="32" t="s">
        <v>2548</v>
      </c>
      <c r="C273" s="32">
        <v>28</v>
      </c>
      <c r="D273" s="32">
        <v>24</v>
      </c>
    </row>
    <row r="274" spans="1:4">
      <c r="A274" s="32" t="s">
        <v>1044</v>
      </c>
      <c r="B274" s="32" t="s">
        <v>2548</v>
      </c>
      <c r="C274" s="32">
        <v>27</v>
      </c>
      <c r="D274" s="32">
        <v>26</v>
      </c>
    </row>
    <row r="275" spans="1:4">
      <c r="A275" s="32" t="s">
        <v>1395</v>
      </c>
      <c r="B275" s="32" t="s">
        <v>2547</v>
      </c>
      <c r="C275" s="32">
        <v>27</v>
      </c>
      <c r="D275" s="32">
        <v>20</v>
      </c>
    </row>
    <row r="276" spans="1:4">
      <c r="A276" s="32" t="s">
        <v>2753</v>
      </c>
      <c r="B276" s="32" t="s">
        <v>2547</v>
      </c>
      <c r="C276" s="32">
        <v>27</v>
      </c>
      <c r="D276" s="32">
        <v>25</v>
      </c>
    </row>
    <row r="277" spans="1:4">
      <c r="A277" s="32" t="s">
        <v>3006</v>
      </c>
      <c r="B277" s="32" t="s">
        <v>2547</v>
      </c>
      <c r="C277" s="32">
        <v>27</v>
      </c>
      <c r="D277" s="32">
        <v>21</v>
      </c>
    </row>
    <row r="278" spans="1:4">
      <c r="A278" s="32" t="s">
        <v>3005</v>
      </c>
      <c r="B278" s="32" t="s">
        <v>2547</v>
      </c>
      <c r="C278" s="32">
        <v>27</v>
      </c>
      <c r="D278" s="32">
        <v>15</v>
      </c>
    </row>
    <row r="279" spans="1:4">
      <c r="A279" s="32" t="s">
        <v>2235</v>
      </c>
      <c r="B279" s="32" t="s">
        <v>2548</v>
      </c>
      <c r="C279" s="32">
        <v>27</v>
      </c>
      <c r="D279" s="32">
        <v>24</v>
      </c>
    </row>
    <row r="280" spans="1:4">
      <c r="A280" s="32" t="s">
        <v>1247</v>
      </c>
      <c r="B280" s="32" t="s">
        <v>2547</v>
      </c>
      <c r="C280" s="32">
        <v>27</v>
      </c>
      <c r="D280" s="32">
        <v>25</v>
      </c>
    </row>
    <row r="281" spans="1:4">
      <c r="A281" s="32" t="s">
        <v>1039</v>
      </c>
      <c r="B281" s="32" t="s">
        <v>2548</v>
      </c>
      <c r="C281" s="32">
        <v>27</v>
      </c>
      <c r="D281" s="32">
        <v>22</v>
      </c>
    </row>
    <row r="282" spans="1:4">
      <c r="A282" s="32" t="s">
        <v>1178</v>
      </c>
      <c r="B282" s="32" t="s">
        <v>2547</v>
      </c>
      <c r="C282" s="32">
        <v>27</v>
      </c>
      <c r="D282" s="32">
        <v>24</v>
      </c>
    </row>
    <row r="283" spans="1:4">
      <c r="A283" s="32" t="s">
        <v>1146</v>
      </c>
      <c r="B283" s="32" t="s">
        <v>2547</v>
      </c>
      <c r="C283" s="32">
        <v>27</v>
      </c>
      <c r="D283" s="32">
        <v>23</v>
      </c>
    </row>
    <row r="284" spans="1:4">
      <c r="A284" s="32" t="s">
        <v>1260</v>
      </c>
      <c r="B284" s="32" t="s">
        <v>2547</v>
      </c>
      <c r="C284" s="32">
        <v>26</v>
      </c>
      <c r="D284" s="32">
        <v>24</v>
      </c>
    </row>
    <row r="285" spans="1:4">
      <c r="A285" s="32" t="s">
        <v>1791</v>
      </c>
      <c r="B285" s="32" t="s">
        <v>2547</v>
      </c>
      <c r="C285" s="32">
        <v>26</v>
      </c>
      <c r="D285" s="32">
        <v>25</v>
      </c>
    </row>
    <row r="286" spans="1:4">
      <c r="A286" s="32" t="s">
        <v>1627</v>
      </c>
      <c r="B286" s="32" t="s">
        <v>2547</v>
      </c>
      <c r="C286" s="32">
        <v>26</v>
      </c>
      <c r="D286" s="32">
        <v>24</v>
      </c>
    </row>
    <row r="287" spans="1:4">
      <c r="A287" s="32" t="s">
        <v>1140</v>
      </c>
      <c r="B287" s="32" t="s">
        <v>2547</v>
      </c>
      <c r="C287" s="32">
        <v>26</v>
      </c>
      <c r="D287" s="32">
        <v>24</v>
      </c>
    </row>
    <row r="288" spans="1:4">
      <c r="A288" s="32" t="s">
        <v>1120</v>
      </c>
      <c r="B288" s="32" t="s">
        <v>2547</v>
      </c>
      <c r="C288" s="32">
        <v>26</v>
      </c>
      <c r="D288" s="32">
        <v>23</v>
      </c>
    </row>
    <row r="289" spans="1:4">
      <c r="A289" s="32" t="s">
        <v>1298</v>
      </c>
      <c r="B289" s="32" t="s">
        <v>2547</v>
      </c>
      <c r="C289" s="32">
        <v>26</v>
      </c>
      <c r="D289" s="32">
        <v>24</v>
      </c>
    </row>
    <row r="290" spans="1:4">
      <c r="A290" s="32" t="s">
        <v>1300</v>
      </c>
      <c r="B290" s="32" t="s">
        <v>2547</v>
      </c>
      <c r="C290" s="32">
        <v>26</v>
      </c>
      <c r="D290" s="32">
        <v>21</v>
      </c>
    </row>
    <row r="291" spans="1:4">
      <c r="A291" s="32" t="s">
        <v>2306</v>
      </c>
      <c r="B291" s="32" t="s">
        <v>2547</v>
      </c>
      <c r="C291" s="32">
        <v>26</v>
      </c>
      <c r="D291" s="32">
        <v>14</v>
      </c>
    </row>
    <row r="292" spans="1:4">
      <c r="A292" s="32" t="s">
        <v>1255</v>
      </c>
      <c r="B292" s="32" t="s">
        <v>2547</v>
      </c>
      <c r="C292" s="32">
        <v>26</v>
      </c>
      <c r="D292" s="32">
        <v>21</v>
      </c>
    </row>
    <row r="293" spans="1:4">
      <c r="A293" s="32" t="s">
        <v>1106</v>
      </c>
      <c r="B293" s="32" t="s">
        <v>2547</v>
      </c>
      <c r="C293" s="32">
        <v>26</v>
      </c>
      <c r="D293" s="32">
        <v>17</v>
      </c>
    </row>
    <row r="294" spans="1:4">
      <c r="A294" s="32" t="s">
        <v>1196</v>
      </c>
      <c r="B294" s="32" t="s">
        <v>2547</v>
      </c>
      <c r="C294" s="32">
        <v>25</v>
      </c>
      <c r="D294" s="32">
        <v>20</v>
      </c>
    </row>
    <row r="295" spans="1:4">
      <c r="A295" s="32" t="s">
        <v>1186</v>
      </c>
      <c r="B295" s="32" t="s">
        <v>2548</v>
      </c>
      <c r="C295" s="32">
        <v>25</v>
      </c>
      <c r="D295" s="32">
        <v>17</v>
      </c>
    </row>
    <row r="296" spans="1:4">
      <c r="A296" s="32" t="s">
        <v>1245</v>
      </c>
      <c r="B296" s="32" t="s">
        <v>2547</v>
      </c>
      <c r="C296" s="32">
        <v>25</v>
      </c>
      <c r="D296" s="32">
        <v>21</v>
      </c>
    </row>
    <row r="297" spans="1:4">
      <c r="A297" s="32" t="s">
        <v>1169</v>
      </c>
      <c r="B297" s="32" t="s">
        <v>2548</v>
      </c>
      <c r="C297" s="32">
        <v>25</v>
      </c>
      <c r="D297" s="32">
        <v>21</v>
      </c>
    </row>
    <row r="298" spans="1:4">
      <c r="A298" s="32" t="s">
        <v>1197</v>
      </c>
      <c r="B298" s="32" t="s">
        <v>2547</v>
      </c>
      <c r="C298" s="32">
        <v>25</v>
      </c>
      <c r="D298" s="32">
        <v>22</v>
      </c>
    </row>
    <row r="299" spans="1:4">
      <c r="A299" s="32" t="s">
        <v>1079</v>
      </c>
      <c r="B299" s="32" t="s">
        <v>2548</v>
      </c>
      <c r="C299" s="32">
        <v>25</v>
      </c>
      <c r="D299" s="32">
        <v>25</v>
      </c>
    </row>
    <row r="300" spans="1:4">
      <c r="A300" s="32" t="s">
        <v>1348</v>
      </c>
      <c r="B300" s="32" t="s">
        <v>2547</v>
      </c>
      <c r="C300" s="32">
        <v>25</v>
      </c>
      <c r="D300" s="32">
        <v>21</v>
      </c>
    </row>
    <row r="301" spans="1:4">
      <c r="A301" s="32" t="s">
        <v>1846</v>
      </c>
      <c r="B301" s="32" t="s">
        <v>2547</v>
      </c>
      <c r="C301" s="32">
        <v>25</v>
      </c>
      <c r="D301" s="32">
        <v>14</v>
      </c>
    </row>
    <row r="302" spans="1:4">
      <c r="A302" s="32" t="s">
        <v>1611</v>
      </c>
      <c r="B302" s="32" t="s">
        <v>2548</v>
      </c>
      <c r="C302" s="32">
        <v>25</v>
      </c>
      <c r="D302" s="32">
        <v>5</v>
      </c>
    </row>
    <row r="303" spans="1:4">
      <c r="A303" s="32" t="s">
        <v>1309</v>
      </c>
      <c r="B303" s="32" t="s">
        <v>2547</v>
      </c>
      <c r="C303" s="32">
        <v>24</v>
      </c>
      <c r="D303" s="32">
        <v>12</v>
      </c>
    </row>
    <row r="304" spans="1:4">
      <c r="A304" s="32" t="s">
        <v>1017</v>
      </c>
      <c r="B304" s="32" t="s">
        <v>2547</v>
      </c>
      <c r="C304" s="32">
        <v>24</v>
      </c>
      <c r="D304" s="32">
        <v>20</v>
      </c>
    </row>
    <row r="305" spans="1:4">
      <c r="A305" s="32" t="s">
        <v>2746</v>
      </c>
      <c r="B305" s="32" t="s">
        <v>2547</v>
      </c>
      <c r="C305" s="32">
        <v>24</v>
      </c>
      <c r="D305" s="32">
        <v>20</v>
      </c>
    </row>
    <row r="306" spans="1:4">
      <c r="A306" s="32" t="s">
        <v>2741</v>
      </c>
      <c r="B306" s="32" t="s">
        <v>2548</v>
      </c>
      <c r="C306" s="32">
        <v>24</v>
      </c>
      <c r="D306" s="32">
        <v>16</v>
      </c>
    </row>
    <row r="307" spans="1:4">
      <c r="A307" s="32" t="s">
        <v>3444</v>
      </c>
      <c r="B307" s="32" t="s">
        <v>2548</v>
      </c>
      <c r="C307" s="32">
        <v>24</v>
      </c>
      <c r="D307" s="32">
        <v>19</v>
      </c>
    </row>
    <row r="308" spans="1:4">
      <c r="A308" s="32" t="s">
        <v>3456</v>
      </c>
      <c r="B308" s="32" t="s">
        <v>2547</v>
      </c>
      <c r="C308" s="32">
        <v>24</v>
      </c>
      <c r="D308" s="32">
        <v>22</v>
      </c>
    </row>
    <row r="309" spans="1:4">
      <c r="A309" s="32" t="s">
        <v>1237</v>
      </c>
      <c r="B309" s="32" t="s">
        <v>2547</v>
      </c>
      <c r="C309" s="32">
        <v>24</v>
      </c>
      <c r="D309" s="32">
        <v>24</v>
      </c>
    </row>
    <row r="310" spans="1:4">
      <c r="A310" s="32" t="s">
        <v>1219</v>
      </c>
      <c r="B310" s="32" t="s">
        <v>2547</v>
      </c>
      <c r="C310" s="32">
        <v>24</v>
      </c>
      <c r="D310" s="32">
        <v>17</v>
      </c>
    </row>
    <row r="311" spans="1:4">
      <c r="A311" s="32" t="s">
        <v>1251</v>
      </c>
      <c r="B311" s="32" t="s">
        <v>2547</v>
      </c>
      <c r="C311" s="32">
        <v>24</v>
      </c>
      <c r="D311" s="32">
        <v>12</v>
      </c>
    </row>
    <row r="312" spans="1:4">
      <c r="A312" s="32" t="s">
        <v>1083</v>
      </c>
      <c r="B312" s="32" t="s">
        <v>2547</v>
      </c>
      <c r="C312" s="32">
        <v>24</v>
      </c>
      <c r="D312" s="32">
        <v>23</v>
      </c>
    </row>
    <row r="313" spans="1:4">
      <c r="A313" s="32" t="s">
        <v>1154</v>
      </c>
      <c r="B313" s="32" t="s">
        <v>2547</v>
      </c>
      <c r="C313" s="32">
        <v>24</v>
      </c>
      <c r="D313" s="32">
        <v>22</v>
      </c>
    </row>
    <row r="314" spans="1:4">
      <c r="A314" s="32" t="s">
        <v>1358</v>
      </c>
      <c r="B314" s="32" t="s">
        <v>2547</v>
      </c>
      <c r="C314" s="32">
        <v>23</v>
      </c>
      <c r="D314" s="32">
        <v>19</v>
      </c>
    </row>
    <row r="315" spans="1:4">
      <c r="A315" s="32" t="s">
        <v>1379</v>
      </c>
      <c r="B315" s="32" t="s">
        <v>2547</v>
      </c>
      <c r="C315" s="32">
        <v>23</v>
      </c>
      <c r="D315" s="32">
        <v>19</v>
      </c>
    </row>
    <row r="316" spans="1:4">
      <c r="A316" s="32" t="s">
        <v>1138</v>
      </c>
      <c r="B316" s="32" t="s">
        <v>2547</v>
      </c>
      <c r="C316" s="32">
        <v>23</v>
      </c>
      <c r="D316" s="32">
        <v>19</v>
      </c>
    </row>
    <row r="317" spans="1:4">
      <c r="A317" s="32" t="s">
        <v>2747</v>
      </c>
      <c r="B317" s="32" t="s">
        <v>2547</v>
      </c>
      <c r="C317" s="32">
        <v>23</v>
      </c>
      <c r="D317" s="32">
        <v>17</v>
      </c>
    </row>
    <row r="318" spans="1:4">
      <c r="A318" s="32" t="s">
        <v>3011</v>
      </c>
      <c r="B318" s="32" t="s">
        <v>2547</v>
      </c>
      <c r="C318" s="32">
        <v>23</v>
      </c>
      <c r="D318" s="32">
        <v>18</v>
      </c>
    </row>
    <row r="319" spans="1:4">
      <c r="A319" s="32" t="s">
        <v>3455</v>
      </c>
      <c r="B319" s="32" t="s">
        <v>2547</v>
      </c>
      <c r="C319" s="32">
        <v>23</v>
      </c>
      <c r="D319" s="32">
        <v>21</v>
      </c>
    </row>
    <row r="320" spans="1:4">
      <c r="A320" s="32" t="s">
        <v>1032</v>
      </c>
      <c r="B320" s="32" t="s">
        <v>2547</v>
      </c>
      <c r="C320" s="32">
        <v>23</v>
      </c>
      <c r="D320" s="32">
        <v>23</v>
      </c>
    </row>
    <row r="321" spans="1:4">
      <c r="A321" s="32" t="s">
        <v>1284</v>
      </c>
      <c r="B321" s="32" t="s">
        <v>2547</v>
      </c>
      <c r="C321" s="32">
        <v>23</v>
      </c>
      <c r="D321" s="32">
        <v>17</v>
      </c>
    </row>
    <row r="322" spans="1:4">
      <c r="A322" s="32" t="s">
        <v>1400</v>
      </c>
      <c r="B322" s="32" t="s">
        <v>2547</v>
      </c>
      <c r="C322" s="32">
        <v>23</v>
      </c>
      <c r="D322" s="32">
        <v>18</v>
      </c>
    </row>
    <row r="323" spans="1:4">
      <c r="A323" s="32" t="s">
        <v>1165</v>
      </c>
      <c r="B323" s="32" t="s">
        <v>2548</v>
      </c>
      <c r="C323" s="32">
        <v>23</v>
      </c>
      <c r="D323" s="32">
        <v>19</v>
      </c>
    </row>
    <row r="324" spans="1:4">
      <c r="A324" s="32" t="s">
        <v>1236</v>
      </c>
      <c r="B324" s="32" t="s">
        <v>2547</v>
      </c>
      <c r="C324" s="32">
        <v>23</v>
      </c>
      <c r="D324" s="32">
        <v>20</v>
      </c>
    </row>
    <row r="325" spans="1:4">
      <c r="A325" s="32" t="s">
        <v>1075</v>
      </c>
      <c r="B325" s="32" t="s">
        <v>2548</v>
      </c>
      <c r="C325" s="32">
        <v>23</v>
      </c>
      <c r="D325" s="32">
        <v>18</v>
      </c>
    </row>
    <row r="326" spans="1:4">
      <c r="A326" s="32" t="s">
        <v>1209</v>
      </c>
      <c r="B326" s="32" t="s">
        <v>2547</v>
      </c>
      <c r="C326" s="32">
        <v>23</v>
      </c>
      <c r="D326" s="32">
        <v>16</v>
      </c>
    </row>
    <row r="327" spans="1:4">
      <c r="A327" s="32" t="s">
        <v>1123</v>
      </c>
      <c r="B327" s="32" t="s">
        <v>2547</v>
      </c>
      <c r="C327" s="32">
        <v>23</v>
      </c>
      <c r="D327" s="32">
        <v>21</v>
      </c>
    </row>
    <row r="328" spans="1:4">
      <c r="A328" s="32" t="s">
        <v>1337</v>
      </c>
      <c r="B328" s="32" t="s">
        <v>2547</v>
      </c>
      <c r="C328" s="32">
        <v>23</v>
      </c>
      <c r="D328" s="32">
        <v>18</v>
      </c>
    </row>
    <row r="329" spans="1:4">
      <c r="A329" s="32" t="s">
        <v>1135</v>
      </c>
      <c r="B329" s="32" t="s">
        <v>2547</v>
      </c>
      <c r="C329" s="32">
        <v>23</v>
      </c>
      <c r="D329" s="32">
        <v>22</v>
      </c>
    </row>
    <row r="330" spans="1:4">
      <c r="A330" s="32" t="s">
        <v>1014</v>
      </c>
      <c r="B330" s="32" t="s">
        <v>2548</v>
      </c>
      <c r="C330" s="32">
        <v>23</v>
      </c>
      <c r="D330" s="32">
        <v>13</v>
      </c>
    </row>
    <row r="331" spans="1:4">
      <c r="A331" s="32" t="s">
        <v>1035</v>
      </c>
      <c r="B331" s="32" t="s">
        <v>2548</v>
      </c>
      <c r="C331" s="32">
        <v>23</v>
      </c>
      <c r="D331" s="32">
        <v>15</v>
      </c>
    </row>
    <row r="332" spans="1:4">
      <c r="A332" s="32" t="s">
        <v>1100</v>
      </c>
      <c r="B332" s="32" t="s">
        <v>2547</v>
      </c>
      <c r="C332" s="32">
        <v>22</v>
      </c>
      <c r="D332" s="32">
        <v>19</v>
      </c>
    </row>
    <row r="333" spans="1:4">
      <c r="A333" s="32" t="s">
        <v>1306</v>
      </c>
      <c r="B333" s="32" t="s">
        <v>2547</v>
      </c>
      <c r="C333" s="32">
        <v>22</v>
      </c>
      <c r="D333" s="32">
        <v>16</v>
      </c>
    </row>
    <row r="334" spans="1:4">
      <c r="A334" s="32" t="s">
        <v>1105</v>
      </c>
      <c r="B334" s="32" t="s">
        <v>2547</v>
      </c>
      <c r="C334" s="32">
        <v>22</v>
      </c>
      <c r="D334" s="32">
        <v>18</v>
      </c>
    </row>
    <row r="335" spans="1:4">
      <c r="A335" s="32" t="s">
        <v>1098</v>
      </c>
      <c r="B335" s="32" t="s">
        <v>2549</v>
      </c>
      <c r="C335" s="32">
        <v>22</v>
      </c>
      <c r="D335" s="32">
        <v>15</v>
      </c>
    </row>
    <row r="336" spans="1:4">
      <c r="A336" s="32" t="s">
        <v>1088</v>
      </c>
      <c r="B336" s="32" t="s">
        <v>2548</v>
      </c>
      <c r="C336" s="32">
        <v>22</v>
      </c>
      <c r="D336" s="32">
        <v>14</v>
      </c>
    </row>
    <row r="337" spans="1:4">
      <c r="A337" s="32" t="s">
        <v>1262</v>
      </c>
      <c r="B337" s="32" t="s">
        <v>2547</v>
      </c>
      <c r="C337" s="32">
        <v>22</v>
      </c>
      <c r="D337" s="32">
        <v>13</v>
      </c>
    </row>
    <row r="338" spans="1:4">
      <c r="A338" s="32" t="s">
        <v>1158</v>
      </c>
      <c r="B338" s="32" t="s">
        <v>2547</v>
      </c>
      <c r="C338" s="32">
        <v>22</v>
      </c>
      <c r="D338" s="32">
        <v>19</v>
      </c>
    </row>
    <row r="339" spans="1:4">
      <c r="A339" s="32" t="s">
        <v>3457</v>
      </c>
      <c r="B339" s="32" t="s">
        <v>2547</v>
      </c>
      <c r="C339" s="32">
        <v>22</v>
      </c>
      <c r="D339" s="32">
        <v>20</v>
      </c>
    </row>
    <row r="340" spans="1:4">
      <c r="A340" s="32" t="s">
        <v>1325</v>
      </c>
      <c r="B340" s="32" t="s">
        <v>2547</v>
      </c>
      <c r="C340" s="32">
        <v>22</v>
      </c>
      <c r="D340" s="32">
        <v>18</v>
      </c>
    </row>
    <row r="341" spans="1:4">
      <c r="A341" s="32" t="s">
        <v>1087</v>
      </c>
      <c r="B341" s="32" t="s">
        <v>2548</v>
      </c>
      <c r="C341" s="32">
        <v>22</v>
      </c>
      <c r="D341" s="32">
        <v>21</v>
      </c>
    </row>
    <row r="342" spans="1:4">
      <c r="A342" s="32" t="s">
        <v>1045</v>
      </c>
      <c r="B342" s="32" t="s">
        <v>2547</v>
      </c>
      <c r="C342" s="32">
        <v>22</v>
      </c>
      <c r="D342" s="32">
        <v>19</v>
      </c>
    </row>
    <row r="343" spans="1:4">
      <c r="A343" s="32" t="s">
        <v>1118</v>
      </c>
      <c r="B343" s="32" t="s">
        <v>2547</v>
      </c>
      <c r="C343" s="32">
        <v>22</v>
      </c>
      <c r="D343" s="32">
        <v>19</v>
      </c>
    </row>
    <row r="344" spans="1:4">
      <c r="A344" s="32" t="s">
        <v>1344</v>
      </c>
      <c r="B344" s="32" t="s">
        <v>2547</v>
      </c>
      <c r="C344" s="32">
        <v>22</v>
      </c>
      <c r="D344" s="32">
        <v>16</v>
      </c>
    </row>
    <row r="345" spans="1:4">
      <c r="A345" s="32" t="s">
        <v>1101</v>
      </c>
      <c r="B345" s="32" t="s">
        <v>2547</v>
      </c>
      <c r="C345" s="32">
        <v>22</v>
      </c>
      <c r="D345" s="32">
        <v>19</v>
      </c>
    </row>
    <row r="346" spans="1:4">
      <c r="A346" s="32" t="s">
        <v>1914</v>
      </c>
      <c r="B346" s="32" t="s">
        <v>2547</v>
      </c>
      <c r="C346" s="32">
        <v>22</v>
      </c>
      <c r="D346" s="32">
        <v>12</v>
      </c>
    </row>
    <row r="347" spans="1:4">
      <c r="A347" s="32" t="s">
        <v>1109</v>
      </c>
      <c r="B347" s="32" t="s">
        <v>2548</v>
      </c>
      <c r="C347" s="32">
        <v>22</v>
      </c>
      <c r="D347" s="32">
        <v>23</v>
      </c>
    </row>
    <row r="348" spans="1:4">
      <c r="A348" s="32" t="s">
        <v>1046</v>
      </c>
      <c r="B348" s="32" t="s">
        <v>2547</v>
      </c>
      <c r="C348" s="32">
        <v>22</v>
      </c>
      <c r="D348" s="32">
        <v>20</v>
      </c>
    </row>
    <row r="349" spans="1:4">
      <c r="A349" s="32" t="s">
        <v>1384</v>
      </c>
      <c r="B349" s="32" t="s">
        <v>2547</v>
      </c>
      <c r="C349" s="32">
        <v>22</v>
      </c>
      <c r="D349" s="32">
        <v>20</v>
      </c>
    </row>
    <row r="350" spans="1:4">
      <c r="A350" s="32" t="s">
        <v>1316</v>
      </c>
      <c r="B350" s="32" t="s">
        <v>2547</v>
      </c>
      <c r="C350" s="32">
        <v>21</v>
      </c>
      <c r="D350" s="32">
        <v>18</v>
      </c>
    </row>
    <row r="351" spans="1:4">
      <c r="A351" s="32" t="s">
        <v>1359</v>
      </c>
      <c r="B351" s="32" t="s">
        <v>2548</v>
      </c>
      <c r="C351" s="32">
        <v>21</v>
      </c>
      <c r="D351" s="32">
        <v>20</v>
      </c>
    </row>
    <row r="352" spans="1:4">
      <c r="A352" s="32" t="s">
        <v>1142</v>
      </c>
      <c r="B352" s="32" t="s">
        <v>2547</v>
      </c>
      <c r="C352" s="32">
        <v>21</v>
      </c>
      <c r="D352" s="32">
        <v>17</v>
      </c>
    </row>
    <row r="353" spans="1:4">
      <c r="A353" s="32" t="s">
        <v>1342</v>
      </c>
      <c r="B353" s="32" t="s">
        <v>2547</v>
      </c>
      <c r="C353" s="32">
        <v>21</v>
      </c>
      <c r="D353" s="32">
        <v>18</v>
      </c>
    </row>
    <row r="354" spans="1:4">
      <c r="A354" s="32" t="s">
        <v>1627</v>
      </c>
      <c r="B354" s="32" t="s">
        <v>2548</v>
      </c>
      <c r="C354" s="32">
        <v>21</v>
      </c>
      <c r="D354" s="32">
        <v>17</v>
      </c>
    </row>
    <row r="355" spans="1:4">
      <c r="A355" s="32" t="s">
        <v>1047</v>
      </c>
      <c r="B355" s="32" t="s">
        <v>2548</v>
      </c>
      <c r="C355" s="32">
        <v>21</v>
      </c>
      <c r="D355" s="32">
        <v>20</v>
      </c>
    </row>
    <row r="356" spans="1:4">
      <c r="A356" s="32" t="s">
        <v>1030</v>
      </c>
      <c r="B356" s="32" t="s">
        <v>2548</v>
      </c>
      <c r="C356" s="32">
        <v>21</v>
      </c>
      <c r="D356" s="32">
        <v>17</v>
      </c>
    </row>
    <row r="357" spans="1:4">
      <c r="A357" s="32" t="s">
        <v>2747</v>
      </c>
      <c r="B357" s="32" t="s">
        <v>2548</v>
      </c>
      <c r="C357" s="32">
        <v>21</v>
      </c>
      <c r="D357" s="32">
        <v>17</v>
      </c>
    </row>
    <row r="358" spans="1:4">
      <c r="A358" s="32" t="s">
        <v>3014</v>
      </c>
      <c r="B358" s="32" t="s">
        <v>2547</v>
      </c>
      <c r="C358" s="32">
        <v>21</v>
      </c>
      <c r="D358" s="32">
        <v>19</v>
      </c>
    </row>
    <row r="359" spans="1:4">
      <c r="A359" s="32" t="s">
        <v>3449</v>
      </c>
      <c r="B359" s="32" t="s">
        <v>2548</v>
      </c>
      <c r="C359" s="32">
        <v>21</v>
      </c>
      <c r="D359" s="32">
        <v>15</v>
      </c>
    </row>
    <row r="360" spans="1:4">
      <c r="A360" s="32" t="s">
        <v>1311</v>
      </c>
      <c r="B360" s="32" t="s">
        <v>2547</v>
      </c>
      <c r="C360" s="32">
        <v>21</v>
      </c>
      <c r="D360" s="32">
        <v>16</v>
      </c>
    </row>
    <row r="361" spans="1:4">
      <c r="A361" s="32" t="s">
        <v>1118</v>
      </c>
      <c r="B361" s="32" t="s">
        <v>2548</v>
      </c>
      <c r="C361" s="32">
        <v>21</v>
      </c>
      <c r="D361" s="32">
        <v>16</v>
      </c>
    </row>
    <row r="362" spans="1:4">
      <c r="A362" s="32" t="s">
        <v>1141</v>
      </c>
      <c r="B362" s="32" t="s">
        <v>2548</v>
      </c>
      <c r="C362" s="32">
        <v>21</v>
      </c>
      <c r="D362" s="32">
        <v>20</v>
      </c>
    </row>
    <row r="363" spans="1:4">
      <c r="A363" s="32" t="s">
        <v>1182</v>
      </c>
      <c r="B363" s="32" t="s">
        <v>2547</v>
      </c>
      <c r="C363" s="32">
        <v>21</v>
      </c>
      <c r="D363" s="32">
        <v>21</v>
      </c>
    </row>
    <row r="364" spans="1:4">
      <c r="A364" s="32" t="s">
        <v>1231</v>
      </c>
      <c r="B364" s="32" t="s">
        <v>2547</v>
      </c>
      <c r="C364" s="32">
        <v>21</v>
      </c>
      <c r="D364" s="32">
        <v>13</v>
      </c>
    </row>
    <row r="365" spans="1:4">
      <c r="A365" s="32" t="s">
        <v>1161</v>
      </c>
      <c r="B365" s="32" t="s">
        <v>2548</v>
      </c>
      <c r="C365" s="32">
        <v>21</v>
      </c>
      <c r="D365" s="32">
        <v>18</v>
      </c>
    </row>
    <row r="366" spans="1:4">
      <c r="A366" s="32" t="s">
        <v>1187</v>
      </c>
      <c r="B366" s="32" t="s">
        <v>2547</v>
      </c>
      <c r="C366" s="32">
        <v>21</v>
      </c>
      <c r="D366" s="32">
        <v>19</v>
      </c>
    </row>
    <row r="367" spans="1:4">
      <c r="A367" s="32" t="s">
        <v>1002</v>
      </c>
      <c r="B367" s="32" t="s">
        <v>2548</v>
      </c>
      <c r="C367" s="32">
        <v>21</v>
      </c>
      <c r="D367" s="32">
        <v>15</v>
      </c>
    </row>
    <row r="368" spans="1:4">
      <c r="A368" s="32" t="s">
        <v>2190</v>
      </c>
      <c r="B368" s="32" t="s">
        <v>2547</v>
      </c>
      <c r="C368" s="32">
        <v>21</v>
      </c>
      <c r="D368" s="32">
        <v>18</v>
      </c>
    </row>
    <row r="369" spans="1:4">
      <c r="A369" s="32" t="s">
        <v>2588</v>
      </c>
      <c r="B369" s="32">
        <v>21</v>
      </c>
      <c r="C369" s="32">
        <v>17</v>
      </c>
      <c r="D369" s="32">
        <v>1.23529411764705</v>
      </c>
    </row>
    <row r="370" spans="1:4">
      <c r="A370" s="32" t="s">
        <v>1781</v>
      </c>
      <c r="B370" s="32" t="s">
        <v>2547</v>
      </c>
      <c r="C370" s="32">
        <v>20</v>
      </c>
      <c r="D370" s="32">
        <v>14</v>
      </c>
    </row>
    <row r="371" spans="1:4">
      <c r="A371" s="32" t="s">
        <v>1340</v>
      </c>
      <c r="B371" s="32" t="s">
        <v>2547</v>
      </c>
      <c r="C371" s="32">
        <v>20</v>
      </c>
      <c r="D371" s="32">
        <v>12</v>
      </c>
    </row>
    <row r="372" spans="1:4">
      <c r="A372" s="32" t="s">
        <v>1225</v>
      </c>
      <c r="B372" s="32" t="s">
        <v>2547</v>
      </c>
      <c r="C372" s="32">
        <v>20</v>
      </c>
      <c r="D372" s="32">
        <v>20</v>
      </c>
    </row>
    <row r="373" spans="1:4">
      <c r="A373" s="32" t="s">
        <v>1104</v>
      </c>
      <c r="B373" s="32" t="s">
        <v>2548</v>
      </c>
      <c r="C373" s="32">
        <v>20</v>
      </c>
      <c r="D373" s="32">
        <v>17</v>
      </c>
    </row>
    <row r="374" spans="1:4">
      <c r="A374" s="32" t="s">
        <v>1531</v>
      </c>
      <c r="B374" s="32" t="s">
        <v>2547</v>
      </c>
      <c r="C374" s="32">
        <v>20</v>
      </c>
      <c r="D374" s="32">
        <v>15</v>
      </c>
    </row>
    <row r="375" spans="1:4">
      <c r="A375" s="32" t="s">
        <v>1323</v>
      </c>
      <c r="B375" s="32" t="s">
        <v>2547</v>
      </c>
      <c r="C375" s="32">
        <v>20</v>
      </c>
      <c r="D375" s="32">
        <v>14</v>
      </c>
    </row>
    <row r="376" spans="1:4">
      <c r="A376" s="32" t="s">
        <v>1094</v>
      </c>
      <c r="B376" s="32" t="s">
        <v>2547</v>
      </c>
      <c r="C376" s="32">
        <v>20</v>
      </c>
      <c r="D376" s="32">
        <v>19</v>
      </c>
    </row>
    <row r="377" spans="1:4">
      <c r="A377" s="32" t="s">
        <v>3017</v>
      </c>
      <c r="B377" s="32" t="s">
        <v>2547</v>
      </c>
      <c r="C377" s="32">
        <v>20</v>
      </c>
      <c r="D377" s="32">
        <v>18</v>
      </c>
    </row>
    <row r="378" spans="1:4">
      <c r="A378" s="32" t="s">
        <v>1212</v>
      </c>
      <c r="B378" s="32" t="s">
        <v>2547</v>
      </c>
      <c r="C378" s="32">
        <v>20</v>
      </c>
      <c r="D378" s="32">
        <v>16</v>
      </c>
    </row>
    <row r="379" spans="1:4">
      <c r="A379" s="32" t="s">
        <v>1203</v>
      </c>
      <c r="B379" s="32" t="s">
        <v>2547</v>
      </c>
      <c r="C379" s="32">
        <v>20</v>
      </c>
      <c r="D379" s="32">
        <v>18</v>
      </c>
    </row>
    <row r="380" spans="1:4">
      <c r="A380" s="32" t="s">
        <v>1637</v>
      </c>
      <c r="B380" s="32" t="s">
        <v>2547</v>
      </c>
      <c r="C380" s="32">
        <v>20</v>
      </c>
      <c r="D380" s="32">
        <v>17</v>
      </c>
    </row>
    <row r="381" spans="1:4">
      <c r="A381" s="32" t="s">
        <v>1420</v>
      </c>
      <c r="B381" s="32" t="s">
        <v>2548</v>
      </c>
      <c r="C381" s="32">
        <v>20</v>
      </c>
      <c r="D381" s="32">
        <v>14</v>
      </c>
    </row>
    <row r="382" spans="1:4">
      <c r="A382" s="32" t="s">
        <v>1119</v>
      </c>
      <c r="B382" s="32" t="s">
        <v>2547</v>
      </c>
      <c r="C382" s="32">
        <v>20</v>
      </c>
      <c r="D382" s="32">
        <v>17</v>
      </c>
    </row>
    <row r="383" spans="1:4">
      <c r="A383" s="32" t="s">
        <v>1816</v>
      </c>
      <c r="B383" s="32" t="s">
        <v>2547</v>
      </c>
      <c r="C383" s="32">
        <v>20</v>
      </c>
      <c r="D383" s="32">
        <v>17</v>
      </c>
    </row>
    <row r="384" spans="1:4">
      <c r="A384" s="32" t="s">
        <v>1478</v>
      </c>
      <c r="B384" s="32" t="s">
        <v>2547</v>
      </c>
      <c r="C384" s="32">
        <v>20</v>
      </c>
      <c r="D384" s="32">
        <v>13</v>
      </c>
    </row>
    <row r="385" spans="1:4">
      <c r="A385" s="32" t="s">
        <v>1166</v>
      </c>
      <c r="B385" s="32" t="s">
        <v>2547</v>
      </c>
      <c r="C385" s="32">
        <v>20</v>
      </c>
      <c r="D385" s="32">
        <v>20</v>
      </c>
    </row>
    <row r="386" spans="1:4">
      <c r="A386" s="32" t="s">
        <v>1221</v>
      </c>
      <c r="B386" s="32" t="s">
        <v>2547</v>
      </c>
      <c r="C386" s="32">
        <v>20</v>
      </c>
      <c r="D386" s="32">
        <v>19</v>
      </c>
    </row>
    <row r="387" spans="1:4">
      <c r="A387" s="32" t="s">
        <v>1607</v>
      </c>
      <c r="B387" s="32" t="s">
        <v>2547</v>
      </c>
      <c r="C387" s="32">
        <v>20</v>
      </c>
      <c r="D387" s="32">
        <v>9</v>
      </c>
    </row>
    <row r="388" spans="1:4">
      <c r="A388" s="32" t="s">
        <v>1174</v>
      </c>
      <c r="B388" s="32" t="s">
        <v>2547</v>
      </c>
      <c r="C388" s="32">
        <v>20</v>
      </c>
      <c r="D388" s="32">
        <v>15</v>
      </c>
    </row>
    <row r="389" spans="1:4">
      <c r="A389" s="32" t="s">
        <v>1308</v>
      </c>
      <c r="B389" s="32" t="s">
        <v>2547</v>
      </c>
      <c r="C389" s="32">
        <v>19</v>
      </c>
      <c r="D389" s="32">
        <v>17</v>
      </c>
    </row>
    <row r="390" spans="1:4">
      <c r="A390" s="32" t="s">
        <v>1788</v>
      </c>
      <c r="B390" s="32" t="s">
        <v>2547</v>
      </c>
      <c r="C390" s="32">
        <v>19</v>
      </c>
      <c r="D390" s="32">
        <v>14</v>
      </c>
    </row>
    <row r="391" spans="1:4">
      <c r="A391" s="32" t="s">
        <v>1281</v>
      </c>
      <c r="B391" s="32" t="s">
        <v>2547</v>
      </c>
      <c r="C391" s="32">
        <v>19</v>
      </c>
      <c r="D391" s="32">
        <v>14</v>
      </c>
    </row>
    <row r="392" spans="1:4">
      <c r="A392" s="32" t="s">
        <v>1016</v>
      </c>
      <c r="B392" s="32" t="s">
        <v>2547</v>
      </c>
      <c r="C392" s="32">
        <v>19</v>
      </c>
      <c r="D392" s="32">
        <v>17</v>
      </c>
    </row>
    <row r="393" spans="1:4">
      <c r="A393" s="32" t="s">
        <v>2410</v>
      </c>
      <c r="B393" s="32" t="s">
        <v>2548</v>
      </c>
      <c r="C393" s="32">
        <v>19</v>
      </c>
      <c r="D393" s="32">
        <v>18</v>
      </c>
    </row>
    <row r="394" spans="1:4">
      <c r="A394" s="32" t="s">
        <v>1435</v>
      </c>
      <c r="B394" s="32" t="s">
        <v>2548</v>
      </c>
      <c r="C394" s="32">
        <v>19</v>
      </c>
      <c r="D394" s="32">
        <v>16</v>
      </c>
    </row>
    <row r="395" spans="1:4">
      <c r="A395" s="32" t="s">
        <v>1134</v>
      </c>
      <c r="B395" s="32" t="s">
        <v>2548</v>
      </c>
      <c r="C395" s="32">
        <v>19</v>
      </c>
      <c r="D395" s="32">
        <v>17</v>
      </c>
    </row>
    <row r="396" spans="1:4">
      <c r="A396" s="32" t="s">
        <v>1286</v>
      </c>
      <c r="B396" s="32" t="s">
        <v>2547</v>
      </c>
      <c r="C396" s="32">
        <v>19</v>
      </c>
      <c r="D396" s="32">
        <v>15</v>
      </c>
    </row>
    <row r="397" spans="1:4">
      <c r="A397" s="32" t="s">
        <v>1404</v>
      </c>
      <c r="B397" s="32" t="s">
        <v>2547</v>
      </c>
      <c r="C397" s="32">
        <v>19</v>
      </c>
      <c r="D397" s="32">
        <v>14</v>
      </c>
    </row>
    <row r="398" spans="1:4">
      <c r="A398" s="32" t="s">
        <v>1289</v>
      </c>
      <c r="B398" s="32" t="s">
        <v>2547</v>
      </c>
      <c r="C398" s="32">
        <v>19</v>
      </c>
      <c r="D398" s="32">
        <v>14</v>
      </c>
    </row>
    <row r="399" spans="1:4">
      <c r="A399" s="32" t="s">
        <v>1111</v>
      </c>
      <c r="B399" s="32" t="s">
        <v>2548</v>
      </c>
      <c r="C399" s="32">
        <v>19</v>
      </c>
      <c r="D399" s="32">
        <v>17</v>
      </c>
    </row>
    <row r="400" spans="1:4">
      <c r="A400" s="32" t="s">
        <v>1238</v>
      </c>
      <c r="B400" s="32" t="s">
        <v>2548</v>
      </c>
      <c r="C400" s="32">
        <v>19</v>
      </c>
      <c r="D400" s="32">
        <v>16</v>
      </c>
    </row>
    <row r="401" spans="1:4">
      <c r="A401" s="32" t="s">
        <v>1056</v>
      </c>
      <c r="B401" s="32" t="s">
        <v>2548</v>
      </c>
      <c r="C401" s="32">
        <v>19</v>
      </c>
      <c r="D401" s="32">
        <v>18</v>
      </c>
    </row>
    <row r="402" spans="1:4">
      <c r="A402" s="32" t="s">
        <v>1012</v>
      </c>
      <c r="B402" s="32" t="s">
        <v>2548</v>
      </c>
      <c r="C402" s="32">
        <v>19</v>
      </c>
      <c r="D402" s="32">
        <v>12</v>
      </c>
    </row>
    <row r="403" spans="1:4">
      <c r="A403" s="32" t="s">
        <v>1034</v>
      </c>
      <c r="B403" s="32" t="s">
        <v>2548</v>
      </c>
      <c r="C403" s="32">
        <v>19</v>
      </c>
      <c r="D403" s="32">
        <v>15</v>
      </c>
    </row>
    <row r="404" spans="1:4">
      <c r="A404" s="32" t="s">
        <v>1133</v>
      </c>
      <c r="B404" s="32" t="s">
        <v>2547</v>
      </c>
      <c r="C404" s="32">
        <v>18</v>
      </c>
      <c r="D404" s="32">
        <v>17</v>
      </c>
    </row>
    <row r="405" spans="1:4">
      <c r="A405" s="32" t="s">
        <v>1100</v>
      </c>
      <c r="B405" s="32" t="s">
        <v>2548</v>
      </c>
      <c r="C405" s="32">
        <v>18</v>
      </c>
      <c r="D405" s="32">
        <v>17</v>
      </c>
    </row>
    <row r="406" spans="1:4">
      <c r="A406" s="32" t="s">
        <v>1259</v>
      </c>
      <c r="B406" s="32" t="s">
        <v>2547</v>
      </c>
      <c r="C406" s="32">
        <v>18</v>
      </c>
      <c r="D406" s="32">
        <v>16</v>
      </c>
    </row>
    <row r="407" spans="1:4">
      <c r="A407" s="32" t="s">
        <v>1000</v>
      </c>
      <c r="B407" s="32" t="s">
        <v>2549</v>
      </c>
      <c r="C407" s="32">
        <v>18</v>
      </c>
      <c r="D407" s="32">
        <v>12</v>
      </c>
    </row>
    <row r="408" spans="1:4">
      <c r="A408" s="32" t="s">
        <v>1127</v>
      </c>
      <c r="B408" s="32" t="s">
        <v>2547</v>
      </c>
      <c r="C408" s="32">
        <v>18</v>
      </c>
      <c r="D408" s="32">
        <v>18</v>
      </c>
    </row>
    <row r="409" spans="1:4">
      <c r="A409" s="32" t="s">
        <v>1272</v>
      </c>
      <c r="B409" s="32" t="s">
        <v>2547</v>
      </c>
      <c r="C409" s="32">
        <v>18</v>
      </c>
      <c r="D409" s="32">
        <v>15</v>
      </c>
    </row>
    <row r="410" spans="1:4">
      <c r="A410" s="32" t="s">
        <v>2751</v>
      </c>
      <c r="B410" s="32" t="s">
        <v>2547</v>
      </c>
      <c r="C410" s="32">
        <v>18</v>
      </c>
      <c r="D410" s="32">
        <v>14</v>
      </c>
    </row>
    <row r="411" spans="1:4">
      <c r="A411" s="32" t="s">
        <v>3451</v>
      </c>
      <c r="B411" s="32" t="s">
        <v>2548</v>
      </c>
      <c r="C411" s="32">
        <v>18</v>
      </c>
      <c r="D411" s="32">
        <v>14</v>
      </c>
    </row>
    <row r="412" spans="1:4">
      <c r="A412" s="32" t="s">
        <v>1582</v>
      </c>
      <c r="B412" s="32" t="s">
        <v>2547</v>
      </c>
      <c r="C412" s="32">
        <v>18</v>
      </c>
      <c r="D412" s="32">
        <v>15</v>
      </c>
    </row>
    <row r="413" spans="1:4">
      <c r="A413" s="32" t="s">
        <v>1419</v>
      </c>
      <c r="B413" s="32" t="s">
        <v>2547</v>
      </c>
      <c r="C413" s="32">
        <v>18</v>
      </c>
      <c r="D413" s="32">
        <v>15</v>
      </c>
    </row>
    <row r="414" spans="1:4">
      <c r="A414" s="32" t="s">
        <v>1237</v>
      </c>
      <c r="B414" s="32" t="s">
        <v>2548</v>
      </c>
      <c r="C414" s="32">
        <v>18</v>
      </c>
      <c r="D414" s="32">
        <v>15</v>
      </c>
    </row>
    <row r="415" spans="1:4">
      <c r="A415" s="32" t="s">
        <v>1468</v>
      </c>
      <c r="B415" s="32" t="s">
        <v>2547</v>
      </c>
      <c r="C415" s="32">
        <v>18</v>
      </c>
      <c r="D415" s="32">
        <v>10</v>
      </c>
    </row>
    <row r="416" spans="1:4">
      <c r="A416" s="32" t="s">
        <v>1176</v>
      </c>
      <c r="B416" s="32" t="s">
        <v>2548</v>
      </c>
      <c r="C416" s="32">
        <v>18</v>
      </c>
      <c r="D416" s="32">
        <v>16</v>
      </c>
    </row>
    <row r="417" spans="1:4">
      <c r="A417" s="32" t="s">
        <v>1498</v>
      </c>
      <c r="B417" s="32" t="s">
        <v>2547</v>
      </c>
      <c r="C417" s="32">
        <v>18</v>
      </c>
      <c r="D417" s="32">
        <v>17</v>
      </c>
    </row>
    <row r="418" spans="1:4">
      <c r="A418" s="32" t="s">
        <v>1141</v>
      </c>
      <c r="B418" s="32" t="s">
        <v>2547</v>
      </c>
      <c r="C418" s="32">
        <v>18</v>
      </c>
      <c r="D418" s="32">
        <v>16</v>
      </c>
    </row>
    <row r="419" spans="1:4">
      <c r="A419" s="32" t="s">
        <v>1273</v>
      </c>
      <c r="B419" s="32" t="s">
        <v>2547</v>
      </c>
      <c r="C419" s="32">
        <v>18</v>
      </c>
      <c r="D419" s="32">
        <v>16</v>
      </c>
    </row>
    <row r="420" spans="1:4">
      <c r="A420" s="32" t="s">
        <v>1119</v>
      </c>
      <c r="B420" s="32" t="s">
        <v>2548</v>
      </c>
      <c r="C420" s="32">
        <v>18</v>
      </c>
      <c r="D420" s="32">
        <v>18</v>
      </c>
    </row>
    <row r="421" spans="1:4">
      <c r="A421" s="32" t="s">
        <v>1230</v>
      </c>
      <c r="B421" s="32" t="s">
        <v>2547</v>
      </c>
      <c r="C421" s="32">
        <v>18</v>
      </c>
      <c r="D421" s="32">
        <v>16</v>
      </c>
    </row>
    <row r="422" spans="1:4">
      <c r="A422" s="32" t="s">
        <v>1080</v>
      </c>
      <c r="B422" s="32" t="s">
        <v>2548</v>
      </c>
      <c r="C422" s="32">
        <v>18</v>
      </c>
      <c r="D422" s="32">
        <v>13</v>
      </c>
    </row>
    <row r="423" spans="1:4">
      <c r="A423" s="32" t="s">
        <v>1352</v>
      </c>
      <c r="B423" s="32" t="s">
        <v>2547</v>
      </c>
      <c r="C423" s="32">
        <v>18</v>
      </c>
      <c r="D423" s="32">
        <v>15</v>
      </c>
    </row>
    <row r="424" spans="1:4">
      <c r="A424" s="32" t="s">
        <v>1194</v>
      </c>
      <c r="B424" s="32" t="s">
        <v>2547</v>
      </c>
      <c r="C424" s="32">
        <v>18</v>
      </c>
      <c r="D424" s="32">
        <v>17</v>
      </c>
    </row>
    <row r="425" spans="1:4">
      <c r="A425" s="32" t="s">
        <v>1313</v>
      </c>
      <c r="B425" s="32" t="s">
        <v>2547</v>
      </c>
      <c r="C425" s="32">
        <v>18</v>
      </c>
      <c r="D425" s="32">
        <v>16</v>
      </c>
    </row>
    <row r="426" spans="1:4">
      <c r="A426" s="32" t="s">
        <v>1117</v>
      </c>
      <c r="B426" s="32" t="s">
        <v>2548</v>
      </c>
      <c r="C426" s="32">
        <v>18</v>
      </c>
      <c r="D426" s="32">
        <v>17</v>
      </c>
    </row>
    <row r="427" spans="1:4">
      <c r="A427" s="32" t="s">
        <v>1213</v>
      </c>
      <c r="B427" s="32" t="s">
        <v>2547</v>
      </c>
      <c r="C427" s="32">
        <v>18</v>
      </c>
      <c r="D427" s="32">
        <v>16</v>
      </c>
    </row>
    <row r="428" spans="1:4">
      <c r="A428" s="32" t="s">
        <v>1027</v>
      </c>
      <c r="B428" s="32" t="s">
        <v>2548</v>
      </c>
      <c r="C428" s="32">
        <v>18</v>
      </c>
      <c r="D428" s="32">
        <v>14</v>
      </c>
    </row>
    <row r="429" spans="1:4">
      <c r="A429" s="32" t="s">
        <v>2553</v>
      </c>
      <c r="B429" s="32">
        <v>18</v>
      </c>
      <c r="C429" s="32">
        <v>13</v>
      </c>
      <c r="D429" s="32">
        <v>1.3846153846153799</v>
      </c>
    </row>
    <row r="430" spans="1:4">
      <c r="A430" s="32" t="s">
        <v>1669</v>
      </c>
      <c r="B430" s="32" t="s">
        <v>2547</v>
      </c>
      <c r="C430" s="32">
        <v>17</v>
      </c>
      <c r="D430" s="32">
        <v>16</v>
      </c>
    </row>
    <row r="431" spans="1:4">
      <c r="A431" s="32" t="s">
        <v>1214</v>
      </c>
      <c r="B431" s="32" t="s">
        <v>2547</v>
      </c>
      <c r="C431" s="32">
        <v>17</v>
      </c>
      <c r="D431" s="32">
        <v>11</v>
      </c>
    </row>
    <row r="432" spans="1:4">
      <c r="A432" s="32" t="s">
        <v>1393</v>
      </c>
      <c r="B432" s="32" t="s">
        <v>2547</v>
      </c>
      <c r="C432" s="32">
        <v>17</v>
      </c>
      <c r="D432" s="32">
        <v>17</v>
      </c>
    </row>
    <row r="433" spans="1:4">
      <c r="A433" s="32" t="s">
        <v>1393</v>
      </c>
      <c r="B433" s="32" t="s">
        <v>2548</v>
      </c>
      <c r="C433" s="32">
        <v>17</v>
      </c>
      <c r="D433" s="32">
        <v>14</v>
      </c>
    </row>
    <row r="434" spans="1:4">
      <c r="A434" s="32" t="s">
        <v>1180</v>
      </c>
      <c r="B434" s="32" t="s">
        <v>2548</v>
      </c>
      <c r="C434" s="32">
        <v>17</v>
      </c>
      <c r="D434" s="32">
        <v>15</v>
      </c>
    </row>
    <row r="435" spans="1:4">
      <c r="A435" s="32" t="s">
        <v>1089</v>
      </c>
      <c r="B435" s="32" t="s">
        <v>2548</v>
      </c>
      <c r="C435" s="32">
        <v>17</v>
      </c>
      <c r="D435" s="32">
        <v>17</v>
      </c>
    </row>
    <row r="436" spans="1:4">
      <c r="A436" s="32" t="s">
        <v>1022</v>
      </c>
      <c r="B436" s="32" t="s">
        <v>2548</v>
      </c>
      <c r="C436" s="32">
        <v>17</v>
      </c>
      <c r="D436" s="32">
        <v>16</v>
      </c>
    </row>
    <row r="437" spans="1:4">
      <c r="A437" s="32" t="s">
        <v>1026</v>
      </c>
      <c r="B437" s="32" t="s">
        <v>2547</v>
      </c>
      <c r="C437" s="32">
        <v>17</v>
      </c>
      <c r="D437" s="32">
        <v>15</v>
      </c>
    </row>
    <row r="438" spans="1:4">
      <c r="A438" s="32" t="s">
        <v>3009</v>
      </c>
      <c r="B438" s="32" t="s">
        <v>2547</v>
      </c>
      <c r="C438" s="32">
        <v>17</v>
      </c>
      <c r="D438" s="32">
        <v>14</v>
      </c>
    </row>
    <row r="439" spans="1:4">
      <c r="A439" s="32" t="s">
        <v>1087</v>
      </c>
      <c r="B439" s="32" t="s">
        <v>2549</v>
      </c>
      <c r="C439" s="32">
        <v>17</v>
      </c>
      <c r="D439" s="32">
        <v>14</v>
      </c>
    </row>
    <row r="440" spans="1:4">
      <c r="A440" s="32" t="s">
        <v>1326</v>
      </c>
      <c r="B440" s="32" t="s">
        <v>2547</v>
      </c>
      <c r="C440" s="32">
        <v>17</v>
      </c>
      <c r="D440" s="32">
        <v>13</v>
      </c>
    </row>
    <row r="441" spans="1:4">
      <c r="A441" s="32" t="s">
        <v>995</v>
      </c>
      <c r="B441" s="32" t="s">
        <v>2549</v>
      </c>
      <c r="C441" s="32">
        <v>17</v>
      </c>
      <c r="D441" s="32">
        <v>17</v>
      </c>
    </row>
    <row r="442" spans="1:4">
      <c r="A442" s="32" t="s">
        <v>1218</v>
      </c>
      <c r="B442" s="32" t="s">
        <v>2547</v>
      </c>
      <c r="C442" s="32">
        <v>17</v>
      </c>
      <c r="D442" s="32">
        <v>14</v>
      </c>
    </row>
    <row r="443" spans="1:4">
      <c r="A443" s="32" t="s">
        <v>1111</v>
      </c>
      <c r="B443" s="32" t="s">
        <v>2547</v>
      </c>
      <c r="C443" s="32">
        <v>17</v>
      </c>
      <c r="D443" s="32">
        <v>15</v>
      </c>
    </row>
    <row r="444" spans="1:4">
      <c r="A444" s="32" t="s">
        <v>1117</v>
      </c>
      <c r="B444" s="32" t="s">
        <v>2547</v>
      </c>
      <c r="C444" s="32">
        <v>17</v>
      </c>
      <c r="D444" s="32">
        <v>15</v>
      </c>
    </row>
    <row r="445" spans="1:4">
      <c r="A445" s="32" t="s">
        <v>1563</v>
      </c>
      <c r="B445" s="32" t="s">
        <v>2547</v>
      </c>
      <c r="C445" s="32">
        <v>17</v>
      </c>
      <c r="D445" s="32">
        <v>17</v>
      </c>
    </row>
    <row r="446" spans="1:4">
      <c r="A446" s="32" t="s">
        <v>1612</v>
      </c>
      <c r="B446" s="32" t="s">
        <v>2547</v>
      </c>
      <c r="C446" s="32">
        <v>16</v>
      </c>
      <c r="D446" s="32">
        <v>13</v>
      </c>
    </row>
    <row r="447" spans="1:4">
      <c r="A447" s="32" t="s">
        <v>1133</v>
      </c>
      <c r="B447" s="32" t="s">
        <v>2548</v>
      </c>
      <c r="C447" s="32">
        <v>16</v>
      </c>
      <c r="D447" s="32">
        <v>13</v>
      </c>
    </row>
    <row r="448" spans="1:4">
      <c r="A448" s="32" t="s">
        <v>1270</v>
      </c>
      <c r="B448" s="32" t="s">
        <v>2547</v>
      </c>
      <c r="C448" s="32">
        <v>16</v>
      </c>
      <c r="D448" s="32">
        <v>14</v>
      </c>
    </row>
    <row r="449" spans="1:4">
      <c r="A449" s="32" t="s">
        <v>1431</v>
      </c>
      <c r="B449" s="32" t="s">
        <v>2547</v>
      </c>
      <c r="C449" s="32">
        <v>16</v>
      </c>
      <c r="D449" s="32">
        <v>15</v>
      </c>
    </row>
    <row r="450" spans="1:4">
      <c r="A450" s="32" t="s">
        <v>1432</v>
      </c>
      <c r="B450" s="32" t="s">
        <v>2547</v>
      </c>
      <c r="C450" s="32">
        <v>16</v>
      </c>
      <c r="D450" s="32">
        <v>12</v>
      </c>
    </row>
    <row r="451" spans="1:4">
      <c r="A451" s="32" t="s">
        <v>1224</v>
      </c>
      <c r="B451" s="32" t="s">
        <v>2547</v>
      </c>
      <c r="C451" s="32">
        <v>16</v>
      </c>
      <c r="D451" s="32">
        <v>9</v>
      </c>
    </row>
    <row r="452" spans="1:4">
      <c r="A452" s="32" t="s">
        <v>1043</v>
      </c>
      <c r="B452" s="32" t="s">
        <v>2548</v>
      </c>
      <c r="C452" s="32">
        <v>16</v>
      </c>
      <c r="D452" s="32">
        <v>16</v>
      </c>
    </row>
    <row r="453" spans="1:4">
      <c r="A453" s="32" t="s">
        <v>1677</v>
      </c>
      <c r="B453" s="32" t="s">
        <v>2547</v>
      </c>
      <c r="C453" s="32">
        <v>16</v>
      </c>
      <c r="D453" s="32">
        <v>9</v>
      </c>
    </row>
    <row r="454" spans="1:4">
      <c r="A454" s="32" t="s">
        <v>1202</v>
      </c>
      <c r="B454" s="32" t="s">
        <v>2547</v>
      </c>
      <c r="C454" s="32">
        <v>16</v>
      </c>
      <c r="D454" s="32">
        <v>10</v>
      </c>
    </row>
    <row r="455" spans="1:4">
      <c r="A455" s="32" t="s">
        <v>1068</v>
      </c>
      <c r="B455" s="32" t="s">
        <v>2548</v>
      </c>
      <c r="C455" s="32">
        <v>16</v>
      </c>
      <c r="D455" s="32">
        <v>15</v>
      </c>
    </row>
    <row r="456" spans="1:4">
      <c r="A456" s="32" t="s">
        <v>1001</v>
      </c>
      <c r="B456" s="32" t="s">
        <v>2548</v>
      </c>
      <c r="C456" s="32">
        <v>16</v>
      </c>
      <c r="D456" s="32">
        <v>14</v>
      </c>
    </row>
    <row r="457" spans="1:4">
      <c r="A457" s="32" t="s">
        <v>2750</v>
      </c>
      <c r="B457" s="32" t="s">
        <v>2547</v>
      </c>
      <c r="C457" s="32">
        <v>16</v>
      </c>
      <c r="D457" s="32">
        <v>13</v>
      </c>
    </row>
    <row r="458" spans="1:4">
      <c r="A458" s="32" t="s">
        <v>3459</v>
      </c>
      <c r="B458" s="32" t="s">
        <v>2547</v>
      </c>
      <c r="C458" s="32">
        <v>16</v>
      </c>
      <c r="D458" s="32">
        <v>13</v>
      </c>
    </row>
    <row r="459" spans="1:4">
      <c r="A459" s="32" t="s">
        <v>1534</v>
      </c>
      <c r="B459" s="32" t="s">
        <v>2548</v>
      </c>
      <c r="C459" s="32">
        <v>16</v>
      </c>
      <c r="D459" s="32">
        <v>10</v>
      </c>
    </row>
    <row r="460" spans="1:4">
      <c r="A460" s="32" t="s">
        <v>1234</v>
      </c>
      <c r="B460" s="32" t="s">
        <v>2548</v>
      </c>
      <c r="C460" s="32">
        <v>16</v>
      </c>
      <c r="D460" s="32">
        <v>14</v>
      </c>
    </row>
    <row r="461" spans="1:4">
      <c r="A461" s="32" t="s">
        <v>1197</v>
      </c>
      <c r="B461" s="32" t="s">
        <v>2548</v>
      </c>
      <c r="C461" s="32">
        <v>16</v>
      </c>
      <c r="D461" s="32">
        <v>14</v>
      </c>
    </row>
    <row r="462" spans="1:4">
      <c r="A462" s="32" t="s">
        <v>1631</v>
      </c>
      <c r="B462" s="32" t="s">
        <v>2547</v>
      </c>
      <c r="C462" s="32">
        <v>16</v>
      </c>
      <c r="D462" s="32">
        <v>12</v>
      </c>
    </row>
    <row r="463" spans="1:4">
      <c r="A463" s="32" t="s">
        <v>1021</v>
      </c>
      <c r="B463" s="32" t="s">
        <v>2549</v>
      </c>
      <c r="C463" s="32">
        <v>16</v>
      </c>
      <c r="D463" s="32">
        <v>15</v>
      </c>
    </row>
    <row r="464" spans="1:4">
      <c r="A464" s="32" t="s">
        <v>1749</v>
      </c>
      <c r="B464" s="32" t="s">
        <v>2547</v>
      </c>
      <c r="C464" s="32">
        <v>16</v>
      </c>
      <c r="D464" s="32">
        <v>10</v>
      </c>
    </row>
    <row r="465" spans="1:4">
      <c r="A465" s="32" t="s">
        <v>1385</v>
      </c>
      <c r="B465" s="32" t="s">
        <v>2547</v>
      </c>
      <c r="C465" s="32">
        <v>16</v>
      </c>
      <c r="D465" s="32">
        <v>12</v>
      </c>
    </row>
    <row r="466" spans="1:4">
      <c r="A466" s="32" t="s">
        <v>1515</v>
      </c>
      <c r="B466" s="32" t="s">
        <v>2547</v>
      </c>
      <c r="C466" s="32">
        <v>16</v>
      </c>
      <c r="D466" s="32">
        <v>13</v>
      </c>
    </row>
    <row r="467" spans="1:4">
      <c r="A467" s="32" t="s">
        <v>1147</v>
      </c>
      <c r="B467" s="32" t="s">
        <v>2548</v>
      </c>
      <c r="C467" s="32">
        <v>16</v>
      </c>
      <c r="D467" s="32">
        <v>4</v>
      </c>
    </row>
    <row r="468" spans="1:4">
      <c r="A468" s="32" t="s">
        <v>1290</v>
      </c>
      <c r="B468" s="32" t="s">
        <v>2547</v>
      </c>
      <c r="C468" s="32">
        <v>16</v>
      </c>
      <c r="D468" s="32">
        <v>14</v>
      </c>
    </row>
    <row r="469" spans="1:4">
      <c r="A469" s="32" t="s">
        <v>2551</v>
      </c>
      <c r="B469" s="32">
        <v>16</v>
      </c>
      <c r="C469" s="32">
        <v>13</v>
      </c>
      <c r="D469" s="32">
        <v>1.2307692307692299</v>
      </c>
    </row>
    <row r="470" spans="1:4">
      <c r="A470" s="32" t="s">
        <v>1486</v>
      </c>
      <c r="B470" s="32" t="s">
        <v>2547</v>
      </c>
      <c r="C470" s="32">
        <v>15</v>
      </c>
      <c r="D470" s="32">
        <v>15</v>
      </c>
    </row>
    <row r="471" spans="1:4">
      <c r="A471" s="32" t="s">
        <v>1524</v>
      </c>
      <c r="B471" s="32" t="s">
        <v>2547</v>
      </c>
      <c r="C471" s="32">
        <v>15</v>
      </c>
      <c r="D471" s="32">
        <v>15</v>
      </c>
    </row>
    <row r="472" spans="1:4">
      <c r="A472" s="32" t="s">
        <v>1170</v>
      </c>
      <c r="B472" s="32" t="s">
        <v>2547</v>
      </c>
      <c r="C472" s="32">
        <v>15</v>
      </c>
      <c r="D472" s="32">
        <v>12</v>
      </c>
    </row>
    <row r="473" spans="1:4">
      <c r="A473" s="32" t="s">
        <v>1394</v>
      </c>
      <c r="B473" s="32" t="s">
        <v>2547</v>
      </c>
      <c r="C473" s="32">
        <v>15</v>
      </c>
      <c r="D473" s="32">
        <v>12</v>
      </c>
    </row>
    <row r="474" spans="1:4">
      <c r="A474" s="32" t="s">
        <v>1878</v>
      </c>
      <c r="B474" s="32" t="s">
        <v>2547</v>
      </c>
      <c r="C474" s="32">
        <v>15</v>
      </c>
      <c r="D474" s="32">
        <v>14</v>
      </c>
    </row>
    <row r="475" spans="1:4">
      <c r="A475" s="32" t="s">
        <v>1084</v>
      </c>
      <c r="B475" s="32" t="s">
        <v>2548</v>
      </c>
      <c r="C475" s="32">
        <v>15</v>
      </c>
      <c r="D475" s="32">
        <v>14</v>
      </c>
    </row>
    <row r="476" spans="1:4">
      <c r="A476" s="32" t="s">
        <v>1282</v>
      </c>
      <c r="B476" s="32" t="s">
        <v>2547</v>
      </c>
      <c r="C476" s="32">
        <v>15</v>
      </c>
      <c r="D476" s="32">
        <v>12</v>
      </c>
    </row>
    <row r="477" spans="1:4">
      <c r="A477" s="32" t="s">
        <v>3013</v>
      </c>
      <c r="B477" s="32" t="s">
        <v>2547</v>
      </c>
      <c r="C477" s="32">
        <v>15</v>
      </c>
      <c r="D477" s="32">
        <v>14</v>
      </c>
    </row>
    <row r="478" spans="1:4">
      <c r="A478" s="32" t="s">
        <v>3446</v>
      </c>
      <c r="B478" s="32" t="s">
        <v>2548</v>
      </c>
      <c r="C478" s="32">
        <v>15</v>
      </c>
      <c r="D478" s="32">
        <v>12</v>
      </c>
    </row>
    <row r="479" spans="1:4">
      <c r="A479" s="32" t="s">
        <v>3448</v>
      </c>
      <c r="B479" s="32" t="s">
        <v>2548</v>
      </c>
      <c r="C479" s="32">
        <v>15</v>
      </c>
      <c r="D479" s="32">
        <v>15</v>
      </c>
    </row>
    <row r="480" spans="1:4">
      <c r="A480" s="32" t="s">
        <v>1283</v>
      </c>
      <c r="B480" s="32" t="s">
        <v>2547</v>
      </c>
      <c r="C480" s="32">
        <v>15</v>
      </c>
      <c r="D480" s="32">
        <v>8</v>
      </c>
    </row>
    <row r="481" spans="1:4">
      <c r="A481" s="32" t="s">
        <v>1227</v>
      </c>
      <c r="B481" s="32" t="s">
        <v>2547</v>
      </c>
      <c r="C481" s="32">
        <v>15</v>
      </c>
      <c r="D481" s="32">
        <v>14</v>
      </c>
    </row>
    <row r="482" spans="1:4">
      <c r="A482" s="32" t="s">
        <v>1198</v>
      </c>
      <c r="B482" s="32" t="s">
        <v>2547</v>
      </c>
      <c r="C482" s="32">
        <v>15</v>
      </c>
      <c r="D482" s="32">
        <v>13</v>
      </c>
    </row>
    <row r="483" spans="1:4">
      <c r="A483" s="32" t="s">
        <v>1199</v>
      </c>
      <c r="B483" s="32" t="s">
        <v>2547</v>
      </c>
      <c r="C483" s="32">
        <v>15</v>
      </c>
      <c r="D483" s="32">
        <v>15</v>
      </c>
    </row>
    <row r="484" spans="1:4">
      <c r="A484" s="32" t="s">
        <v>1192</v>
      </c>
      <c r="B484" s="32" t="s">
        <v>2548</v>
      </c>
      <c r="C484" s="32">
        <v>15</v>
      </c>
      <c r="D484" s="32">
        <v>14</v>
      </c>
    </row>
    <row r="485" spans="1:4">
      <c r="A485" s="32" t="s">
        <v>2254</v>
      </c>
      <c r="B485" s="32" t="s">
        <v>2547</v>
      </c>
      <c r="C485" s="32">
        <v>15</v>
      </c>
      <c r="D485" s="32">
        <v>14</v>
      </c>
    </row>
    <row r="486" spans="1:4">
      <c r="A486" s="32" t="s">
        <v>1297</v>
      </c>
      <c r="B486" s="32" t="s">
        <v>2548</v>
      </c>
      <c r="C486" s="32">
        <v>15</v>
      </c>
      <c r="D486" s="32">
        <v>14</v>
      </c>
    </row>
    <row r="487" spans="1:4">
      <c r="A487" s="32" t="s">
        <v>1343</v>
      </c>
      <c r="B487" s="32" t="s">
        <v>2547</v>
      </c>
      <c r="C487" s="32">
        <v>15</v>
      </c>
      <c r="D487" s="32">
        <v>14</v>
      </c>
    </row>
    <row r="488" spans="1:4">
      <c r="A488" s="32" t="s">
        <v>1273</v>
      </c>
      <c r="B488" s="32" t="s">
        <v>2548</v>
      </c>
      <c r="C488" s="32">
        <v>15</v>
      </c>
      <c r="D488" s="32">
        <v>15</v>
      </c>
    </row>
    <row r="489" spans="1:4">
      <c r="A489" s="32" t="s">
        <v>1589</v>
      </c>
      <c r="B489" s="32" t="s">
        <v>2549</v>
      </c>
      <c r="C489" s="32">
        <v>15</v>
      </c>
      <c r="D489" s="32">
        <v>6</v>
      </c>
    </row>
    <row r="490" spans="1:4">
      <c r="A490" s="32" t="s">
        <v>1373</v>
      </c>
      <c r="B490" s="32" t="s">
        <v>2547</v>
      </c>
      <c r="C490" s="32">
        <v>15</v>
      </c>
      <c r="D490" s="32">
        <v>14</v>
      </c>
    </row>
    <row r="491" spans="1:4">
      <c r="A491" s="32" t="s">
        <v>1249</v>
      </c>
      <c r="B491" s="32" t="s">
        <v>2548</v>
      </c>
      <c r="C491" s="32">
        <v>15</v>
      </c>
      <c r="D491" s="32">
        <v>14</v>
      </c>
    </row>
    <row r="492" spans="1:4">
      <c r="A492" s="32" t="s">
        <v>1267</v>
      </c>
      <c r="B492" s="32" t="s">
        <v>2548</v>
      </c>
      <c r="C492" s="32">
        <v>15</v>
      </c>
      <c r="D492" s="32">
        <v>15</v>
      </c>
    </row>
    <row r="493" spans="1:4">
      <c r="A493" s="32" t="s">
        <v>1816</v>
      </c>
      <c r="B493" s="32" t="s">
        <v>2549</v>
      </c>
      <c r="C493" s="32">
        <v>15</v>
      </c>
      <c r="D493" s="32">
        <v>10</v>
      </c>
    </row>
    <row r="494" spans="1:4">
      <c r="A494" s="32" t="s">
        <v>1161</v>
      </c>
      <c r="B494" s="32" t="s">
        <v>2547</v>
      </c>
      <c r="C494" s="32">
        <v>15</v>
      </c>
      <c r="D494" s="32">
        <v>15</v>
      </c>
    </row>
    <row r="495" spans="1:4">
      <c r="A495" s="32" t="s">
        <v>1331</v>
      </c>
      <c r="B495" s="32" t="s">
        <v>2547</v>
      </c>
      <c r="C495" s="32">
        <v>15</v>
      </c>
      <c r="D495" s="32">
        <v>13</v>
      </c>
    </row>
    <row r="496" spans="1:4">
      <c r="A496" s="32" t="s">
        <v>1076</v>
      </c>
      <c r="B496" s="32" t="s">
        <v>2548</v>
      </c>
      <c r="C496" s="32">
        <v>15</v>
      </c>
      <c r="D496" s="32">
        <v>14</v>
      </c>
    </row>
    <row r="497" spans="1:4">
      <c r="A497" s="32" t="s">
        <v>1193</v>
      </c>
      <c r="B497" s="32" t="s">
        <v>2547</v>
      </c>
      <c r="C497" s="32">
        <v>15</v>
      </c>
      <c r="D497" s="32">
        <v>13</v>
      </c>
    </row>
    <row r="498" spans="1:4">
      <c r="A498" s="32" t="s">
        <v>1426</v>
      </c>
      <c r="B498" s="32" t="s">
        <v>2547</v>
      </c>
      <c r="C498" s="32">
        <v>15</v>
      </c>
      <c r="D498" s="32">
        <v>13</v>
      </c>
    </row>
    <row r="499" spans="1:4">
      <c r="A499" s="32" t="s">
        <v>1601</v>
      </c>
      <c r="B499" s="32" t="s">
        <v>2548</v>
      </c>
      <c r="C499" s="32">
        <v>15</v>
      </c>
      <c r="D499" s="32">
        <v>11</v>
      </c>
    </row>
    <row r="500" spans="1:4">
      <c r="A500" s="32" t="s">
        <v>1351</v>
      </c>
      <c r="B500" s="32" t="s">
        <v>2547</v>
      </c>
      <c r="C500" s="32">
        <v>15</v>
      </c>
      <c r="D500" s="32">
        <v>12</v>
      </c>
    </row>
    <row r="501" spans="1:4">
      <c r="A501" s="32" t="s">
        <v>1602</v>
      </c>
      <c r="B501" s="32" t="s">
        <v>2547</v>
      </c>
      <c r="C501" s="32">
        <v>15</v>
      </c>
      <c r="D501" s="32">
        <v>11</v>
      </c>
    </row>
    <row r="502" spans="1:4">
      <c r="A502" s="32" t="s">
        <v>1837</v>
      </c>
      <c r="B502" s="32" t="s">
        <v>2547</v>
      </c>
      <c r="C502" s="32">
        <v>15</v>
      </c>
      <c r="D502" s="32">
        <v>6</v>
      </c>
    </row>
    <row r="503" spans="1:4">
      <c r="A503" s="32" t="s">
        <v>1238</v>
      </c>
      <c r="B503" s="32" t="s">
        <v>2547</v>
      </c>
      <c r="C503" s="32">
        <v>15</v>
      </c>
      <c r="D503" s="32">
        <v>12</v>
      </c>
    </row>
    <row r="504" spans="1:4">
      <c r="A504" s="32" t="s">
        <v>1669</v>
      </c>
      <c r="B504" s="32" t="s">
        <v>2548</v>
      </c>
      <c r="C504" s="32">
        <v>14</v>
      </c>
      <c r="D504" s="32">
        <v>13</v>
      </c>
    </row>
    <row r="505" spans="1:4">
      <c r="A505" s="32" t="s">
        <v>1707</v>
      </c>
      <c r="B505" s="32" t="s">
        <v>2547</v>
      </c>
      <c r="C505" s="32">
        <v>14</v>
      </c>
      <c r="D505" s="32">
        <v>11</v>
      </c>
    </row>
    <row r="506" spans="1:4">
      <c r="A506" s="32" t="s">
        <v>1183</v>
      </c>
      <c r="B506" s="32" t="s">
        <v>2548</v>
      </c>
      <c r="C506" s="32">
        <v>14</v>
      </c>
      <c r="D506" s="32">
        <v>9</v>
      </c>
    </row>
    <row r="507" spans="1:4">
      <c r="A507" s="32" t="s">
        <v>1292</v>
      </c>
      <c r="B507" s="32" t="s">
        <v>2547</v>
      </c>
      <c r="C507" s="32">
        <v>14</v>
      </c>
      <c r="D507" s="32">
        <v>14</v>
      </c>
    </row>
    <row r="508" spans="1:4">
      <c r="A508" s="32" t="s">
        <v>1184</v>
      </c>
      <c r="B508" s="32" t="s">
        <v>2547</v>
      </c>
      <c r="C508" s="32">
        <v>14</v>
      </c>
      <c r="D508" s="32">
        <v>12</v>
      </c>
    </row>
    <row r="509" spans="1:4">
      <c r="A509" s="32" t="s">
        <v>1170</v>
      </c>
      <c r="B509" s="32" t="s">
        <v>2548</v>
      </c>
      <c r="C509" s="32">
        <v>14</v>
      </c>
      <c r="D509" s="32">
        <v>12</v>
      </c>
    </row>
    <row r="510" spans="1:4">
      <c r="A510" s="32" t="s">
        <v>1869</v>
      </c>
      <c r="B510" s="32" t="s">
        <v>2547</v>
      </c>
      <c r="C510" s="32">
        <v>14</v>
      </c>
      <c r="D510" s="32">
        <v>11</v>
      </c>
    </row>
    <row r="511" spans="1:4">
      <c r="A511" s="32" t="s">
        <v>1241</v>
      </c>
      <c r="B511" s="32" t="s">
        <v>2547</v>
      </c>
      <c r="C511" s="32">
        <v>14</v>
      </c>
      <c r="D511" s="32">
        <v>14</v>
      </c>
    </row>
    <row r="512" spans="1:4">
      <c r="A512" s="32" t="s">
        <v>1054</v>
      </c>
      <c r="B512" s="32" t="s">
        <v>2548</v>
      </c>
      <c r="C512" s="32">
        <v>14</v>
      </c>
      <c r="D512" s="32">
        <v>12</v>
      </c>
    </row>
    <row r="513" spans="1:4">
      <c r="A513" s="32" t="s">
        <v>1415</v>
      </c>
      <c r="B513" s="32" t="s">
        <v>2547</v>
      </c>
      <c r="C513" s="32">
        <v>14</v>
      </c>
      <c r="D513" s="32">
        <v>13</v>
      </c>
    </row>
    <row r="514" spans="1:4">
      <c r="A514" s="32" t="s">
        <v>1019</v>
      </c>
      <c r="B514" s="32" t="s">
        <v>2549</v>
      </c>
      <c r="C514" s="32">
        <v>14</v>
      </c>
      <c r="D514" s="32">
        <v>12</v>
      </c>
    </row>
    <row r="515" spans="1:4">
      <c r="A515" s="32" t="s">
        <v>1207</v>
      </c>
      <c r="B515" s="32" t="s">
        <v>2547</v>
      </c>
      <c r="C515" s="32">
        <v>14</v>
      </c>
      <c r="D515" s="32">
        <v>12</v>
      </c>
    </row>
    <row r="516" spans="1:4">
      <c r="A516" s="32" t="s">
        <v>1128</v>
      </c>
      <c r="B516" s="32" t="s">
        <v>2548</v>
      </c>
      <c r="C516" s="32">
        <v>14</v>
      </c>
      <c r="D516" s="32">
        <v>11</v>
      </c>
    </row>
    <row r="517" spans="1:4">
      <c r="A517" s="32" t="s">
        <v>1435</v>
      </c>
      <c r="B517" s="32" t="s">
        <v>2547</v>
      </c>
      <c r="C517" s="32">
        <v>14</v>
      </c>
      <c r="D517" s="32">
        <v>13</v>
      </c>
    </row>
    <row r="518" spans="1:4">
      <c r="A518" s="32" t="s">
        <v>1897</v>
      </c>
      <c r="B518" s="32" t="s">
        <v>2547</v>
      </c>
      <c r="C518" s="32">
        <v>14</v>
      </c>
      <c r="D518" s="32">
        <v>14</v>
      </c>
    </row>
    <row r="519" spans="1:4">
      <c r="A519" s="32" t="s">
        <v>1370</v>
      </c>
      <c r="B519" s="32" t="s">
        <v>2547</v>
      </c>
      <c r="C519" s="32">
        <v>14</v>
      </c>
      <c r="D519" s="32">
        <v>12</v>
      </c>
    </row>
    <row r="520" spans="1:4">
      <c r="A520" s="32" t="s">
        <v>1745</v>
      </c>
      <c r="B520" s="32" t="s">
        <v>2547</v>
      </c>
      <c r="C520" s="32">
        <v>14</v>
      </c>
      <c r="D520" s="32">
        <v>13</v>
      </c>
    </row>
    <row r="521" spans="1:4">
      <c r="A521" s="32" t="s">
        <v>1345</v>
      </c>
      <c r="B521" s="32" t="s">
        <v>2547</v>
      </c>
      <c r="C521" s="32">
        <v>14</v>
      </c>
      <c r="D521" s="32">
        <v>13</v>
      </c>
    </row>
    <row r="522" spans="1:4">
      <c r="A522" s="32" t="s">
        <v>2272</v>
      </c>
      <c r="B522" s="32" t="s">
        <v>2547</v>
      </c>
      <c r="C522" s="32">
        <v>14</v>
      </c>
      <c r="D522" s="32">
        <v>9</v>
      </c>
    </row>
    <row r="523" spans="1:4">
      <c r="A523" s="32" t="s">
        <v>1160</v>
      </c>
      <c r="B523" s="32" t="s">
        <v>2548</v>
      </c>
      <c r="C523" s="32">
        <v>14</v>
      </c>
      <c r="D523" s="32">
        <v>11</v>
      </c>
    </row>
    <row r="524" spans="1:4">
      <c r="A524" s="32" t="s">
        <v>1145</v>
      </c>
      <c r="B524" s="32" t="s">
        <v>2547</v>
      </c>
      <c r="C524" s="32">
        <v>14</v>
      </c>
      <c r="D524" s="32">
        <v>13</v>
      </c>
    </row>
    <row r="525" spans="1:4">
      <c r="A525" s="32" t="s">
        <v>1173</v>
      </c>
      <c r="B525" s="32" t="s">
        <v>2548</v>
      </c>
      <c r="C525" s="32">
        <v>14</v>
      </c>
      <c r="D525" s="32">
        <v>8</v>
      </c>
    </row>
    <row r="526" spans="1:4">
      <c r="A526" s="32" t="s">
        <v>1349</v>
      </c>
      <c r="B526" s="32" t="s">
        <v>2547</v>
      </c>
      <c r="C526" s="32">
        <v>14</v>
      </c>
      <c r="D526" s="32">
        <v>14</v>
      </c>
    </row>
    <row r="527" spans="1:4">
      <c r="A527" s="32" t="s">
        <v>1253</v>
      </c>
      <c r="B527" s="32" t="s">
        <v>2547</v>
      </c>
      <c r="C527" s="32">
        <v>14</v>
      </c>
      <c r="D527" s="32">
        <v>11</v>
      </c>
    </row>
    <row r="528" spans="1:4">
      <c r="A528" s="32" t="s">
        <v>1126</v>
      </c>
      <c r="B528" s="32" t="s">
        <v>2548</v>
      </c>
      <c r="C528" s="32">
        <v>14</v>
      </c>
      <c r="D528" s="32">
        <v>14</v>
      </c>
    </row>
    <row r="529" spans="1:4">
      <c r="A529" s="32" t="s">
        <v>1659</v>
      </c>
      <c r="B529" s="32" t="s">
        <v>2547</v>
      </c>
      <c r="C529" s="32">
        <v>14</v>
      </c>
      <c r="D529" s="32">
        <v>14</v>
      </c>
    </row>
    <row r="530" spans="1:4">
      <c r="A530" s="32" t="s">
        <v>1387</v>
      </c>
      <c r="B530" s="32" t="s">
        <v>2547</v>
      </c>
      <c r="C530" s="32">
        <v>14</v>
      </c>
      <c r="D530" s="32">
        <v>11</v>
      </c>
    </row>
    <row r="531" spans="1:4">
      <c r="A531" s="32" t="s">
        <v>1136</v>
      </c>
      <c r="B531" s="32" t="s">
        <v>2547</v>
      </c>
      <c r="C531" s="32">
        <v>14</v>
      </c>
      <c r="D531" s="32">
        <v>14</v>
      </c>
    </row>
    <row r="532" spans="1:4">
      <c r="A532" s="32" t="s">
        <v>1376</v>
      </c>
      <c r="B532" s="32" t="s">
        <v>2547</v>
      </c>
      <c r="C532" s="32">
        <v>14</v>
      </c>
      <c r="D532" s="32">
        <v>8</v>
      </c>
    </row>
    <row r="533" spans="1:4">
      <c r="A533" s="32" t="s">
        <v>2200</v>
      </c>
      <c r="B533" s="32" t="s">
        <v>2547</v>
      </c>
      <c r="C533" s="32">
        <v>14</v>
      </c>
      <c r="D533" s="32">
        <v>8</v>
      </c>
    </row>
    <row r="534" spans="1:4">
      <c r="A534" s="32" t="s">
        <v>1450</v>
      </c>
      <c r="B534" s="32" t="s">
        <v>2547</v>
      </c>
      <c r="C534" s="32">
        <v>13</v>
      </c>
      <c r="D534" s="32">
        <v>10</v>
      </c>
    </row>
    <row r="535" spans="1:4">
      <c r="A535" s="32" t="s">
        <v>1211</v>
      </c>
      <c r="B535" s="32" t="s">
        <v>2547</v>
      </c>
      <c r="C535" s="32">
        <v>13</v>
      </c>
      <c r="D535" s="32">
        <v>11</v>
      </c>
    </row>
    <row r="536" spans="1:4">
      <c r="A536" s="32" t="s">
        <v>1359</v>
      </c>
      <c r="B536" s="32" t="s">
        <v>2547</v>
      </c>
      <c r="C536" s="32">
        <v>13</v>
      </c>
      <c r="D536" s="32">
        <v>11</v>
      </c>
    </row>
    <row r="537" spans="1:4">
      <c r="A537" s="32" t="s">
        <v>1621</v>
      </c>
      <c r="B537" s="32" t="s">
        <v>2547</v>
      </c>
      <c r="C537" s="32">
        <v>13</v>
      </c>
      <c r="D537" s="32">
        <v>10</v>
      </c>
    </row>
    <row r="538" spans="1:4">
      <c r="A538" s="32" t="s">
        <v>1110</v>
      </c>
      <c r="B538" s="32" t="s">
        <v>2548</v>
      </c>
      <c r="C538" s="32">
        <v>13</v>
      </c>
      <c r="D538" s="32">
        <v>11</v>
      </c>
    </row>
    <row r="539" spans="1:4">
      <c r="A539" s="32" t="s">
        <v>1226</v>
      </c>
      <c r="B539" s="32" t="s">
        <v>2547</v>
      </c>
      <c r="C539" s="32">
        <v>13</v>
      </c>
      <c r="D539" s="32">
        <v>11</v>
      </c>
    </row>
    <row r="540" spans="1:4">
      <c r="A540" s="32" t="s">
        <v>1623</v>
      </c>
      <c r="B540" s="32" t="s">
        <v>2547</v>
      </c>
      <c r="C540" s="32">
        <v>13</v>
      </c>
      <c r="D540" s="32">
        <v>8</v>
      </c>
    </row>
    <row r="541" spans="1:4">
      <c r="A541" s="32" t="s">
        <v>1879</v>
      </c>
      <c r="B541" s="32" t="s">
        <v>2547</v>
      </c>
      <c r="C541" s="32">
        <v>13</v>
      </c>
      <c r="D541" s="32">
        <v>8</v>
      </c>
    </row>
    <row r="542" spans="1:4">
      <c r="A542" s="32" t="s">
        <v>1263</v>
      </c>
      <c r="B542" s="32" t="s">
        <v>2547</v>
      </c>
      <c r="C542" s="32">
        <v>13</v>
      </c>
      <c r="D542" s="32">
        <v>10</v>
      </c>
    </row>
    <row r="543" spans="1:4">
      <c r="A543" s="32" t="s">
        <v>1233</v>
      </c>
      <c r="B543" s="32" t="s">
        <v>2547</v>
      </c>
      <c r="C543" s="32">
        <v>13</v>
      </c>
      <c r="D543" s="32">
        <v>11</v>
      </c>
    </row>
    <row r="544" spans="1:4">
      <c r="A544" s="32" t="s">
        <v>1070</v>
      </c>
      <c r="B544" s="32" t="s">
        <v>2548</v>
      </c>
      <c r="C544" s="32">
        <v>13</v>
      </c>
      <c r="D544" s="32">
        <v>13</v>
      </c>
    </row>
    <row r="545" spans="1:4">
      <c r="A545" s="32" t="s">
        <v>2740</v>
      </c>
      <c r="B545" s="32" t="s">
        <v>2548</v>
      </c>
      <c r="C545" s="32">
        <v>13</v>
      </c>
      <c r="D545" s="32">
        <v>11</v>
      </c>
    </row>
    <row r="546" spans="1:4">
      <c r="A546" s="32" t="s">
        <v>3005</v>
      </c>
      <c r="B546" s="32" t="s">
        <v>2548</v>
      </c>
      <c r="C546" s="32">
        <v>13</v>
      </c>
      <c r="D546" s="32">
        <v>11</v>
      </c>
    </row>
    <row r="547" spans="1:4">
      <c r="A547" s="32" t="s">
        <v>3012</v>
      </c>
      <c r="B547" s="32" t="s">
        <v>2548</v>
      </c>
      <c r="C547" s="32">
        <v>13</v>
      </c>
      <c r="D547" s="32">
        <v>13</v>
      </c>
    </row>
    <row r="548" spans="1:4">
      <c r="A548" s="32" t="s">
        <v>3461</v>
      </c>
      <c r="B548" s="32" t="s">
        <v>2547</v>
      </c>
      <c r="C548" s="32">
        <v>13</v>
      </c>
      <c r="D548" s="32">
        <v>9</v>
      </c>
    </row>
    <row r="549" spans="1:4">
      <c r="A549" s="32" t="s">
        <v>1400</v>
      </c>
      <c r="B549" s="32" t="s">
        <v>2548</v>
      </c>
      <c r="C549" s="32">
        <v>13</v>
      </c>
      <c r="D549" s="32">
        <v>9</v>
      </c>
    </row>
    <row r="550" spans="1:4">
      <c r="A550" s="32" t="s">
        <v>1800</v>
      </c>
      <c r="B550" s="32" t="s">
        <v>2547</v>
      </c>
      <c r="C550" s="32">
        <v>13</v>
      </c>
      <c r="D550" s="32">
        <v>10</v>
      </c>
    </row>
    <row r="551" spans="1:4">
      <c r="A551" s="32" t="s">
        <v>1236</v>
      </c>
      <c r="B551" s="32" t="s">
        <v>2548</v>
      </c>
      <c r="C551" s="32">
        <v>13</v>
      </c>
      <c r="D551" s="32">
        <v>11</v>
      </c>
    </row>
    <row r="552" spans="1:4">
      <c r="A552" s="32" t="s">
        <v>1312</v>
      </c>
      <c r="B552" s="32" t="s">
        <v>2547</v>
      </c>
      <c r="C552" s="32">
        <v>13</v>
      </c>
      <c r="D552" s="32">
        <v>10</v>
      </c>
    </row>
    <row r="553" spans="1:4">
      <c r="A553" s="32" t="s">
        <v>1369</v>
      </c>
      <c r="B553" s="32" t="s">
        <v>2547</v>
      </c>
      <c r="C553" s="32">
        <v>13</v>
      </c>
      <c r="D553" s="32">
        <v>11</v>
      </c>
    </row>
    <row r="554" spans="1:4">
      <c r="A554" s="32" t="s">
        <v>3028</v>
      </c>
      <c r="B554" s="32" t="s">
        <v>2547</v>
      </c>
      <c r="C554" s="32">
        <v>13</v>
      </c>
      <c r="D554" s="32">
        <v>5</v>
      </c>
    </row>
    <row r="555" spans="1:4">
      <c r="A555" s="32" t="s">
        <v>1538</v>
      </c>
      <c r="B555" s="32" t="s">
        <v>2547</v>
      </c>
      <c r="C555" s="32">
        <v>13</v>
      </c>
      <c r="D555" s="32">
        <v>12</v>
      </c>
    </row>
    <row r="556" spans="1:4">
      <c r="A556" s="32" t="s">
        <v>1371</v>
      </c>
      <c r="B556" s="32" t="s">
        <v>2548</v>
      </c>
      <c r="C556" s="32">
        <v>13</v>
      </c>
      <c r="D556" s="32">
        <v>12</v>
      </c>
    </row>
    <row r="557" spans="1:4">
      <c r="A557" s="32" t="s">
        <v>1469</v>
      </c>
      <c r="B557" s="32" t="s">
        <v>2547</v>
      </c>
      <c r="C557" s="32">
        <v>13</v>
      </c>
      <c r="D557" s="32">
        <v>11</v>
      </c>
    </row>
    <row r="558" spans="1:4">
      <c r="A558" s="32" t="s">
        <v>1806</v>
      </c>
      <c r="B558" s="32" t="s">
        <v>2547</v>
      </c>
      <c r="C558" s="32">
        <v>13</v>
      </c>
      <c r="D558" s="32">
        <v>8</v>
      </c>
    </row>
    <row r="559" spans="1:4">
      <c r="A559" s="32" t="s">
        <v>1085</v>
      </c>
      <c r="B559" s="32" t="s">
        <v>2549</v>
      </c>
      <c r="C559" s="32">
        <v>13</v>
      </c>
      <c r="D559" s="32">
        <v>11</v>
      </c>
    </row>
    <row r="560" spans="1:4">
      <c r="A560" s="32" t="s">
        <v>1008</v>
      </c>
      <c r="B560" s="32" t="s">
        <v>2549</v>
      </c>
      <c r="C560" s="32">
        <v>13</v>
      </c>
      <c r="D560" s="32">
        <v>10</v>
      </c>
    </row>
    <row r="561" spans="1:4">
      <c r="A561" s="32" t="s">
        <v>1687</v>
      </c>
      <c r="B561" s="32" t="s">
        <v>2547</v>
      </c>
      <c r="C561" s="32">
        <v>13</v>
      </c>
      <c r="D561" s="32">
        <v>13</v>
      </c>
    </row>
    <row r="562" spans="1:4">
      <c r="A562" s="32" t="s">
        <v>1287</v>
      </c>
      <c r="B562" s="32" t="s">
        <v>2547</v>
      </c>
      <c r="C562" s="32">
        <v>13</v>
      </c>
      <c r="D562" s="32">
        <v>12</v>
      </c>
    </row>
    <row r="563" spans="1:4">
      <c r="A563" s="32" t="s">
        <v>1596</v>
      </c>
      <c r="B563" s="32" t="s">
        <v>2547</v>
      </c>
      <c r="C563" s="32">
        <v>13</v>
      </c>
      <c r="D563" s="32">
        <v>8</v>
      </c>
    </row>
    <row r="564" spans="1:4">
      <c r="A564" s="32" t="s">
        <v>1503</v>
      </c>
      <c r="B564" s="32" t="s">
        <v>2547</v>
      </c>
      <c r="C564" s="32">
        <v>13</v>
      </c>
      <c r="D564" s="32">
        <v>11</v>
      </c>
    </row>
    <row r="565" spans="1:4">
      <c r="A565" s="32" t="s">
        <v>1335</v>
      </c>
      <c r="B565" s="32" t="s">
        <v>2547</v>
      </c>
      <c r="C565" s="32">
        <v>13</v>
      </c>
      <c r="D565" s="32">
        <v>11</v>
      </c>
    </row>
    <row r="566" spans="1:4">
      <c r="A566" s="32" t="s">
        <v>1759</v>
      </c>
      <c r="B566" s="32" t="s">
        <v>2547</v>
      </c>
      <c r="C566" s="32">
        <v>13</v>
      </c>
      <c r="D566" s="32">
        <v>10</v>
      </c>
    </row>
    <row r="567" spans="1:4">
      <c r="A567" s="32" t="s">
        <v>1512</v>
      </c>
      <c r="B567" s="32" t="s">
        <v>2547</v>
      </c>
      <c r="C567" s="32">
        <v>13</v>
      </c>
      <c r="D567" s="32">
        <v>13</v>
      </c>
    </row>
    <row r="568" spans="1:4">
      <c r="A568" s="32" t="s">
        <v>1147</v>
      </c>
      <c r="B568" s="32" t="s">
        <v>2547</v>
      </c>
      <c r="C568" s="32">
        <v>13</v>
      </c>
      <c r="D568" s="32">
        <v>11</v>
      </c>
    </row>
    <row r="569" spans="1:4">
      <c r="A569" s="32" t="s">
        <v>1036</v>
      </c>
      <c r="B569" s="32" t="s">
        <v>2548</v>
      </c>
      <c r="C569" s="32">
        <v>13</v>
      </c>
      <c r="D569" s="32">
        <v>9</v>
      </c>
    </row>
    <row r="570" spans="1:4">
      <c r="A570" s="32" t="s">
        <v>1517</v>
      </c>
      <c r="B570" s="32" t="s">
        <v>2547</v>
      </c>
      <c r="C570" s="32">
        <v>13</v>
      </c>
      <c r="D570" s="32">
        <v>9</v>
      </c>
    </row>
    <row r="571" spans="1:4">
      <c r="A571" s="32" t="s">
        <v>2546</v>
      </c>
      <c r="B571" s="32" t="s">
        <v>2547</v>
      </c>
      <c r="C571" s="32">
        <v>13</v>
      </c>
      <c r="D571" s="32">
        <v>10</v>
      </c>
    </row>
    <row r="572" spans="1:4">
      <c r="A572" s="32" t="s">
        <v>1357</v>
      </c>
      <c r="B572" s="32" t="s">
        <v>2547</v>
      </c>
      <c r="C572" s="32">
        <v>12</v>
      </c>
      <c r="D572" s="32">
        <v>10</v>
      </c>
    </row>
    <row r="573" spans="1:4">
      <c r="A573" s="32" t="s">
        <v>1155</v>
      </c>
      <c r="B573" s="32" t="s">
        <v>2547</v>
      </c>
      <c r="C573" s="32">
        <v>12</v>
      </c>
      <c r="D573" s="32">
        <v>9</v>
      </c>
    </row>
    <row r="574" spans="1:4">
      <c r="A574" s="32" t="s">
        <v>1521</v>
      </c>
      <c r="B574" s="32" t="s">
        <v>2547</v>
      </c>
      <c r="C574" s="32">
        <v>12</v>
      </c>
      <c r="D574" s="32">
        <v>11</v>
      </c>
    </row>
    <row r="575" spans="1:4">
      <c r="A575" s="32" t="s">
        <v>1156</v>
      </c>
      <c r="B575" s="32" t="s">
        <v>2548</v>
      </c>
      <c r="C575" s="32">
        <v>12</v>
      </c>
      <c r="D575" s="32">
        <v>12</v>
      </c>
    </row>
    <row r="576" spans="1:4">
      <c r="A576" s="32" t="s">
        <v>1223</v>
      </c>
      <c r="B576" s="32" t="s">
        <v>2548</v>
      </c>
      <c r="C576" s="32">
        <v>12</v>
      </c>
      <c r="D576" s="32">
        <v>10</v>
      </c>
    </row>
    <row r="577" spans="1:4">
      <c r="A577" s="32" t="s">
        <v>1185</v>
      </c>
      <c r="B577" s="32" t="s">
        <v>2547</v>
      </c>
      <c r="C577" s="32">
        <v>12</v>
      </c>
      <c r="D577" s="32">
        <v>9</v>
      </c>
    </row>
    <row r="578" spans="1:4">
      <c r="A578" s="32" t="s">
        <v>1491</v>
      </c>
      <c r="B578" s="32" t="s">
        <v>2547</v>
      </c>
      <c r="C578" s="32">
        <v>12</v>
      </c>
      <c r="D578" s="32">
        <v>10</v>
      </c>
    </row>
    <row r="579" spans="1:4">
      <c r="A579" s="32" t="s">
        <v>1240</v>
      </c>
      <c r="B579" s="32" t="s">
        <v>2548</v>
      </c>
      <c r="C579" s="32">
        <v>12</v>
      </c>
      <c r="D579" s="32">
        <v>9</v>
      </c>
    </row>
    <row r="580" spans="1:4">
      <c r="A580" s="32" t="s">
        <v>1168</v>
      </c>
      <c r="B580" s="32" t="s">
        <v>2547</v>
      </c>
      <c r="C580" s="32">
        <v>12</v>
      </c>
      <c r="D580" s="32">
        <v>11</v>
      </c>
    </row>
    <row r="581" spans="1:4">
      <c r="A581" s="32" t="s">
        <v>1092</v>
      </c>
      <c r="B581" s="32" t="s">
        <v>2548</v>
      </c>
      <c r="C581" s="32">
        <v>12</v>
      </c>
      <c r="D581" s="32">
        <v>9</v>
      </c>
    </row>
    <row r="582" spans="1:4">
      <c r="A582" s="32" t="s">
        <v>1363</v>
      </c>
      <c r="B582" s="32" t="s">
        <v>2547</v>
      </c>
      <c r="C582" s="32">
        <v>12</v>
      </c>
      <c r="D582" s="32">
        <v>9</v>
      </c>
    </row>
    <row r="583" spans="1:4">
      <c r="A583" s="32" t="s">
        <v>3450</v>
      </c>
      <c r="B583" s="32" t="s">
        <v>2548</v>
      </c>
      <c r="C583" s="32">
        <v>12</v>
      </c>
      <c r="D583" s="32">
        <v>8</v>
      </c>
    </row>
    <row r="584" spans="1:4">
      <c r="A584" s="32" t="s">
        <v>3447</v>
      </c>
      <c r="B584" s="32" t="s">
        <v>2548</v>
      </c>
      <c r="C584" s="32">
        <v>12</v>
      </c>
      <c r="D584" s="32">
        <v>10</v>
      </c>
    </row>
    <row r="585" spans="1:4">
      <c r="A585" s="32" t="s">
        <v>1235</v>
      </c>
      <c r="B585" s="32" t="s">
        <v>2547</v>
      </c>
      <c r="C585" s="32">
        <v>12</v>
      </c>
      <c r="D585" s="32">
        <v>10</v>
      </c>
    </row>
    <row r="586" spans="1:4">
      <c r="A586" s="32" t="s">
        <v>1630</v>
      </c>
      <c r="B586" s="32" t="s">
        <v>2547</v>
      </c>
      <c r="C586" s="32">
        <v>12</v>
      </c>
      <c r="D586" s="32">
        <v>10</v>
      </c>
    </row>
    <row r="587" spans="1:4">
      <c r="A587" s="32" t="s">
        <v>1367</v>
      </c>
      <c r="B587" s="32" t="s">
        <v>2547</v>
      </c>
      <c r="C587" s="32">
        <v>12</v>
      </c>
      <c r="D587" s="32">
        <v>9</v>
      </c>
    </row>
    <row r="588" spans="1:4">
      <c r="A588" s="32" t="s">
        <v>996</v>
      </c>
      <c r="B588" s="32" t="s">
        <v>2547</v>
      </c>
      <c r="C588" s="32">
        <v>12</v>
      </c>
      <c r="D588" s="32">
        <v>11</v>
      </c>
    </row>
    <row r="589" spans="1:4">
      <c r="A589" s="32" t="s">
        <v>1369</v>
      </c>
      <c r="B589" s="32" t="s">
        <v>2548</v>
      </c>
      <c r="C589" s="32">
        <v>12</v>
      </c>
      <c r="D589" s="32">
        <v>9</v>
      </c>
    </row>
    <row r="590" spans="1:4">
      <c r="A590" s="32" t="s">
        <v>1246</v>
      </c>
      <c r="B590" s="32" t="s">
        <v>2547</v>
      </c>
      <c r="C590" s="32">
        <v>12</v>
      </c>
      <c r="D590" s="32">
        <v>12</v>
      </c>
    </row>
    <row r="591" spans="1:4">
      <c r="A591" s="32" t="s">
        <v>1372</v>
      </c>
      <c r="B591" s="32" t="s">
        <v>2547</v>
      </c>
      <c r="C591" s="32">
        <v>12</v>
      </c>
      <c r="D591" s="32">
        <v>11</v>
      </c>
    </row>
    <row r="592" spans="1:4">
      <c r="A592" s="32" t="s">
        <v>1266</v>
      </c>
      <c r="B592" s="32" t="s">
        <v>2547</v>
      </c>
      <c r="C592" s="32">
        <v>12</v>
      </c>
      <c r="D592" s="32">
        <v>10</v>
      </c>
    </row>
    <row r="593" spans="1:4">
      <c r="A593" s="32" t="s">
        <v>1247</v>
      </c>
      <c r="B593" s="32" t="s">
        <v>2548</v>
      </c>
      <c r="C593" s="32">
        <v>12</v>
      </c>
      <c r="D593" s="32">
        <v>10</v>
      </c>
    </row>
    <row r="594" spans="1:4">
      <c r="A594" s="32" t="s">
        <v>1807</v>
      </c>
      <c r="B594" s="32" t="s">
        <v>2547</v>
      </c>
      <c r="C594" s="32">
        <v>12</v>
      </c>
      <c r="D594" s="32">
        <v>7</v>
      </c>
    </row>
    <row r="595" spans="1:4">
      <c r="A595" s="32" t="s">
        <v>2129</v>
      </c>
      <c r="B595" s="32" t="s">
        <v>2547</v>
      </c>
      <c r="C595" s="32">
        <v>12</v>
      </c>
      <c r="D595" s="32">
        <v>5</v>
      </c>
    </row>
    <row r="596" spans="1:4">
      <c r="A596" s="32" t="s">
        <v>1182</v>
      </c>
      <c r="B596" s="32" t="s">
        <v>2548</v>
      </c>
      <c r="C596" s="32">
        <v>12</v>
      </c>
      <c r="D596" s="32">
        <v>11</v>
      </c>
    </row>
    <row r="597" spans="1:4">
      <c r="A597" s="32" t="s">
        <v>1131</v>
      </c>
      <c r="B597" s="32" t="s">
        <v>2548</v>
      </c>
      <c r="C597" s="32">
        <v>12</v>
      </c>
      <c r="D597" s="32">
        <v>12</v>
      </c>
    </row>
    <row r="598" spans="1:4">
      <c r="A598" s="32" t="s">
        <v>1918</v>
      </c>
      <c r="B598" s="32" t="s">
        <v>2547</v>
      </c>
      <c r="C598" s="32">
        <v>12</v>
      </c>
      <c r="D598" s="32">
        <v>8</v>
      </c>
    </row>
    <row r="599" spans="1:4">
      <c r="A599" s="32" t="s">
        <v>2145</v>
      </c>
      <c r="B599" s="32" t="s">
        <v>2547</v>
      </c>
      <c r="C599" s="32">
        <v>12</v>
      </c>
      <c r="D599" s="32">
        <v>10</v>
      </c>
    </row>
    <row r="600" spans="1:4">
      <c r="A600" s="32" t="s">
        <v>2050</v>
      </c>
      <c r="B600" s="32" t="s">
        <v>2547</v>
      </c>
      <c r="C600" s="32">
        <v>12</v>
      </c>
      <c r="D600" s="32">
        <v>9</v>
      </c>
    </row>
    <row r="601" spans="1:4">
      <c r="A601" s="32" t="s">
        <v>1768</v>
      </c>
      <c r="B601" s="32" t="s">
        <v>2547</v>
      </c>
      <c r="C601" s="32">
        <v>12</v>
      </c>
      <c r="D601" s="32">
        <v>9</v>
      </c>
    </row>
    <row r="602" spans="1:4">
      <c r="A602" s="32" t="s">
        <v>1051</v>
      </c>
      <c r="B602" s="32" t="s">
        <v>2548</v>
      </c>
      <c r="C602" s="32">
        <v>12</v>
      </c>
      <c r="D602" s="32">
        <v>8</v>
      </c>
    </row>
    <row r="603" spans="1:4">
      <c r="A603" s="32" t="s">
        <v>1338</v>
      </c>
      <c r="B603" s="32" t="s">
        <v>2547</v>
      </c>
      <c r="C603" s="32">
        <v>12</v>
      </c>
      <c r="D603" s="32">
        <v>11</v>
      </c>
    </row>
    <row r="604" spans="1:4">
      <c r="A604" s="32" t="s">
        <v>1213</v>
      </c>
      <c r="B604" s="32" t="s">
        <v>2549</v>
      </c>
      <c r="C604" s="32">
        <v>12</v>
      </c>
      <c r="D604" s="32">
        <v>6</v>
      </c>
    </row>
    <row r="605" spans="1:4">
      <c r="A605" s="32" t="s">
        <v>1701</v>
      </c>
      <c r="B605" s="32" t="s">
        <v>2547</v>
      </c>
      <c r="C605" s="32">
        <v>12</v>
      </c>
      <c r="D605" s="32">
        <v>10</v>
      </c>
    </row>
    <row r="606" spans="1:4">
      <c r="A606" s="32" t="s">
        <v>1446</v>
      </c>
      <c r="B606" s="32" t="s">
        <v>2547</v>
      </c>
      <c r="C606" s="32">
        <v>12</v>
      </c>
      <c r="D606" s="32">
        <v>11</v>
      </c>
    </row>
    <row r="607" spans="1:4">
      <c r="A607" s="32" t="s">
        <v>1270</v>
      </c>
      <c r="B607" s="32" t="s">
        <v>2548</v>
      </c>
      <c r="C607" s="32">
        <v>11</v>
      </c>
      <c r="D607" s="32">
        <v>10</v>
      </c>
    </row>
    <row r="608" spans="1:4">
      <c r="A608" s="32" t="s">
        <v>1071</v>
      </c>
      <c r="B608" s="32" t="s">
        <v>2548</v>
      </c>
      <c r="C608" s="32">
        <v>11</v>
      </c>
      <c r="D608" s="32">
        <v>10</v>
      </c>
    </row>
    <row r="609" spans="1:4">
      <c r="A609" s="32" t="s">
        <v>1258</v>
      </c>
      <c r="B609" s="32" t="s">
        <v>2548</v>
      </c>
      <c r="C609" s="32">
        <v>11</v>
      </c>
      <c r="D609" s="32">
        <v>8</v>
      </c>
    </row>
    <row r="610" spans="1:4">
      <c r="A610" s="32" t="s">
        <v>1307</v>
      </c>
      <c r="B610" s="32" t="s">
        <v>2547</v>
      </c>
      <c r="C610" s="32">
        <v>11</v>
      </c>
      <c r="D610" s="32">
        <v>11</v>
      </c>
    </row>
    <row r="611" spans="1:4">
      <c r="A611" s="32" t="s">
        <v>1411</v>
      </c>
      <c r="B611" s="32" t="s">
        <v>2547</v>
      </c>
      <c r="C611" s="32">
        <v>11</v>
      </c>
      <c r="D611" s="32">
        <v>9</v>
      </c>
    </row>
    <row r="612" spans="1:4">
      <c r="A612" s="32" t="s">
        <v>1715</v>
      </c>
      <c r="B612" s="32" t="s">
        <v>2547</v>
      </c>
      <c r="C612" s="32">
        <v>11</v>
      </c>
      <c r="D612" s="32">
        <v>7</v>
      </c>
    </row>
    <row r="613" spans="1:4">
      <c r="A613" s="32" t="s">
        <v>1457</v>
      </c>
      <c r="B613" s="32" t="s">
        <v>2547</v>
      </c>
      <c r="C613" s="32">
        <v>11</v>
      </c>
      <c r="D613" s="32">
        <v>8</v>
      </c>
    </row>
    <row r="614" spans="1:4">
      <c r="A614" s="32" t="s">
        <v>1788</v>
      </c>
      <c r="B614" s="32" t="s">
        <v>2548</v>
      </c>
      <c r="C614" s="32">
        <v>11</v>
      </c>
      <c r="D614" s="32">
        <v>9</v>
      </c>
    </row>
    <row r="615" spans="1:4">
      <c r="A615" s="32" t="s">
        <v>1240</v>
      </c>
      <c r="B615" s="32" t="s">
        <v>2547</v>
      </c>
      <c r="C615" s="32">
        <v>11</v>
      </c>
      <c r="D615" s="32">
        <v>10</v>
      </c>
    </row>
    <row r="616" spans="1:4">
      <c r="A616" s="32" t="s">
        <v>1341</v>
      </c>
      <c r="B616" s="32" t="s">
        <v>2547</v>
      </c>
      <c r="C616" s="32">
        <v>11</v>
      </c>
      <c r="D616" s="32">
        <v>9</v>
      </c>
    </row>
    <row r="617" spans="1:4">
      <c r="A617" s="32" t="s">
        <v>1279</v>
      </c>
      <c r="B617" s="32" t="s">
        <v>2547</v>
      </c>
      <c r="C617" s="32">
        <v>11</v>
      </c>
      <c r="D617" s="32">
        <v>11</v>
      </c>
    </row>
    <row r="618" spans="1:4">
      <c r="A618" s="32" t="s">
        <v>1628</v>
      </c>
      <c r="B618" s="32" t="s">
        <v>2547</v>
      </c>
      <c r="C618" s="32">
        <v>11</v>
      </c>
      <c r="D618" s="32">
        <v>9</v>
      </c>
    </row>
    <row r="619" spans="1:4">
      <c r="A619" s="32" t="s">
        <v>1724</v>
      </c>
      <c r="B619" s="32" t="s">
        <v>2547</v>
      </c>
      <c r="C619" s="32">
        <v>11</v>
      </c>
      <c r="D619" s="32">
        <v>11</v>
      </c>
    </row>
    <row r="620" spans="1:4">
      <c r="A620" s="32" t="s">
        <v>1322</v>
      </c>
      <c r="B620" s="32" t="s">
        <v>2547</v>
      </c>
      <c r="C620" s="32">
        <v>11</v>
      </c>
      <c r="D620" s="32">
        <v>9</v>
      </c>
    </row>
    <row r="621" spans="1:4">
      <c r="A621" s="32" t="s">
        <v>1028</v>
      </c>
      <c r="B621" s="32" t="s">
        <v>2549</v>
      </c>
      <c r="C621" s="32">
        <v>11</v>
      </c>
      <c r="D621" s="32">
        <v>10</v>
      </c>
    </row>
    <row r="622" spans="1:4">
      <c r="A622" s="32" t="s">
        <v>1129</v>
      </c>
      <c r="B622" s="32" t="s">
        <v>2548</v>
      </c>
      <c r="C622" s="32">
        <v>11</v>
      </c>
      <c r="D622" s="32">
        <v>10</v>
      </c>
    </row>
    <row r="623" spans="1:4">
      <c r="A623" s="32" t="s">
        <v>2752</v>
      </c>
      <c r="B623" s="32" t="s">
        <v>2548</v>
      </c>
      <c r="C623" s="32">
        <v>11</v>
      </c>
      <c r="D623" s="32">
        <v>11</v>
      </c>
    </row>
    <row r="624" spans="1:4">
      <c r="A624" s="32" t="s">
        <v>3010</v>
      </c>
      <c r="B624" s="32" t="s">
        <v>2548</v>
      </c>
      <c r="C624" s="32">
        <v>11</v>
      </c>
      <c r="D624" s="32">
        <v>10</v>
      </c>
    </row>
    <row r="625" spans="1:4">
      <c r="A625" s="32" t="s">
        <v>1883</v>
      </c>
      <c r="B625" s="32" t="s">
        <v>2547</v>
      </c>
      <c r="C625" s="32">
        <v>11</v>
      </c>
      <c r="D625" s="32">
        <v>11</v>
      </c>
    </row>
    <row r="626" spans="1:4">
      <c r="A626" s="32" t="s">
        <v>1799</v>
      </c>
      <c r="B626" s="32" t="s">
        <v>2547</v>
      </c>
      <c r="C626" s="32">
        <v>11</v>
      </c>
      <c r="D626" s="32">
        <v>8</v>
      </c>
    </row>
    <row r="627" spans="1:4">
      <c r="A627" s="32" t="s">
        <v>1236</v>
      </c>
      <c r="B627" s="32" t="s">
        <v>2549</v>
      </c>
      <c r="C627" s="32">
        <v>11</v>
      </c>
      <c r="D627" s="32">
        <v>11</v>
      </c>
    </row>
    <row r="628" spans="1:4">
      <c r="A628" s="32" t="s">
        <v>1496</v>
      </c>
      <c r="B628" s="32" t="s">
        <v>2547</v>
      </c>
      <c r="C628" s="32">
        <v>11</v>
      </c>
      <c r="D628" s="32">
        <v>9</v>
      </c>
    </row>
    <row r="629" spans="1:4">
      <c r="A629" s="32" t="s">
        <v>1199</v>
      </c>
      <c r="B629" s="32" t="s">
        <v>2548</v>
      </c>
      <c r="C629" s="32">
        <v>11</v>
      </c>
      <c r="D629" s="32">
        <v>9</v>
      </c>
    </row>
    <row r="630" spans="1:4">
      <c r="A630" s="32" t="s">
        <v>1246</v>
      </c>
      <c r="B630" s="32" t="s">
        <v>2548</v>
      </c>
      <c r="C630" s="32">
        <v>11</v>
      </c>
      <c r="D630" s="32">
        <v>11</v>
      </c>
    </row>
    <row r="631" spans="1:4">
      <c r="A631" s="32" t="s">
        <v>2252</v>
      </c>
      <c r="B631" s="32" t="s">
        <v>2547</v>
      </c>
      <c r="C631" s="32">
        <v>11</v>
      </c>
      <c r="D631" s="32">
        <v>4</v>
      </c>
    </row>
    <row r="632" spans="1:4">
      <c r="A632" s="32" t="s">
        <v>1328</v>
      </c>
      <c r="B632" s="32" t="s">
        <v>2547</v>
      </c>
      <c r="C632" s="32">
        <v>11</v>
      </c>
      <c r="D632" s="32">
        <v>11</v>
      </c>
    </row>
    <row r="633" spans="1:4">
      <c r="A633" s="32" t="s">
        <v>1903</v>
      </c>
      <c r="B633" s="32" t="s">
        <v>2547</v>
      </c>
      <c r="C633" s="32">
        <v>11</v>
      </c>
      <c r="D633" s="32">
        <v>8</v>
      </c>
    </row>
    <row r="634" spans="1:4">
      <c r="A634" s="32" t="s">
        <v>1500</v>
      </c>
      <c r="B634" s="32" t="s">
        <v>2547</v>
      </c>
      <c r="C634" s="32">
        <v>11</v>
      </c>
      <c r="D634" s="32">
        <v>9</v>
      </c>
    </row>
    <row r="635" spans="1:4">
      <c r="A635" s="32" t="s">
        <v>1543</v>
      </c>
      <c r="B635" s="32" t="s">
        <v>2547</v>
      </c>
      <c r="C635" s="32">
        <v>11</v>
      </c>
      <c r="D635" s="32">
        <v>10</v>
      </c>
    </row>
    <row r="636" spans="1:4">
      <c r="A636" s="32" t="s">
        <v>1471</v>
      </c>
      <c r="B636" s="32" t="s">
        <v>2547</v>
      </c>
      <c r="C636" s="32">
        <v>11</v>
      </c>
      <c r="D636" s="32">
        <v>8</v>
      </c>
    </row>
    <row r="637" spans="1:4">
      <c r="A637" s="32" t="s">
        <v>1589</v>
      </c>
      <c r="B637" s="32" t="s">
        <v>2547</v>
      </c>
      <c r="C637" s="32">
        <v>11</v>
      </c>
      <c r="D637" s="32">
        <v>10</v>
      </c>
    </row>
    <row r="638" spans="1:4">
      <c r="A638" s="32" t="s">
        <v>1405</v>
      </c>
      <c r="B638" s="32" t="s">
        <v>2547</v>
      </c>
      <c r="C638" s="32">
        <v>11</v>
      </c>
      <c r="D638" s="32">
        <v>10</v>
      </c>
    </row>
    <row r="639" spans="1:4">
      <c r="A639" s="32" t="s">
        <v>1250</v>
      </c>
      <c r="B639" s="32" t="s">
        <v>2548</v>
      </c>
      <c r="C639" s="32">
        <v>11</v>
      </c>
      <c r="D639" s="32">
        <v>11</v>
      </c>
    </row>
    <row r="640" spans="1:4">
      <c r="A640" s="32" t="s">
        <v>1229</v>
      </c>
      <c r="B640" s="32" t="s">
        <v>2547</v>
      </c>
      <c r="C640" s="32">
        <v>11</v>
      </c>
      <c r="D640" s="32">
        <v>10</v>
      </c>
    </row>
    <row r="641" spans="1:4">
      <c r="A641" s="32" t="s">
        <v>1595</v>
      </c>
      <c r="B641" s="32" t="s">
        <v>2547</v>
      </c>
      <c r="C641" s="32">
        <v>11</v>
      </c>
      <c r="D641" s="32">
        <v>10</v>
      </c>
    </row>
    <row r="642" spans="1:4">
      <c r="A642" s="32" t="s">
        <v>1546</v>
      </c>
      <c r="B642" s="32" t="s">
        <v>2547</v>
      </c>
      <c r="C642" s="32">
        <v>11</v>
      </c>
      <c r="D642" s="32">
        <v>10</v>
      </c>
    </row>
    <row r="643" spans="1:4">
      <c r="A643" s="32" t="s">
        <v>2162</v>
      </c>
      <c r="B643" s="32" t="s">
        <v>2547</v>
      </c>
      <c r="C643" s="32">
        <v>11</v>
      </c>
      <c r="D643" s="32">
        <v>9</v>
      </c>
    </row>
    <row r="644" spans="1:4">
      <c r="A644" s="32" t="s">
        <v>1154</v>
      </c>
      <c r="B644" s="32" t="s">
        <v>2548</v>
      </c>
      <c r="C644" s="32">
        <v>11</v>
      </c>
      <c r="D644" s="32">
        <v>11</v>
      </c>
    </row>
    <row r="645" spans="1:4">
      <c r="A645" s="32" t="s">
        <v>1760</v>
      </c>
      <c r="B645" s="32" t="s">
        <v>2547</v>
      </c>
      <c r="C645" s="32">
        <v>11</v>
      </c>
      <c r="D645" s="32">
        <v>11</v>
      </c>
    </row>
    <row r="646" spans="1:4">
      <c r="A646" s="32" t="s">
        <v>1074</v>
      </c>
      <c r="B646" s="32" t="s">
        <v>2548</v>
      </c>
      <c r="C646" s="32">
        <v>11</v>
      </c>
      <c r="D646" s="32">
        <v>8</v>
      </c>
    </row>
    <row r="647" spans="1:4">
      <c r="A647" s="32" t="s">
        <v>1513</v>
      </c>
      <c r="B647" s="32" t="s">
        <v>2547</v>
      </c>
      <c r="C647" s="32">
        <v>11</v>
      </c>
      <c r="D647" s="32">
        <v>6</v>
      </c>
    </row>
    <row r="648" spans="1:4">
      <c r="A648" s="32" t="s">
        <v>1482</v>
      </c>
      <c r="B648" s="32" t="s">
        <v>2547</v>
      </c>
      <c r="C648" s="32">
        <v>11</v>
      </c>
      <c r="D648" s="32">
        <v>11</v>
      </c>
    </row>
    <row r="649" spans="1:4">
      <c r="A649" s="32" t="s">
        <v>1303</v>
      </c>
      <c r="B649" s="32" t="s">
        <v>2547</v>
      </c>
      <c r="C649" s="32">
        <v>11</v>
      </c>
      <c r="D649" s="32">
        <v>11</v>
      </c>
    </row>
    <row r="650" spans="1:4">
      <c r="A650" s="32" t="s">
        <v>1700</v>
      </c>
      <c r="B650" s="32" t="s">
        <v>2547</v>
      </c>
      <c r="C650" s="32">
        <v>11</v>
      </c>
      <c r="D650" s="32">
        <v>10</v>
      </c>
    </row>
    <row r="651" spans="1:4">
      <c r="A651" s="32" t="s">
        <v>1210</v>
      </c>
      <c r="B651" s="32" t="s">
        <v>2548</v>
      </c>
      <c r="C651" s="32">
        <v>11</v>
      </c>
      <c r="D651" s="32">
        <v>11</v>
      </c>
    </row>
    <row r="652" spans="1:4">
      <c r="A652" s="32" t="s">
        <v>1514</v>
      </c>
      <c r="B652" s="32" t="s">
        <v>2547</v>
      </c>
      <c r="C652" s="32">
        <v>11</v>
      </c>
      <c r="D652" s="32">
        <v>11</v>
      </c>
    </row>
    <row r="653" spans="1:4">
      <c r="A653" s="32" t="s">
        <v>1178</v>
      </c>
      <c r="B653" s="32" t="s">
        <v>2548</v>
      </c>
      <c r="C653" s="32">
        <v>11</v>
      </c>
      <c r="D653" s="32">
        <v>10</v>
      </c>
    </row>
    <row r="654" spans="1:4">
      <c r="A654" s="32" t="s">
        <v>1213</v>
      </c>
      <c r="B654" s="32" t="s">
        <v>2548</v>
      </c>
      <c r="C654" s="32">
        <v>11</v>
      </c>
      <c r="D654" s="32">
        <v>6</v>
      </c>
    </row>
    <row r="655" spans="1:4">
      <c r="A655" s="32" t="s">
        <v>1031</v>
      </c>
      <c r="B655" s="32" t="s">
        <v>2548</v>
      </c>
      <c r="C655" s="32">
        <v>11</v>
      </c>
      <c r="D655" s="32">
        <v>11</v>
      </c>
    </row>
    <row r="656" spans="1:4">
      <c r="A656" s="32" t="s">
        <v>2358</v>
      </c>
      <c r="B656" s="32" t="s">
        <v>2547</v>
      </c>
      <c r="C656" s="32">
        <v>11</v>
      </c>
      <c r="D656" s="32">
        <v>3</v>
      </c>
    </row>
    <row r="657" spans="1:4">
      <c r="A657" s="32" t="s">
        <v>2577</v>
      </c>
      <c r="B657" s="32">
        <v>11</v>
      </c>
      <c r="C657" s="32">
        <v>9</v>
      </c>
      <c r="D657" s="32">
        <v>1.2222222222222201</v>
      </c>
    </row>
    <row r="658" spans="1:4">
      <c r="A658" s="32" t="s">
        <v>1389</v>
      </c>
      <c r="B658" s="32" t="s">
        <v>2547</v>
      </c>
      <c r="C658" s="32">
        <v>11</v>
      </c>
      <c r="D658" s="32">
        <v>8</v>
      </c>
    </row>
    <row r="659" spans="1:4">
      <c r="A659" s="32" t="s">
        <v>2559</v>
      </c>
      <c r="B659" s="32">
        <v>11</v>
      </c>
      <c r="C659" s="32">
        <v>11</v>
      </c>
      <c r="D659" s="32">
        <v>1</v>
      </c>
    </row>
    <row r="660" spans="1:4">
      <c r="A660" s="32" t="s">
        <v>4531</v>
      </c>
      <c r="B660" s="32">
        <v>11</v>
      </c>
      <c r="C660" s="32">
        <v>2</v>
      </c>
      <c r="D660" s="32">
        <v>5.5</v>
      </c>
    </row>
    <row r="661" spans="1:4">
      <c r="A661" s="32" t="s">
        <v>2371</v>
      </c>
      <c r="B661" s="32" t="s">
        <v>2547</v>
      </c>
      <c r="C661" s="32">
        <v>11</v>
      </c>
      <c r="D661" s="32">
        <v>6</v>
      </c>
    </row>
    <row r="662" spans="1:4">
      <c r="A662" s="32" t="s">
        <v>1775</v>
      </c>
      <c r="B662" s="32" t="s">
        <v>2548</v>
      </c>
      <c r="C662" s="32">
        <v>11</v>
      </c>
      <c r="D662" s="32">
        <v>7</v>
      </c>
    </row>
    <row r="663" spans="1:4">
      <c r="A663" s="32" t="s">
        <v>1355</v>
      </c>
      <c r="B663" s="32" t="s">
        <v>2547</v>
      </c>
      <c r="C663" s="32">
        <v>10</v>
      </c>
      <c r="D663" s="32">
        <v>9</v>
      </c>
    </row>
    <row r="664" spans="1:4">
      <c r="A664" s="32" t="s">
        <v>1518</v>
      </c>
      <c r="B664" s="32" t="s">
        <v>2547</v>
      </c>
      <c r="C664" s="32">
        <v>10</v>
      </c>
      <c r="D664" s="32">
        <v>8</v>
      </c>
    </row>
    <row r="665" spans="1:4">
      <c r="A665" s="32" t="s">
        <v>1429</v>
      </c>
      <c r="B665" s="32" t="s">
        <v>2547</v>
      </c>
      <c r="C665" s="32">
        <v>10</v>
      </c>
      <c r="D665" s="32">
        <v>9</v>
      </c>
    </row>
    <row r="666" spans="1:4">
      <c r="A666" s="32" t="s">
        <v>1453</v>
      </c>
      <c r="B666" s="32" t="s">
        <v>2548</v>
      </c>
      <c r="C666" s="32">
        <v>10</v>
      </c>
      <c r="D666" s="32">
        <v>7</v>
      </c>
    </row>
    <row r="667" spans="1:4">
      <c r="A667" s="32" t="s">
        <v>1570</v>
      </c>
      <c r="B667" s="32" t="s">
        <v>2547</v>
      </c>
      <c r="C667" s="32">
        <v>10</v>
      </c>
      <c r="D667" s="32">
        <v>9</v>
      </c>
    </row>
    <row r="668" spans="1:4">
      <c r="A668" s="32" t="s">
        <v>1672</v>
      </c>
      <c r="B668" s="32" t="s">
        <v>2547</v>
      </c>
      <c r="C668" s="32">
        <v>10</v>
      </c>
      <c r="D668" s="32">
        <v>10</v>
      </c>
    </row>
    <row r="669" spans="1:4">
      <c r="A669" s="32" t="s">
        <v>1360</v>
      </c>
      <c r="B669" s="32" t="s">
        <v>2547</v>
      </c>
      <c r="C669" s="32">
        <v>10</v>
      </c>
      <c r="D669" s="32">
        <v>9</v>
      </c>
    </row>
    <row r="670" spans="1:4">
      <c r="A670" s="32" t="s">
        <v>1205</v>
      </c>
      <c r="B670" s="32" t="s">
        <v>2547</v>
      </c>
      <c r="C670" s="32">
        <v>10</v>
      </c>
      <c r="D670" s="32">
        <v>10</v>
      </c>
    </row>
    <row r="671" spans="1:4">
      <c r="A671" s="32" t="s">
        <v>1392</v>
      </c>
      <c r="B671" s="32" t="s">
        <v>2547</v>
      </c>
      <c r="C671" s="32">
        <v>10</v>
      </c>
      <c r="D671" s="32">
        <v>8</v>
      </c>
    </row>
    <row r="672" spans="1:4">
      <c r="A672" s="32" t="s">
        <v>1786</v>
      </c>
      <c r="B672" s="32" t="s">
        <v>2547</v>
      </c>
      <c r="C672" s="32">
        <v>10</v>
      </c>
      <c r="D672" s="32">
        <v>9</v>
      </c>
    </row>
    <row r="673" spans="1:4">
      <c r="A673" s="32" t="s">
        <v>1572</v>
      </c>
      <c r="B673" s="32" t="s">
        <v>2547</v>
      </c>
      <c r="C673" s="32">
        <v>10</v>
      </c>
      <c r="D673" s="32">
        <v>8</v>
      </c>
    </row>
    <row r="674" spans="1:4">
      <c r="A674" s="32" t="s">
        <v>1339</v>
      </c>
      <c r="B674" s="32" t="s">
        <v>2547</v>
      </c>
      <c r="C674" s="32">
        <v>10</v>
      </c>
      <c r="D674" s="32">
        <v>8</v>
      </c>
    </row>
    <row r="675" spans="1:4">
      <c r="A675" s="32" t="s">
        <v>1576</v>
      </c>
      <c r="B675" s="32" t="s">
        <v>2547</v>
      </c>
      <c r="C675" s="32">
        <v>10</v>
      </c>
      <c r="D675" s="32">
        <v>8</v>
      </c>
    </row>
    <row r="676" spans="1:4">
      <c r="A676" s="32" t="s">
        <v>1180</v>
      </c>
      <c r="B676" s="32" t="s">
        <v>2547</v>
      </c>
      <c r="C676" s="32">
        <v>10</v>
      </c>
      <c r="D676" s="32">
        <v>10</v>
      </c>
    </row>
    <row r="677" spans="1:4">
      <c r="A677" s="32" t="s">
        <v>1529</v>
      </c>
      <c r="B677" s="32" t="s">
        <v>2547</v>
      </c>
      <c r="C677" s="32">
        <v>10</v>
      </c>
      <c r="D677" s="32">
        <v>8</v>
      </c>
    </row>
    <row r="678" spans="1:4">
      <c r="A678" s="32" t="s">
        <v>1295</v>
      </c>
      <c r="B678" s="32" t="s">
        <v>2547</v>
      </c>
      <c r="C678" s="32">
        <v>10</v>
      </c>
      <c r="D678" s="32">
        <v>9</v>
      </c>
    </row>
    <row r="679" spans="1:4">
      <c r="A679" s="32" t="s">
        <v>1114</v>
      </c>
      <c r="B679" s="32" t="s">
        <v>2547</v>
      </c>
      <c r="C679" s="32">
        <v>10</v>
      </c>
      <c r="D679" s="32">
        <v>10</v>
      </c>
    </row>
    <row r="680" spans="1:4">
      <c r="A680" s="32" t="s">
        <v>3440</v>
      </c>
      <c r="B680" s="32" t="s">
        <v>2549</v>
      </c>
      <c r="C680" s="32">
        <v>10</v>
      </c>
      <c r="D680" s="32">
        <v>8</v>
      </c>
    </row>
    <row r="681" spans="1:4">
      <c r="A681" s="32" t="s">
        <v>2097</v>
      </c>
      <c r="B681" s="32" t="s">
        <v>2547</v>
      </c>
      <c r="C681" s="32">
        <v>10</v>
      </c>
      <c r="D681" s="32">
        <v>8</v>
      </c>
    </row>
    <row r="682" spans="1:4">
      <c r="A682" s="32" t="s">
        <v>3471</v>
      </c>
      <c r="B682" s="32" t="s">
        <v>2547</v>
      </c>
      <c r="C682" s="32">
        <v>10</v>
      </c>
      <c r="D682" s="32">
        <v>7</v>
      </c>
    </row>
    <row r="683" spans="1:4">
      <c r="A683" s="32" t="s">
        <v>1235</v>
      </c>
      <c r="B683" s="32" t="s">
        <v>2548</v>
      </c>
      <c r="C683" s="32">
        <v>10</v>
      </c>
      <c r="D683" s="32">
        <v>10</v>
      </c>
    </row>
    <row r="684" spans="1:4">
      <c r="A684" s="32" t="s">
        <v>3462</v>
      </c>
      <c r="B684" s="32" t="s">
        <v>2547</v>
      </c>
      <c r="C684" s="32">
        <v>10</v>
      </c>
      <c r="D684" s="32">
        <v>5</v>
      </c>
    </row>
    <row r="685" spans="1:4">
      <c r="A685" s="32" t="s">
        <v>1191</v>
      </c>
      <c r="B685" s="32" t="s">
        <v>2547</v>
      </c>
      <c r="C685" s="32">
        <v>10</v>
      </c>
      <c r="D685" s="32">
        <v>8</v>
      </c>
    </row>
    <row r="686" spans="1:4">
      <c r="A686" s="32" t="s">
        <v>1165</v>
      </c>
      <c r="B686" s="32" t="s">
        <v>2549</v>
      </c>
      <c r="C686" s="32">
        <v>10</v>
      </c>
      <c r="D686" s="32">
        <v>8</v>
      </c>
    </row>
    <row r="687" spans="1:4">
      <c r="A687" s="32" t="s">
        <v>1045</v>
      </c>
      <c r="B687" s="32" t="s">
        <v>2549</v>
      </c>
      <c r="C687" s="32">
        <v>10</v>
      </c>
      <c r="D687" s="32">
        <v>7</v>
      </c>
    </row>
    <row r="688" spans="1:4">
      <c r="A688" s="32" t="s">
        <v>1297</v>
      </c>
      <c r="B688" s="32" t="s">
        <v>2547</v>
      </c>
      <c r="C688" s="32">
        <v>10</v>
      </c>
      <c r="D688" s="32">
        <v>10</v>
      </c>
    </row>
    <row r="689" spans="1:4">
      <c r="A689" s="32" t="s">
        <v>1739</v>
      </c>
      <c r="B689" s="32" t="s">
        <v>2547</v>
      </c>
      <c r="C689" s="32">
        <v>10</v>
      </c>
      <c r="D689" s="32">
        <v>10</v>
      </c>
    </row>
    <row r="690" spans="1:4">
      <c r="A690" s="32" t="s">
        <v>1740</v>
      </c>
      <c r="B690" s="32" t="s">
        <v>2547</v>
      </c>
      <c r="C690" s="32">
        <v>10</v>
      </c>
      <c r="D690" s="32">
        <v>9</v>
      </c>
    </row>
    <row r="691" spans="1:4">
      <c r="A691" s="32" t="s">
        <v>1069</v>
      </c>
      <c r="B691" s="32" t="s">
        <v>2548</v>
      </c>
      <c r="C691" s="32">
        <v>10</v>
      </c>
      <c r="D691" s="32">
        <v>10</v>
      </c>
    </row>
    <row r="692" spans="1:4">
      <c r="A692" s="32" t="s">
        <v>1421</v>
      </c>
      <c r="B692" s="32" t="s">
        <v>2547</v>
      </c>
      <c r="C692" s="32">
        <v>10</v>
      </c>
      <c r="D692" s="32">
        <v>8</v>
      </c>
    </row>
    <row r="693" spans="1:4">
      <c r="A693" s="32" t="s">
        <v>1075</v>
      </c>
      <c r="B693" s="32" t="s">
        <v>2549</v>
      </c>
      <c r="C693" s="32">
        <v>10</v>
      </c>
      <c r="D693" s="32">
        <v>8</v>
      </c>
    </row>
    <row r="694" spans="1:4">
      <c r="A694" s="32" t="s">
        <v>1438</v>
      </c>
      <c r="B694" s="32" t="s">
        <v>2548</v>
      </c>
      <c r="C694" s="32">
        <v>10</v>
      </c>
      <c r="D694" s="32">
        <v>7</v>
      </c>
    </row>
    <row r="695" spans="1:4">
      <c r="A695" s="32" t="s">
        <v>1144</v>
      </c>
      <c r="B695" s="32" t="s">
        <v>2548</v>
      </c>
      <c r="C695" s="32">
        <v>10</v>
      </c>
      <c r="D695" s="32">
        <v>6</v>
      </c>
    </row>
    <row r="696" spans="1:4">
      <c r="A696" s="32" t="s">
        <v>1591</v>
      </c>
      <c r="B696" s="32" t="s">
        <v>2547</v>
      </c>
      <c r="C696" s="32">
        <v>10</v>
      </c>
      <c r="D696" s="32">
        <v>10</v>
      </c>
    </row>
    <row r="697" spans="1:4">
      <c r="A697" s="32" t="s">
        <v>1440</v>
      </c>
      <c r="B697" s="32" t="s">
        <v>2547</v>
      </c>
      <c r="C697" s="32">
        <v>10</v>
      </c>
      <c r="D697" s="32">
        <v>9</v>
      </c>
    </row>
    <row r="698" spans="1:4">
      <c r="A698" s="32" t="s">
        <v>2136</v>
      </c>
      <c r="B698" s="32" t="s">
        <v>2547</v>
      </c>
      <c r="C698" s="32">
        <v>10</v>
      </c>
      <c r="D698" s="32">
        <v>6</v>
      </c>
    </row>
    <row r="699" spans="1:4">
      <c r="A699" s="32" t="s">
        <v>2469</v>
      </c>
      <c r="B699" s="32" t="s">
        <v>2548</v>
      </c>
      <c r="C699" s="32">
        <v>10</v>
      </c>
      <c r="D699" s="32">
        <v>6</v>
      </c>
    </row>
    <row r="700" spans="1:4">
      <c r="A700" s="32" t="s">
        <v>1299</v>
      </c>
      <c r="B700" s="32" t="s">
        <v>2547</v>
      </c>
      <c r="C700" s="32">
        <v>10</v>
      </c>
      <c r="D700" s="32">
        <v>10</v>
      </c>
    </row>
    <row r="701" spans="1:4">
      <c r="A701" s="32" t="s">
        <v>1230</v>
      </c>
      <c r="B701" s="32" t="s">
        <v>2548</v>
      </c>
      <c r="C701" s="32">
        <v>10</v>
      </c>
      <c r="D701" s="32">
        <v>6</v>
      </c>
    </row>
    <row r="702" spans="1:4">
      <c r="A702" s="32" t="s">
        <v>1208</v>
      </c>
      <c r="B702" s="32" t="s">
        <v>2547</v>
      </c>
      <c r="C702" s="32">
        <v>10</v>
      </c>
      <c r="D702" s="32">
        <v>10</v>
      </c>
    </row>
    <row r="703" spans="1:4">
      <c r="A703" s="32" t="s">
        <v>2146</v>
      </c>
      <c r="B703" s="32" t="s">
        <v>2547</v>
      </c>
      <c r="C703" s="32">
        <v>10</v>
      </c>
      <c r="D703" s="32">
        <v>7</v>
      </c>
    </row>
    <row r="704" spans="1:4">
      <c r="A704" s="32" t="s">
        <v>1597</v>
      </c>
      <c r="B704" s="32" t="s">
        <v>2547</v>
      </c>
      <c r="C704" s="32">
        <v>10</v>
      </c>
      <c r="D704" s="32">
        <v>9</v>
      </c>
    </row>
    <row r="705" spans="1:4">
      <c r="A705" s="32" t="s">
        <v>1288</v>
      </c>
      <c r="B705" s="32" t="s">
        <v>2547</v>
      </c>
      <c r="C705" s="32">
        <v>10</v>
      </c>
      <c r="D705" s="32">
        <v>9</v>
      </c>
    </row>
    <row r="706" spans="1:4">
      <c r="A706" s="32" t="s">
        <v>1003</v>
      </c>
      <c r="B706" s="32" t="s">
        <v>2547</v>
      </c>
      <c r="C706" s="32">
        <v>10</v>
      </c>
      <c r="D706" s="32">
        <v>10</v>
      </c>
    </row>
    <row r="707" spans="1:4">
      <c r="A707" s="32" t="s">
        <v>1834</v>
      </c>
      <c r="B707" s="32" t="s">
        <v>2547</v>
      </c>
      <c r="C707" s="32">
        <v>10</v>
      </c>
      <c r="D707" s="32">
        <v>10</v>
      </c>
    </row>
    <row r="708" spans="1:4">
      <c r="A708" s="32" t="s">
        <v>1601</v>
      </c>
      <c r="B708" s="32" t="s">
        <v>2547</v>
      </c>
      <c r="C708" s="32">
        <v>10</v>
      </c>
      <c r="D708" s="32">
        <v>7</v>
      </c>
    </row>
    <row r="709" spans="1:4">
      <c r="A709" s="32" t="s">
        <v>1511</v>
      </c>
      <c r="B709" s="32" t="s">
        <v>2547</v>
      </c>
      <c r="C709" s="32">
        <v>10</v>
      </c>
      <c r="D709" s="32">
        <v>9</v>
      </c>
    </row>
    <row r="710" spans="1:4">
      <c r="A710" s="32" t="s">
        <v>1558</v>
      </c>
      <c r="B710" s="32" t="s">
        <v>2547</v>
      </c>
      <c r="C710" s="32">
        <v>10</v>
      </c>
      <c r="D710" s="32">
        <v>8</v>
      </c>
    </row>
    <row r="711" spans="1:4">
      <c r="A711" s="32" t="s">
        <v>1409</v>
      </c>
      <c r="B711" s="32" t="s">
        <v>2547</v>
      </c>
      <c r="C711" s="32">
        <v>10</v>
      </c>
      <c r="D711" s="32">
        <v>8</v>
      </c>
    </row>
    <row r="712" spans="1:4">
      <c r="A712" s="32" t="s">
        <v>1188</v>
      </c>
      <c r="B712" s="32" t="s">
        <v>2547</v>
      </c>
      <c r="C712" s="32">
        <v>10</v>
      </c>
      <c r="D712" s="32">
        <v>9</v>
      </c>
    </row>
    <row r="713" spans="1:4">
      <c r="A713" s="32" t="s">
        <v>1177</v>
      </c>
      <c r="B713" s="32" t="s">
        <v>2547</v>
      </c>
      <c r="C713" s="32">
        <v>10</v>
      </c>
      <c r="D713" s="32">
        <v>8</v>
      </c>
    </row>
    <row r="714" spans="1:4">
      <c r="A714" s="32" t="s">
        <v>2517</v>
      </c>
      <c r="B714" s="32" t="s">
        <v>2547</v>
      </c>
      <c r="C714" s="32">
        <v>10</v>
      </c>
      <c r="D714" s="32">
        <v>7</v>
      </c>
    </row>
    <row r="715" spans="1:4">
      <c r="A715" s="32" t="s">
        <v>2055</v>
      </c>
      <c r="B715" s="32" t="s">
        <v>2547</v>
      </c>
      <c r="C715" s="32">
        <v>10</v>
      </c>
      <c r="D715" s="32">
        <v>8</v>
      </c>
    </row>
    <row r="716" spans="1:4">
      <c r="A716" s="32" t="s">
        <v>1150</v>
      </c>
      <c r="B716" s="32" t="s">
        <v>2548</v>
      </c>
      <c r="C716" s="32">
        <v>10</v>
      </c>
      <c r="D716" s="32">
        <v>6</v>
      </c>
    </row>
    <row r="717" spans="1:4">
      <c r="A717" s="32" t="s">
        <v>1702</v>
      </c>
      <c r="B717" s="32" t="s">
        <v>2547</v>
      </c>
      <c r="C717" s="32">
        <v>10</v>
      </c>
      <c r="D717" s="32">
        <v>10</v>
      </c>
    </row>
    <row r="718" spans="1:4">
      <c r="A718" s="32" t="s">
        <v>1773</v>
      </c>
      <c r="B718" s="32" t="s">
        <v>2547</v>
      </c>
      <c r="C718" s="32">
        <v>10</v>
      </c>
      <c r="D718" s="32">
        <v>9</v>
      </c>
    </row>
    <row r="719" spans="1:4">
      <c r="A719" s="32" t="s">
        <v>1428</v>
      </c>
      <c r="B719" s="32" t="s">
        <v>2547</v>
      </c>
      <c r="C719" s="32">
        <v>10</v>
      </c>
      <c r="D719" s="32">
        <v>9</v>
      </c>
    </row>
    <row r="720" spans="1:4">
      <c r="A720" s="32" t="s">
        <v>1086</v>
      </c>
      <c r="B720" s="32" t="s">
        <v>2548</v>
      </c>
      <c r="C720" s="32">
        <v>10</v>
      </c>
      <c r="D720" s="32">
        <v>5</v>
      </c>
    </row>
    <row r="721" spans="1:4">
      <c r="A721" s="32" t="s">
        <v>1058</v>
      </c>
      <c r="B721" s="32" t="s">
        <v>2548</v>
      </c>
      <c r="C721" s="32">
        <v>10</v>
      </c>
      <c r="D721" s="32">
        <v>7</v>
      </c>
    </row>
    <row r="722" spans="1:4">
      <c r="A722" s="32" t="s">
        <v>2775</v>
      </c>
      <c r="B722" s="32" t="s">
        <v>2548</v>
      </c>
      <c r="C722" s="32">
        <v>10</v>
      </c>
      <c r="D722" s="32">
        <v>7</v>
      </c>
    </row>
    <row r="723" spans="1:4">
      <c r="A723" s="32" t="s">
        <v>2759</v>
      </c>
      <c r="B723" s="32" t="s">
        <v>2547</v>
      </c>
      <c r="C723" s="32">
        <v>10</v>
      </c>
      <c r="D723" s="32">
        <v>7</v>
      </c>
    </row>
    <row r="724" spans="1:4">
      <c r="A724" s="32" t="s">
        <v>2592</v>
      </c>
      <c r="B724" s="32">
        <v>10</v>
      </c>
      <c r="C724" s="32">
        <v>4</v>
      </c>
      <c r="D724" s="32">
        <v>2.5</v>
      </c>
    </row>
    <row r="725" spans="1:4">
      <c r="A725" s="32" t="s">
        <v>1776</v>
      </c>
      <c r="B725" s="32" t="s">
        <v>2548</v>
      </c>
      <c r="C725" s="32">
        <v>10</v>
      </c>
      <c r="D725" s="32">
        <v>10</v>
      </c>
    </row>
    <row r="726" spans="1:4">
      <c r="A726" s="32" t="s">
        <v>2562</v>
      </c>
      <c r="B726" s="32">
        <v>10</v>
      </c>
      <c r="C726" s="32">
        <v>5</v>
      </c>
      <c r="D726" s="32">
        <v>2</v>
      </c>
    </row>
    <row r="727" spans="1:4">
      <c r="A727" s="32" t="s">
        <v>1356</v>
      </c>
      <c r="B727" s="32" t="s">
        <v>2547</v>
      </c>
      <c r="C727" s="32">
        <v>9</v>
      </c>
      <c r="D727" s="32">
        <v>8</v>
      </c>
    </row>
    <row r="728" spans="1:4">
      <c r="A728" s="32" t="s">
        <v>1274</v>
      </c>
      <c r="B728" s="32" t="s">
        <v>2548</v>
      </c>
      <c r="C728" s="32">
        <v>9</v>
      </c>
      <c r="D728" s="32">
        <v>8</v>
      </c>
    </row>
    <row r="729" spans="1:4">
      <c r="A729" s="32" t="s">
        <v>1710</v>
      </c>
      <c r="B729" s="32" t="s">
        <v>2547</v>
      </c>
      <c r="C729" s="32">
        <v>9</v>
      </c>
      <c r="D729" s="32">
        <v>9</v>
      </c>
    </row>
    <row r="730" spans="1:4">
      <c r="A730" s="32" t="s">
        <v>1105</v>
      </c>
      <c r="B730" s="32" t="s">
        <v>2548</v>
      </c>
      <c r="C730" s="32">
        <v>9</v>
      </c>
      <c r="D730" s="32">
        <v>9</v>
      </c>
    </row>
    <row r="731" spans="1:4">
      <c r="A731" s="32" t="s">
        <v>1167</v>
      </c>
      <c r="B731" s="32" t="s">
        <v>2547</v>
      </c>
      <c r="C731" s="32">
        <v>9</v>
      </c>
      <c r="D731" s="32">
        <v>9</v>
      </c>
    </row>
    <row r="732" spans="1:4">
      <c r="A732" s="32" t="s">
        <v>1260</v>
      </c>
      <c r="B732" s="32" t="s">
        <v>2548</v>
      </c>
      <c r="C732" s="32">
        <v>9</v>
      </c>
      <c r="D732" s="32">
        <v>8</v>
      </c>
    </row>
    <row r="733" spans="1:4">
      <c r="A733" s="32" t="s">
        <v>1319</v>
      </c>
      <c r="B733" s="32" t="s">
        <v>2548</v>
      </c>
      <c r="C733" s="32">
        <v>9</v>
      </c>
      <c r="D733" s="32">
        <v>7</v>
      </c>
    </row>
    <row r="734" spans="1:4">
      <c r="A734" s="32" t="s">
        <v>1391</v>
      </c>
      <c r="B734" s="32" t="s">
        <v>2547</v>
      </c>
      <c r="C734" s="32">
        <v>9</v>
      </c>
      <c r="D734" s="32">
        <v>6</v>
      </c>
    </row>
    <row r="735" spans="1:4">
      <c r="A735" s="32" t="s">
        <v>1223</v>
      </c>
      <c r="B735" s="32" t="s">
        <v>2547</v>
      </c>
      <c r="C735" s="32">
        <v>9</v>
      </c>
      <c r="D735" s="32">
        <v>6</v>
      </c>
    </row>
    <row r="736" spans="1:4">
      <c r="A736" s="32" t="s">
        <v>1276</v>
      </c>
      <c r="B736" s="32" t="s">
        <v>2547</v>
      </c>
      <c r="C736" s="32">
        <v>9</v>
      </c>
      <c r="D736" s="32">
        <v>9</v>
      </c>
    </row>
    <row r="737" spans="1:4">
      <c r="A737" s="32" t="s">
        <v>1526</v>
      </c>
      <c r="B737" s="32" t="s">
        <v>2547</v>
      </c>
      <c r="C737" s="32">
        <v>9</v>
      </c>
      <c r="D737" s="32">
        <v>8</v>
      </c>
    </row>
    <row r="738" spans="1:4">
      <c r="A738" s="32" t="s">
        <v>1162</v>
      </c>
      <c r="B738" s="32" t="s">
        <v>2548</v>
      </c>
      <c r="C738" s="32">
        <v>9</v>
      </c>
      <c r="D738" s="32">
        <v>9</v>
      </c>
    </row>
    <row r="739" spans="1:4">
      <c r="A739" s="32" t="s">
        <v>2224</v>
      </c>
      <c r="B739" s="32" t="s">
        <v>2547</v>
      </c>
      <c r="C739" s="32">
        <v>9</v>
      </c>
      <c r="D739" s="32">
        <v>6</v>
      </c>
    </row>
    <row r="740" spans="1:4">
      <c r="A740" s="32" t="s">
        <v>1171</v>
      </c>
      <c r="B740" s="32" t="s">
        <v>2548</v>
      </c>
      <c r="C740" s="32">
        <v>9</v>
      </c>
      <c r="D740" s="32">
        <v>7</v>
      </c>
    </row>
    <row r="741" spans="1:4">
      <c r="A741" s="32" t="s">
        <v>1186</v>
      </c>
      <c r="B741" s="32" t="s">
        <v>2547</v>
      </c>
      <c r="C741" s="32">
        <v>9</v>
      </c>
      <c r="D741" s="32">
        <v>8</v>
      </c>
    </row>
    <row r="742" spans="1:4">
      <c r="A742" s="32" t="s">
        <v>1232</v>
      </c>
      <c r="B742" s="32" t="s">
        <v>2547</v>
      </c>
      <c r="C742" s="32">
        <v>9</v>
      </c>
      <c r="D742" s="32">
        <v>7</v>
      </c>
    </row>
    <row r="743" spans="1:4">
      <c r="A743" s="32" t="s">
        <v>1676</v>
      </c>
      <c r="B743" s="32" t="s">
        <v>2547</v>
      </c>
      <c r="C743" s="32">
        <v>9</v>
      </c>
      <c r="D743" s="32">
        <v>8</v>
      </c>
    </row>
    <row r="744" spans="1:4">
      <c r="A744" s="32" t="s">
        <v>1175</v>
      </c>
      <c r="B744" s="32" t="s">
        <v>2547</v>
      </c>
      <c r="C744" s="32">
        <v>9</v>
      </c>
      <c r="D744" s="32">
        <v>7</v>
      </c>
    </row>
    <row r="745" spans="1:4">
      <c r="A745" s="32" t="s">
        <v>1578</v>
      </c>
      <c r="B745" s="32" t="s">
        <v>2547</v>
      </c>
      <c r="C745" s="32">
        <v>9</v>
      </c>
      <c r="D745" s="32">
        <v>7</v>
      </c>
    </row>
    <row r="746" spans="1:4">
      <c r="A746" s="32" t="s">
        <v>1278</v>
      </c>
      <c r="B746" s="32" t="s">
        <v>2547</v>
      </c>
      <c r="C746" s="32">
        <v>9</v>
      </c>
      <c r="D746" s="32">
        <v>9</v>
      </c>
    </row>
    <row r="747" spans="1:4">
      <c r="A747" s="32" t="s">
        <v>1342</v>
      </c>
      <c r="B747" s="32" t="s">
        <v>2548</v>
      </c>
      <c r="C747" s="32">
        <v>9</v>
      </c>
      <c r="D747" s="32">
        <v>9</v>
      </c>
    </row>
    <row r="748" spans="1:4">
      <c r="A748" s="32" t="s">
        <v>1294</v>
      </c>
      <c r="B748" s="32" t="s">
        <v>2547</v>
      </c>
      <c r="C748" s="32">
        <v>9</v>
      </c>
      <c r="D748" s="32">
        <v>9</v>
      </c>
    </row>
    <row r="749" spans="1:4">
      <c r="A749" s="32" t="s">
        <v>1579</v>
      </c>
      <c r="B749" s="32" t="s">
        <v>2547</v>
      </c>
      <c r="C749" s="32">
        <v>9</v>
      </c>
      <c r="D749" s="32">
        <v>5</v>
      </c>
    </row>
    <row r="750" spans="1:4">
      <c r="A750" s="32" t="s">
        <v>1983</v>
      </c>
      <c r="B750" s="32" t="s">
        <v>2547</v>
      </c>
      <c r="C750" s="32">
        <v>9</v>
      </c>
      <c r="D750" s="32">
        <v>5</v>
      </c>
    </row>
    <row r="751" spans="1:4">
      <c r="A751" s="32" t="s">
        <v>1216</v>
      </c>
      <c r="B751" s="32" t="s">
        <v>2547</v>
      </c>
      <c r="C751" s="32">
        <v>9</v>
      </c>
      <c r="D751" s="32">
        <v>6</v>
      </c>
    </row>
    <row r="752" spans="1:4">
      <c r="A752" s="32" t="s">
        <v>1416</v>
      </c>
      <c r="B752" s="32" t="s">
        <v>2547</v>
      </c>
      <c r="C752" s="32">
        <v>9</v>
      </c>
      <c r="D752" s="32">
        <v>6</v>
      </c>
    </row>
    <row r="753" spans="1:4">
      <c r="A753" s="32" t="s">
        <v>2742</v>
      </c>
      <c r="B753" s="32" t="s">
        <v>2547</v>
      </c>
      <c r="C753" s="32">
        <v>9</v>
      </c>
      <c r="D753" s="32">
        <v>9</v>
      </c>
    </row>
    <row r="754" spans="1:4">
      <c r="A754" s="32" t="s">
        <v>2744</v>
      </c>
      <c r="B754" s="32" t="s">
        <v>2547</v>
      </c>
      <c r="C754" s="32">
        <v>9</v>
      </c>
      <c r="D754" s="32">
        <v>8</v>
      </c>
    </row>
    <row r="755" spans="1:4">
      <c r="A755" s="32" t="s">
        <v>1464</v>
      </c>
      <c r="B755" s="32" t="s">
        <v>2547</v>
      </c>
      <c r="C755" s="32">
        <v>9</v>
      </c>
      <c r="D755" s="32">
        <v>9</v>
      </c>
    </row>
    <row r="756" spans="1:4">
      <c r="A756" s="32" t="s">
        <v>1417</v>
      </c>
      <c r="B756" s="32" t="s">
        <v>2548</v>
      </c>
      <c r="C756" s="32">
        <v>9</v>
      </c>
      <c r="D756" s="32">
        <v>7</v>
      </c>
    </row>
    <row r="757" spans="1:4">
      <c r="A757" s="32" t="s">
        <v>1190</v>
      </c>
      <c r="B757" s="32" t="s">
        <v>2548</v>
      </c>
      <c r="C757" s="32">
        <v>9</v>
      </c>
      <c r="D757" s="32">
        <v>9</v>
      </c>
    </row>
    <row r="758" spans="1:4">
      <c r="A758" s="32" t="s">
        <v>1212</v>
      </c>
      <c r="B758" s="32" t="s">
        <v>2548</v>
      </c>
      <c r="C758" s="32">
        <v>9</v>
      </c>
      <c r="D758" s="32">
        <v>8</v>
      </c>
    </row>
    <row r="759" spans="1:4">
      <c r="A759" s="32" t="s">
        <v>2105</v>
      </c>
      <c r="B759" s="32" t="s">
        <v>2548</v>
      </c>
      <c r="C759" s="32">
        <v>9</v>
      </c>
      <c r="D759" s="32">
        <v>8</v>
      </c>
    </row>
    <row r="760" spans="1:4">
      <c r="A760" s="32" t="s">
        <v>2419</v>
      </c>
      <c r="B760" s="32" t="s">
        <v>2547</v>
      </c>
      <c r="C760" s="32">
        <v>9</v>
      </c>
      <c r="D760" s="32">
        <v>5</v>
      </c>
    </row>
    <row r="761" spans="1:4">
      <c r="A761" s="32" t="s">
        <v>1327</v>
      </c>
      <c r="B761" s="32" t="s">
        <v>2548</v>
      </c>
      <c r="C761" s="32">
        <v>9</v>
      </c>
      <c r="D761" s="32">
        <v>6</v>
      </c>
    </row>
    <row r="762" spans="1:4">
      <c r="A762" s="32" t="s">
        <v>1419</v>
      </c>
      <c r="B762" s="32" t="s">
        <v>2548</v>
      </c>
      <c r="C762" s="32">
        <v>9</v>
      </c>
      <c r="D762" s="32">
        <v>3</v>
      </c>
    </row>
    <row r="763" spans="1:4">
      <c r="A763" s="32" t="s">
        <v>1634</v>
      </c>
      <c r="B763" s="32" t="s">
        <v>2548</v>
      </c>
      <c r="C763" s="32">
        <v>9</v>
      </c>
      <c r="D763" s="32">
        <v>4</v>
      </c>
    </row>
    <row r="764" spans="1:4">
      <c r="A764" s="32" t="s">
        <v>3464</v>
      </c>
      <c r="B764" s="32" t="s">
        <v>2548</v>
      </c>
      <c r="C764" s="32">
        <v>9</v>
      </c>
      <c r="D764" s="32">
        <v>7</v>
      </c>
    </row>
    <row r="765" spans="1:4">
      <c r="A765" s="32" t="s">
        <v>1045</v>
      </c>
      <c r="B765" s="32" t="s">
        <v>2548</v>
      </c>
      <c r="C765" s="32">
        <v>9</v>
      </c>
      <c r="D765" s="32">
        <v>8</v>
      </c>
    </row>
    <row r="766" spans="1:4">
      <c r="A766" s="32" t="s">
        <v>1420</v>
      </c>
      <c r="B766" s="32" t="s">
        <v>2547</v>
      </c>
      <c r="C766" s="32">
        <v>9</v>
      </c>
      <c r="D766" s="32">
        <v>9</v>
      </c>
    </row>
    <row r="767" spans="1:4">
      <c r="A767" s="32" t="s">
        <v>1541</v>
      </c>
      <c r="B767" s="32" t="s">
        <v>2547</v>
      </c>
      <c r="C767" s="32">
        <v>9</v>
      </c>
      <c r="D767" s="32">
        <v>8</v>
      </c>
    </row>
    <row r="768" spans="1:4">
      <c r="A768" s="32" t="s">
        <v>1738</v>
      </c>
      <c r="B768" s="32" t="s">
        <v>2547</v>
      </c>
      <c r="C768" s="32">
        <v>9</v>
      </c>
      <c r="D768" s="32">
        <v>7</v>
      </c>
    </row>
    <row r="769" spans="1:4">
      <c r="A769" s="32" t="s">
        <v>1329</v>
      </c>
      <c r="B769" s="32" t="s">
        <v>2547</v>
      </c>
      <c r="C769" s="32">
        <v>9</v>
      </c>
      <c r="D769" s="32">
        <v>8</v>
      </c>
    </row>
    <row r="770" spans="1:4">
      <c r="A770" s="32" t="s">
        <v>1025</v>
      </c>
      <c r="B770" s="32" t="s">
        <v>2549</v>
      </c>
      <c r="C770" s="32">
        <v>9</v>
      </c>
      <c r="D770" s="32">
        <v>9</v>
      </c>
    </row>
    <row r="771" spans="1:4">
      <c r="A771" s="32" t="s">
        <v>2274</v>
      </c>
      <c r="B771" s="32" t="s">
        <v>2547</v>
      </c>
      <c r="C771" s="32">
        <v>9</v>
      </c>
      <c r="D771" s="32">
        <v>5</v>
      </c>
    </row>
    <row r="772" spans="1:4">
      <c r="A772" s="32" t="s">
        <v>1591</v>
      </c>
      <c r="B772" s="32" t="s">
        <v>2548</v>
      </c>
      <c r="C772" s="32">
        <v>9</v>
      </c>
      <c r="D772" s="32">
        <v>9</v>
      </c>
    </row>
    <row r="773" spans="1:4">
      <c r="A773" s="32" t="s">
        <v>1267</v>
      </c>
      <c r="B773" s="32" t="s">
        <v>2547</v>
      </c>
      <c r="C773" s="32">
        <v>9</v>
      </c>
      <c r="D773" s="32">
        <v>9</v>
      </c>
    </row>
    <row r="774" spans="1:4">
      <c r="A774" s="32" t="s">
        <v>2137</v>
      </c>
      <c r="B774" s="32" t="s">
        <v>2547</v>
      </c>
      <c r="C774" s="32">
        <v>9</v>
      </c>
      <c r="D774" s="32">
        <v>8</v>
      </c>
    </row>
    <row r="775" spans="1:4">
      <c r="A775" s="32" t="s">
        <v>1229</v>
      </c>
      <c r="B775" s="32" t="s">
        <v>2548</v>
      </c>
      <c r="C775" s="32">
        <v>9</v>
      </c>
      <c r="D775" s="32">
        <v>9</v>
      </c>
    </row>
    <row r="776" spans="1:4">
      <c r="A776" s="32" t="s">
        <v>1594</v>
      </c>
      <c r="B776" s="32" t="s">
        <v>2547</v>
      </c>
      <c r="C776" s="32">
        <v>9</v>
      </c>
      <c r="D776" s="32">
        <v>8</v>
      </c>
    </row>
    <row r="777" spans="1:4">
      <c r="A777" s="32" t="s">
        <v>1473</v>
      </c>
      <c r="B777" s="32" t="s">
        <v>2547</v>
      </c>
      <c r="C777" s="32">
        <v>9</v>
      </c>
      <c r="D777" s="32">
        <v>8</v>
      </c>
    </row>
    <row r="778" spans="1:4">
      <c r="A778" s="32" t="s">
        <v>1209</v>
      </c>
      <c r="B778" s="32" t="s">
        <v>2548</v>
      </c>
      <c r="C778" s="32">
        <v>9</v>
      </c>
      <c r="D778" s="32">
        <v>8</v>
      </c>
    </row>
    <row r="779" spans="1:4">
      <c r="A779" s="32" t="s">
        <v>1502</v>
      </c>
      <c r="B779" s="32" t="s">
        <v>2547</v>
      </c>
      <c r="C779" s="32">
        <v>9</v>
      </c>
      <c r="D779" s="32">
        <v>7</v>
      </c>
    </row>
    <row r="780" spans="1:4">
      <c r="A780" s="32" t="s">
        <v>1693</v>
      </c>
      <c r="B780" s="32" t="s">
        <v>2547</v>
      </c>
      <c r="C780" s="32">
        <v>9</v>
      </c>
      <c r="D780" s="32">
        <v>7</v>
      </c>
    </row>
    <row r="781" spans="1:4">
      <c r="A781" s="32" t="s">
        <v>1480</v>
      </c>
      <c r="B781" s="32" t="s">
        <v>2548</v>
      </c>
      <c r="C781" s="32">
        <v>9</v>
      </c>
      <c r="D781" s="32">
        <v>8</v>
      </c>
    </row>
    <row r="782" spans="1:4">
      <c r="A782" s="32" t="s">
        <v>2493</v>
      </c>
      <c r="B782" s="32" t="s">
        <v>2547</v>
      </c>
      <c r="C782" s="32">
        <v>9</v>
      </c>
      <c r="D782" s="32">
        <v>6</v>
      </c>
    </row>
    <row r="783" spans="1:4">
      <c r="A783" s="32" t="s">
        <v>1220</v>
      </c>
      <c r="B783" s="32" t="s">
        <v>2548</v>
      </c>
      <c r="C783" s="32">
        <v>9</v>
      </c>
      <c r="D783" s="32">
        <v>9</v>
      </c>
    </row>
    <row r="784" spans="1:4">
      <c r="A784" s="32" t="s">
        <v>1657</v>
      </c>
      <c r="B784" s="32" t="s">
        <v>2547</v>
      </c>
      <c r="C784" s="32">
        <v>9</v>
      </c>
      <c r="D784" s="32">
        <v>9</v>
      </c>
    </row>
    <row r="785" spans="1:4">
      <c r="A785" s="32" t="s">
        <v>1210</v>
      </c>
      <c r="B785" s="32" t="s">
        <v>2547</v>
      </c>
      <c r="C785" s="32">
        <v>9</v>
      </c>
      <c r="D785" s="32">
        <v>9</v>
      </c>
    </row>
    <row r="786" spans="1:4">
      <c r="A786" s="32" t="s">
        <v>1004</v>
      </c>
      <c r="B786" s="32" t="s">
        <v>2549</v>
      </c>
      <c r="C786" s="32">
        <v>9</v>
      </c>
      <c r="D786" s="32">
        <v>8</v>
      </c>
    </row>
    <row r="787" spans="1:4">
      <c r="A787" s="32" t="s">
        <v>1304</v>
      </c>
      <c r="B787" s="32" t="s">
        <v>2547</v>
      </c>
      <c r="C787" s="32">
        <v>9</v>
      </c>
      <c r="D787" s="32">
        <v>8</v>
      </c>
    </row>
    <row r="788" spans="1:4">
      <c r="A788" s="32" t="s">
        <v>1665</v>
      </c>
      <c r="B788" s="32" t="s">
        <v>2547</v>
      </c>
      <c r="C788" s="32">
        <v>9</v>
      </c>
      <c r="D788" s="32">
        <v>9</v>
      </c>
    </row>
    <row r="789" spans="1:4">
      <c r="A789" s="32" t="s">
        <v>2348</v>
      </c>
      <c r="B789" s="32" t="s">
        <v>2547</v>
      </c>
      <c r="C789" s="32">
        <v>9</v>
      </c>
      <c r="D789" s="32">
        <v>7</v>
      </c>
    </row>
    <row r="790" spans="1:4">
      <c r="A790" s="32" t="s">
        <v>1484</v>
      </c>
      <c r="B790" s="32" t="s">
        <v>2547</v>
      </c>
      <c r="C790" s="32">
        <v>9</v>
      </c>
      <c r="D790" s="32">
        <v>7</v>
      </c>
    </row>
    <row r="791" spans="1:4">
      <c r="A791" s="32" t="s">
        <v>1485</v>
      </c>
      <c r="B791" s="32" t="s">
        <v>2547</v>
      </c>
      <c r="C791" s="32">
        <v>9</v>
      </c>
      <c r="D791" s="32">
        <v>9</v>
      </c>
    </row>
    <row r="792" spans="1:4">
      <c r="A792" s="32" t="s">
        <v>2192</v>
      </c>
      <c r="B792" s="32" t="s">
        <v>2548</v>
      </c>
      <c r="C792" s="32">
        <v>9</v>
      </c>
      <c r="D792" s="32">
        <v>2</v>
      </c>
    </row>
    <row r="793" spans="1:4">
      <c r="A793" s="32" t="s">
        <v>2194</v>
      </c>
      <c r="B793" s="32" t="s">
        <v>2548</v>
      </c>
      <c r="C793" s="32">
        <v>9</v>
      </c>
      <c r="D793" s="32">
        <v>3</v>
      </c>
    </row>
    <row r="794" spans="1:4">
      <c r="A794" s="32" t="s">
        <v>2939</v>
      </c>
      <c r="B794" s="32">
        <v>9</v>
      </c>
      <c r="C794" s="32">
        <v>6</v>
      </c>
      <c r="D794" s="32">
        <v>1.5</v>
      </c>
    </row>
    <row r="795" spans="1:4">
      <c r="A795" s="32" t="s">
        <v>1099</v>
      </c>
      <c r="B795" s="32" t="s">
        <v>2548</v>
      </c>
      <c r="C795" s="32">
        <v>9</v>
      </c>
      <c r="D795" s="32">
        <v>8</v>
      </c>
    </row>
    <row r="796" spans="1:4">
      <c r="A796" s="32" t="s">
        <v>1609</v>
      </c>
      <c r="B796" s="32" t="s">
        <v>2547</v>
      </c>
      <c r="C796" s="32">
        <v>9</v>
      </c>
      <c r="D796" s="32">
        <v>6</v>
      </c>
    </row>
    <row r="797" spans="1:4">
      <c r="A797" s="32" t="s">
        <v>1125</v>
      </c>
      <c r="B797" s="32" t="s">
        <v>2548</v>
      </c>
      <c r="C797" s="32">
        <v>9</v>
      </c>
      <c r="D797" s="32">
        <v>7</v>
      </c>
    </row>
    <row r="798" spans="1:4">
      <c r="A798" s="32" t="s">
        <v>1776</v>
      </c>
      <c r="B798" s="32" t="s">
        <v>2547</v>
      </c>
      <c r="C798" s="32">
        <v>9</v>
      </c>
      <c r="D798" s="32">
        <v>7</v>
      </c>
    </row>
    <row r="799" spans="1:4">
      <c r="A799" s="32" t="s">
        <v>2556</v>
      </c>
      <c r="B799" s="32">
        <v>9</v>
      </c>
      <c r="C799" s="32">
        <v>7</v>
      </c>
      <c r="D799" s="32">
        <v>1.28571428571428</v>
      </c>
    </row>
    <row r="800" spans="1:4">
      <c r="A800" s="32" t="s">
        <v>2068</v>
      </c>
      <c r="B800" s="32" t="s">
        <v>2548</v>
      </c>
      <c r="C800" s="32">
        <v>8</v>
      </c>
      <c r="D800" s="32">
        <v>6</v>
      </c>
    </row>
    <row r="801" spans="1:4">
      <c r="A801" s="32" t="s">
        <v>1271</v>
      </c>
      <c r="B801" s="32" t="s">
        <v>2547</v>
      </c>
      <c r="C801" s="32">
        <v>8</v>
      </c>
      <c r="D801" s="32">
        <v>6</v>
      </c>
    </row>
    <row r="802" spans="1:4">
      <c r="A802" s="32" t="s">
        <v>1780</v>
      </c>
      <c r="B802" s="32" t="s">
        <v>2547</v>
      </c>
      <c r="C802" s="32">
        <v>8</v>
      </c>
      <c r="D802" s="32">
        <v>7</v>
      </c>
    </row>
    <row r="803" spans="1:4">
      <c r="A803" s="32" t="s">
        <v>1670</v>
      </c>
      <c r="B803" s="32" t="s">
        <v>2547</v>
      </c>
      <c r="C803" s="32">
        <v>8</v>
      </c>
      <c r="D803" s="32">
        <v>8</v>
      </c>
    </row>
    <row r="804" spans="1:4">
      <c r="A804" s="32" t="s">
        <v>1670</v>
      </c>
      <c r="B804" s="32" t="s">
        <v>2548</v>
      </c>
      <c r="C804" s="32">
        <v>8</v>
      </c>
      <c r="D804" s="32">
        <v>7</v>
      </c>
    </row>
    <row r="805" spans="1:4">
      <c r="A805" s="32" t="s">
        <v>1413</v>
      </c>
      <c r="B805" s="32" t="s">
        <v>2547</v>
      </c>
      <c r="C805" s="32">
        <v>8</v>
      </c>
      <c r="D805" s="32">
        <v>8</v>
      </c>
    </row>
    <row r="806" spans="1:4">
      <c r="A806" s="32" t="s">
        <v>1317</v>
      </c>
      <c r="B806" s="32" t="s">
        <v>2547</v>
      </c>
      <c r="C806" s="32">
        <v>8</v>
      </c>
      <c r="D806" s="32">
        <v>8</v>
      </c>
    </row>
    <row r="807" spans="1:4">
      <c r="A807" s="32" t="s">
        <v>1006</v>
      </c>
      <c r="B807" s="32" t="s">
        <v>2549</v>
      </c>
      <c r="C807" s="32">
        <v>8</v>
      </c>
      <c r="D807" s="32">
        <v>8</v>
      </c>
    </row>
    <row r="808" spans="1:4">
      <c r="A808" s="32" t="s">
        <v>1711</v>
      </c>
      <c r="B808" s="32" t="s">
        <v>2547</v>
      </c>
      <c r="C808" s="32">
        <v>8</v>
      </c>
      <c r="D808" s="32">
        <v>8</v>
      </c>
    </row>
    <row r="809" spans="1:4">
      <c r="A809" s="32" t="s">
        <v>1291</v>
      </c>
      <c r="B809" s="32" t="s">
        <v>2548</v>
      </c>
      <c r="C809" s="32">
        <v>8</v>
      </c>
      <c r="D809" s="32">
        <v>8</v>
      </c>
    </row>
    <row r="810" spans="1:4">
      <c r="A810" s="32" t="s">
        <v>1318</v>
      </c>
      <c r="B810" s="32" t="s">
        <v>2547</v>
      </c>
      <c r="C810" s="32">
        <v>8</v>
      </c>
      <c r="D810" s="32">
        <v>7</v>
      </c>
    </row>
    <row r="811" spans="1:4">
      <c r="A811" s="32" t="s">
        <v>1459</v>
      </c>
      <c r="B811" s="32" t="s">
        <v>2547</v>
      </c>
      <c r="C811" s="32">
        <v>8</v>
      </c>
      <c r="D811" s="32">
        <v>8</v>
      </c>
    </row>
    <row r="812" spans="1:4">
      <c r="A812" s="32" t="s">
        <v>1320</v>
      </c>
      <c r="B812" s="32" t="s">
        <v>2547</v>
      </c>
      <c r="C812" s="32">
        <v>8</v>
      </c>
      <c r="D812" s="32">
        <v>6</v>
      </c>
    </row>
    <row r="813" spans="1:4">
      <c r="A813" s="32" t="s">
        <v>3027</v>
      </c>
      <c r="B813" s="32" t="s">
        <v>2547</v>
      </c>
      <c r="C813" s="32">
        <v>8</v>
      </c>
      <c r="D813" s="32">
        <v>4</v>
      </c>
    </row>
    <row r="814" spans="1:4">
      <c r="A814" s="32" t="s">
        <v>1293</v>
      </c>
      <c r="B814" s="32" t="s">
        <v>2548</v>
      </c>
      <c r="C814" s="32">
        <v>8</v>
      </c>
      <c r="D814" s="32">
        <v>8</v>
      </c>
    </row>
    <row r="815" spans="1:4">
      <c r="A815" s="32" t="s">
        <v>1625</v>
      </c>
      <c r="B815" s="32" t="s">
        <v>2547</v>
      </c>
      <c r="C815" s="32">
        <v>8</v>
      </c>
      <c r="D815" s="32">
        <v>7</v>
      </c>
    </row>
    <row r="816" spans="1:4">
      <c r="A816" s="32" t="s">
        <v>1580</v>
      </c>
      <c r="B816" s="32" t="s">
        <v>2547</v>
      </c>
      <c r="C816" s="32">
        <v>8</v>
      </c>
      <c r="D816" s="32">
        <v>5</v>
      </c>
    </row>
    <row r="817" spans="1:4">
      <c r="A817" s="32" t="s">
        <v>1233</v>
      </c>
      <c r="B817" s="32" t="s">
        <v>2548</v>
      </c>
      <c r="C817" s="32">
        <v>8</v>
      </c>
      <c r="D817" s="32">
        <v>7</v>
      </c>
    </row>
    <row r="818" spans="1:4">
      <c r="A818" s="32" t="s">
        <v>2096</v>
      </c>
      <c r="B818" s="32" t="s">
        <v>2547</v>
      </c>
      <c r="C818" s="32">
        <v>8</v>
      </c>
      <c r="D818" s="32">
        <v>7</v>
      </c>
    </row>
    <row r="819" spans="1:4">
      <c r="A819" s="32" t="s">
        <v>1040</v>
      </c>
      <c r="B819" s="32" t="s">
        <v>2548</v>
      </c>
      <c r="C819" s="32">
        <v>8</v>
      </c>
      <c r="D819" s="32">
        <v>7</v>
      </c>
    </row>
    <row r="820" spans="1:4">
      <c r="A820" s="32" t="s">
        <v>1026</v>
      </c>
      <c r="B820" s="32" t="s">
        <v>2548</v>
      </c>
      <c r="C820" s="32">
        <v>8</v>
      </c>
      <c r="D820" s="32">
        <v>8</v>
      </c>
    </row>
    <row r="821" spans="1:4">
      <c r="A821" s="32" t="s">
        <v>3474</v>
      </c>
      <c r="B821" s="32" t="s">
        <v>2547</v>
      </c>
      <c r="C821" s="32">
        <v>8</v>
      </c>
      <c r="D821" s="32">
        <v>7</v>
      </c>
    </row>
    <row r="822" spans="1:4">
      <c r="A822" s="32" t="s">
        <v>1986</v>
      </c>
      <c r="B822" s="32" t="s">
        <v>2548</v>
      </c>
      <c r="C822" s="32">
        <v>8</v>
      </c>
      <c r="D822" s="32">
        <v>8</v>
      </c>
    </row>
    <row r="823" spans="1:4">
      <c r="A823" s="32" t="s">
        <v>1190</v>
      </c>
      <c r="B823" s="32" t="s">
        <v>2549</v>
      </c>
      <c r="C823" s="32">
        <v>8</v>
      </c>
      <c r="D823" s="32">
        <v>6</v>
      </c>
    </row>
    <row r="824" spans="1:4">
      <c r="A824" s="32" t="s">
        <v>1884</v>
      </c>
      <c r="B824" s="32" t="s">
        <v>2548</v>
      </c>
      <c r="C824" s="32">
        <v>8</v>
      </c>
      <c r="D824" s="32">
        <v>0</v>
      </c>
    </row>
    <row r="825" spans="1:4">
      <c r="A825" s="32" t="s">
        <v>1153</v>
      </c>
      <c r="B825" s="32" t="s">
        <v>2548</v>
      </c>
      <c r="C825" s="32">
        <v>8</v>
      </c>
      <c r="D825" s="32">
        <v>7</v>
      </c>
    </row>
    <row r="826" spans="1:4">
      <c r="A826" s="32" t="s">
        <v>1797</v>
      </c>
      <c r="B826" s="32" t="s">
        <v>2548</v>
      </c>
      <c r="C826" s="32">
        <v>8</v>
      </c>
      <c r="D826" s="32">
        <v>8</v>
      </c>
    </row>
    <row r="827" spans="1:4">
      <c r="A827" s="32" t="s">
        <v>1581</v>
      </c>
      <c r="B827" s="32" t="s">
        <v>2547</v>
      </c>
      <c r="C827" s="32">
        <v>8</v>
      </c>
      <c r="D827" s="32">
        <v>7</v>
      </c>
    </row>
    <row r="828" spans="1:4">
      <c r="A828" s="32" t="s">
        <v>1465</v>
      </c>
      <c r="B828" s="32" t="s">
        <v>2547</v>
      </c>
      <c r="C828" s="32">
        <v>8</v>
      </c>
      <c r="D828" s="32">
        <v>6</v>
      </c>
    </row>
    <row r="829" spans="1:4">
      <c r="A829" s="32" t="s">
        <v>2235</v>
      </c>
      <c r="B829" s="32" t="s">
        <v>2547</v>
      </c>
      <c r="C829" s="32">
        <v>8</v>
      </c>
      <c r="D829" s="32">
        <v>8</v>
      </c>
    </row>
    <row r="830" spans="1:4">
      <c r="A830" s="32" t="s">
        <v>1368</v>
      </c>
      <c r="B830" s="32" t="s">
        <v>2547</v>
      </c>
      <c r="C830" s="32">
        <v>8</v>
      </c>
      <c r="D830" s="32">
        <v>8</v>
      </c>
    </row>
    <row r="831" spans="1:4">
      <c r="A831" s="32" t="s">
        <v>1727</v>
      </c>
      <c r="B831" s="32" t="s">
        <v>2547</v>
      </c>
      <c r="C831" s="32">
        <v>8</v>
      </c>
      <c r="D831" s="32">
        <v>7</v>
      </c>
    </row>
    <row r="832" spans="1:4">
      <c r="A832" s="32" t="s">
        <v>2237</v>
      </c>
      <c r="B832" s="32" t="s">
        <v>2548</v>
      </c>
      <c r="C832" s="32">
        <v>8</v>
      </c>
      <c r="D832" s="32">
        <v>7</v>
      </c>
    </row>
    <row r="833" spans="1:4">
      <c r="A833" s="32" t="s">
        <v>1536</v>
      </c>
      <c r="B833" s="32" t="s">
        <v>2547</v>
      </c>
      <c r="C833" s="32">
        <v>8</v>
      </c>
      <c r="D833" s="32">
        <v>6</v>
      </c>
    </row>
    <row r="834" spans="1:4">
      <c r="A834" s="32" t="s">
        <v>1466</v>
      </c>
      <c r="B834" s="32" t="s">
        <v>2548</v>
      </c>
      <c r="C834" s="32">
        <v>8</v>
      </c>
      <c r="D834" s="32">
        <v>6</v>
      </c>
    </row>
    <row r="835" spans="1:4">
      <c r="A835" s="32" t="s">
        <v>1401</v>
      </c>
      <c r="B835" s="32" t="s">
        <v>2547</v>
      </c>
      <c r="C835" s="32">
        <v>8</v>
      </c>
      <c r="D835" s="32">
        <v>8</v>
      </c>
    </row>
    <row r="836" spans="1:4">
      <c r="A836" s="32" t="s">
        <v>2110</v>
      </c>
      <c r="B836" s="32" t="s">
        <v>2548</v>
      </c>
      <c r="C836" s="32">
        <v>8</v>
      </c>
      <c r="D836" s="32">
        <v>4</v>
      </c>
    </row>
    <row r="837" spans="1:4">
      <c r="A837" s="32" t="s">
        <v>1436</v>
      </c>
      <c r="B837" s="32" t="s">
        <v>2548</v>
      </c>
      <c r="C837" s="32">
        <v>8</v>
      </c>
      <c r="D837" s="32">
        <v>8</v>
      </c>
    </row>
    <row r="838" spans="1:4">
      <c r="A838" s="32" t="s">
        <v>1403</v>
      </c>
      <c r="B838" s="32" t="s">
        <v>2547</v>
      </c>
      <c r="C838" s="32">
        <v>8</v>
      </c>
      <c r="D838" s="32">
        <v>6</v>
      </c>
    </row>
    <row r="839" spans="1:4">
      <c r="A839" s="32" t="s">
        <v>1467</v>
      </c>
      <c r="B839" s="32" t="s">
        <v>2547</v>
      </c>
      <c r="C839" s="32">
        <v>8</v>
      </c>
      <c r="D839" s="32">
        <v>8</v>
      </c>
    </row>
    <row r="840" spans="1:4">
      <c r="A840" s="32" t="s">
        <v>2000</v>
      </c>
      <c r="B840" s="32" t="s">
        <v>2548</v>
      </c>
      <c r="C840" s="32">
        <v>8</v>
      </c>
      <c r="D840" s="32">
        <v>8</v>
      </c>
    </row>
    <row r="841" spans="1:4">
      <c r="A841" s="32" t="s">
        <v>1638</v>
      </c>
      <c r="B841" s="32" t="s">
        <v>2547</v>
      </c>
      <c r="C841" s="32">
        <v>8</v>
      </c>
      <c r="D841" s="32">
        <v>7</v>
      </c>
    </row>
    <row r="842" spans="1:4">
      <c r="A842" s="32" t="s">
        <v>2256</v>
      </c>
      <c r="B842" s="32" t="s">
        <v>2547</v>
      </c>
      <c r="C842" s="32">
        <v>8</v>
      </c>
      <c r="D842" s="32">
        <v>6</v>
      </c>
    </row>
    <row r="843" spans="1:4">
      <c r="A843" s="32" t="s">
        <v>1499</v>
      </c>
      <c r="B843" s="32" t="s">
        <v>2547</v>
      </c>
      <c r="C843" s="32">
        <v>8</v>
      </c>
      <c r="D843" s="32">
        <v>7</v>
      </c>
    </row>
    <row r="844" spans="1:4">
      <c r="A844" s="32" t="s">
        <v>1439</v>
      </c>
      <c r="B844" s="32" t="s">
        <v>2548</v>
      </c>
      <c r="C844" s="32">
        <v>8</v>
      </c>
      <c r="D844" s="32">
        <v>4</v>
      </c>
    </row>
    <row r="845" spans="1:4">
      <c r="A845" s="32" t="s">
        <v>2131</v>
      </c>
      <c r="B845" s="32" t="s">
        <v>2548</v>
      </c>
      <c r="C845" s="32">
        <v>8</v>
      </c>
      <c r="D845" s="32">
        <v>7</v>
      </c>
    </row>
    <row r="846" spans="1:4">
      <c r="A846" s="32" t="s">
        <v>3467</v>
      </c>
      <c r="B846" s="32" t="s">
        <v>2548</v>
      </c>
      <c r="C846" s="32">
        <v>8</v>
      </c>
      <c r="D846" s="32">
        <v>5</v>
      </c>
    </row>
    <row r="847" spans="1:4">
      <c r="A847" s="32" t="s">
        <v>1249</v>
      </c>
      <c r="B847" s="32" t="s">
        <v>2547</v>
      </c>
      <c r="C847" s="32">
        <v>8</v>
      </c>
      <c r="D847" s="32">
        <v>8</v>
      </c>
    </row>
    <row r="848" spans="1:4">
      <c r="A848" s="32" t="s">
        <v>1645</v>
      </c>
      <c r="B848" s="32" t="s">
        <v>2547</v>
      </c>
      <c r="C848" s="32">
        <v>8</v>
      </c>
      <c r="D848" s="32">
        <v>8</v>
      </c>
    </row>
    <row r="849" spans="1:4">
      <c r="A849" s="32" t="s">
        <v>1145</v>
      </c>
      <c r="B849" s="32" t="s">
        <v>2548</v>
      </c>
      <c r="C849" s="32">
        <v>8</v>
      </c>
      <c r="D849" s="32">
        <v>7</v>
      </c>
    </row>
    <row r="850" spans="1:4">
      <c r="A850" s="32" t="s">
        <v>2466</v>
      </c>
      <c r="B850" s="32" t="s">
        <v>2547</v>
      </c>
      <c r="C850" s="32">
        <v>8</v>
      </c>
      <c r="D850" s="32">
        <v>8</v>
      </c>
    </row>
    <row r="851" spans="1:4">
      <c r="A851" s="32" t="s">
        <v>1424</v>
      </c>
      <c r="B851" s="32" t="s">
        <v>2547</v>
      </c>
      <c r="C851" s="32">
        <v>8</v>
      </c>
      <c r="D851" s="32">
        <v>6</v>
      </c>
    </row>
    <row r="852" spans="1:4">
      <c r="A852" s="32" t="s">
        <v>1476</v>
      </c>
      <c r="B852" s="32" t="s">
        <v>2547</v>
      </c>
      <c r="C852" s="32">
        <v>8</v>
      </c>
      <c r="D852" s="32">
        <v>6</v>
      </c>
    </row>
    <row r="853" spans="1:4">
      <c r="A853" s="32" t="s">
        <v>1332</v>
      </c>
      <c r="B853" s="32" t="s">
        <v>2548</v>
      </c>
      <c r="C853" s="32">
        <v>8</v>
      </c>
      <c r="D853" s="32">
        <v>7</v>
      </c>
    </row>
    <row r="854" spans="1:4">
      <c r="A854" s="32" t="s">
        <v>1548</v>
      </c>
      <c r="B854" s="32" t="s">
        <v>2547</v>
      </c>
      <c r="C854" s="32">
        <v>8</v>
      </c>
      <c r="D854" s="32">
        <v>8</v>
      </c>
    </row>
    <row r="855" spans="1:4">
      <c r="A855" s="32" t="s">
        <v>1477</v>
      </c>
      <c r="B855" s="32" t="s">
        <v>2547</v>
      </c>
      <c r="C855" s="32">
        <v>8</v>
      </c>
      <c r="D855" s="32">
        <v>5</v>
      </c>
    </row>
    <row r="856" spans="1:4">
      <c r="A856" s="32" t="s">
        <v>1694</v>
      </c>
      <c r="B856" s="32" t="s">
        <v>2547</v>
      </c>
      <c r="C856" s="32">
        <v>8</v>
      </c>
      <c r="D856" s="32">
        <v>5</v>
      </c>
    </row>
    <row r="857" spans="1:4">
      <c r="A857" s="32" t="s">
        <v>1301</v>
      </c>
      <c r="B857" s="32" t="s">
        <v>2547</v>
      </c>
      <c r="C857" s="32">
        <v>8</v>
      </c>
      <c r="D857" s="32">
        <v>6</v>
      </c>
    </row>
    <row r="858" spans="1:4">
      <c r="A858" s="32" t="s">
        <v>1928</v>
      </c>
      <c r="B858" s="32" t="s">
        <v>2547</v>
      </c>
      <c r="C858" s="32">
        <v>8</v>
      </c>
      <c r="D858" s="32">
        <v>6</v>
      </c>
    </row>
    <row r="859" spans="1:4">
      <c r="A859" s="32" t="s">
        <v>998</v>
      </c>
      <c r="B859" s="32" t="s">
        <v>2549</v>
      </c>
      <c r="C859" s="32">
        <v>8</v>
      </c>
      <c r="D859" s="32">
        <v>7</v>
      </c>
    </row>
    <row r="860" spans="1:4">
      <c r="A860" s="32" t="s">
        <v>2161</v>
      </c>
      <c r="B860" s="32" t="s">
        <v>2547</v>
      </c>
      <c r="C860" s="32">
        <v>8</v>
      </c>
      <c r="D860" s="32">
        <v>6</v>
      </c>
    </row>
    <row r="861" spans="1:4">
      <c r="A861" s="32" t="s">
        <v>1553</v>
      </c>
      <c r="B861" s="32" t="s">
        <v>2547</v>
      </c>
      <c r="C861" s="32">
        <v>8</v>
      </c>
      <c r="D861" s="32">
        <v>7</v>
      </c>
    </row>
    <row r="862" spans="1:4">
      <c r="A862" s="32" t="s">
        <v>1758</v>
      </c>
      <c r="B862" s="32" t="s">
        <v>2547</v>
      </c>
      <c r="C862" s="32">
        <v>8</v>
      </c>
      <c r="D862" s="32">
        <v>8</v>
      </c>
    </row>
    <row r="863" spans="1:4">
      <c r="A863" s="32" t="s">
        <v>2498</v>
      </c>
      <c r="B863" s="32" t="s">
        <v>2547</v>
      </c>
      <c r="C863" s="32">
        <v>8</v>
      </c>
      <c r="D863" s="32">
        <v>5</v>
      </c>
    </row>
    <row r="864" spans="1:4">
      <c r="A864" s="32" t="s">
        <v>1220</v>
      </c>
      <c r="B864" s="32" t="s">
        <v>2547</v>
      </c>
      <c r="C864" s="32">
        <v>8</v>
      </c>
      <c r="D864" s="32">
        <v>8</v>
      </c>
    </row>
    <row r="865" spans="1:4">
      <c r="A865" s="32" t="s">
        <v>2505</v>
      </c>
      <c r="B865" s="32" t="s">
        <v>2547</v>
      </c>
      <c r="C865" s="32">
        <v>8</v>
      </c>
      <c r="D865" s="32">
        <v>7</v>
      </c>
    </row>
    <row r="866" spans="1:4">
      <c r="A866" s="32" t="s">
        <v>1556</v>
      </c>
      <c r="B866" s="32" t="s">
        <v>2547</v>
      </c>
      <c r="C866" s="32">
        <v>8</v>
      </c>
      <c r="D866" s="32">
        <v>8</v>
      </c>
    </row>
    <row r="867" spans="1:4">
      <c r="A867" s="32" t="s">
        <v>1557</v>
      </c>
      <c r="B867" s="32" t="s">
        <v>2547</v>
      </c>
      <c r="C867" s="32">
        <v>8</v>
      </c>
      <c r="D867" s="32">
        <v>7</v>
      </c>
    </row>
    <row r="868" spans="1:4">
      <c r="A868" s="32" t="s">
        <v>1848</v>
      </c>
      <c r="B868" s="32" t="s">
        <v>2547</v>
      </c>
      <c r="C868" s="32">
        <v>8</v>
      </c>
      <c r="D868" s="32">
        <v>7</v>
      </c>
    </row>
    <row r="869" spans="1:4">
      <c r="A869" s="32" t="s">
        <v>1096</v>
      </c>
      <c r="B869" s="32" t="s">
        <v>2548</v>
      </c>
      <c r="C869" s="32">
        <v>8</v>
      </c>
      <c r="D869" s="32">
        <v>5</v>
      </c>
    </row>
    <row r="870" spans="1:4">
      <c r="A870" s="32" t="s">
        <v>2761</v>
      </c>
      <c r="B870" s="32" t="s">
        <v>2547</v>
      </c>
      <c r="C870" s="32">
        <v>8</v>
      </c>
      <c r="D870" s="32">
        <v>5</v>
      </c>
    </row>
    <row r="871" spans="1:4">
      <c r="A871" s="32" t="s">
        <v>3080</v>
      </c>
      <c r="B871" s="32" t="s">
        <v>2547</v>
      </c>
      <c r="C871" s="32">
        <v>8</v>
      </c>
      <c r="D871" s="32">
        <v>6</v>
      </c>
    </row>
    <row r="872" spans="1:4">
      <c r="A872" s="32" t="s">
        <v>2583</v>
      </c>
      <c r="B872" s="32">
        <v>8</v>
      </c>
      <c r="C872" s="32">
        <v>6</v>
      </c>
      <c r="D872" s="32">
        <v>1.3333333333333299</v>
      </c>
    </row>
    <row r="873" spans="1:4">
      <c r="A873" s="32" t="s">
        <v>2199</v>
      </c>
      <c r="B873" s="32" t="s">
        <v>2547</v>
      </c>
      <c r="C873" s="32">
        <v>8</v>
      </c>
      <c r="D873" s="32">
        <v>4</v>
      </c>
    </row>
    <row r="874" spans="1:4">
      <c r="A874" s="32" t="s">
        <v>1777</v>
      </c>
      <c r="B874" s="32" t="s">
        <v>2547</v>
      </c>
      <c r="C874" s="32">
        <v>8</v>
      </c>
      <c r="D874" s="32">
        <v>7</v>
      </c>
    </row>
    <row r="875" spans="1:4">
      <c r="A875" s="32" t="s">
        <v>1956</v>
      </c>
      <c r="B875" s="32" t="s">
        <v>2547</v>
      </c>
      <c r="C875" s="32">
        <v>7</v>
      </c>
      <c r="D875" s="32">
        <v>6</v>
      </c>
    </row>
    <row r="876" spans="1:4">
      <c r="A876" s="32" t="s">
        <v>1957</v>
      </c>
      <c r="B876" s="32" t="s">
        <v>2547</v>
      </c>
      <c r="C876" s="32">
        <v>7</v>
      </c>
      <c r="D876" s="32">
        <v>6</v>
      </c>
    </row>
    <row r="877" spans="1:4">
      <c r="A877" s="32" t="s">
        <v>1449</v>
      </c>
      <c r="B877" s="32" t="s">
        <v>2547</v>
      </c>
      <c r="C877" s="32">
        <v>7</v>
      </c>
      <c r="D877" s="32">
        <v>6</v>
      </c>
    </row>
    <row r="878" spans="1:4">
      <c r="A878" s="32" t="s">
        <v>1778</v>
      </c>
      <c r="B878" s="32" t="s">
        <v>2547</v>
      </c>
      <c r="C878" s="32">
        <v>7</v>
      </c>
      <c r="D878" s="32">
        <v>5</v>
      </c>
    </row>
    <row r="879" spans="1:4">
      <c r="A879" s="32" t="s">
        <v>1779</v>
      </c>
      <c r="B879" s="32" t="s">
        <v>2548</v>
      </c>
      <c r="C879" s="32">
        <v>7</v>
      </c>
      <c r="D879" s="32">
        <v>3</v>
      </c>
    </row>
    <row r="880" spans="1:4">
      <c r="A880" s="32" t="s">
        <v>1377</v>
      </c>
      <c r="B880" s="32" t="s">
        <v>2547</v>
      </c>
      <c r="C880" s="32">
        <v>7</v>
      </c>
      <c r="D880" s="32">
        <v>7</v>
      </c>
    </row>
    <row r="881" spans="1:4">
      <c r="A881" s="32" t="s">
        <v>2384</v>
      </c>
      <c r="B881" s="32" t="s">
        <v>2547</v>
      </c>
      <c r="C881" s="32">
        <v>7</v>
      </c>
      <c r="D881" s="32">
        <v>3</v>
      </c>
    </row>
    <row r="882" spans="1:4">
      <c r="A882" s="32" t="s">
        <v>1413</v>
      </c>
      <c r="B882" s="32" t="s">
        <v>2548</v>
      </c>
      <c r="C882" s="32">
        <v>7</v>
      </c>
      <c r="D882" s="32">
        <v>4</v>
      </c>
    </row>
    <row r="883" spans="1:4">
      <c r="A883" s="32" t="s">
        <v>1239</v>
      </c>
      <c r="B883" s="32" t="s">
        <v>2548</v>
      </c>
      <c r="C883" s="32">
        <v>7</v>
      </c>
      <c r="D883" s="32">
        <v>6</v>
      </c>
    </row>
    <row r="884" spans="1:4">
      <c r="A884" s="32" t="s">
        <v>1783</v>
      </c>
      <c r="B884" s="32" t="s">
        <v>2548</v>
      </c>
      <c r="C884" s="32">
        <v>7</v>
      </c>
      <c r="D884" s="32">
        <v>6</v>
      </c>
    </row>
    <row r="885" spans="1:4">
      <c r="A885" s="32" t="s">
        <v>1378</v>
      </c>
      <c r="B885" s="32" t="s">
        <v>2547</v>
      </c>
      <c r="C885" s="32">
        <v>7</v>
      </c>
      <c r="D885" s="32">
        <v>7</v>
      </c>
    </row>
    <row r="886" spans="1:4">
      <c r="A886" s="32" t="s">
        <v>1454</v>
      </c>
      <c r="B886" s="32" t="s">
        <v>2547</v>
      </c>
      <c r="C886" s="32">
        <v>7</v>
      </c>
      <c r="D886" s="32">
        <v>5</v>
      </c>
    </row>
    <row r="887" spans="1:4">
      <c r="A887" s="32" t="s">
        <v>1865</v>
      </c>
      <c r="B887" s="32" t="s">
        <v>2547</v>
      </c>
      <c r="C887" s="32">
        <v>7</v>
      </c>
      <c r="D887" s="32">
        <v>6</v>
      </c>
    </row>
    <row r="888" spans="1:4">
      <c r="A888" s="32" t="s">
        <v>1968</v>
      </c>
      <c r="B888" s="32" t="s">
        <v>2547</v>
      </c>
      <c r="C888" s="32">
        <v>7</v>
      </c>
      <c r="D888" s="32">
        <v>4</v>
      </c>
    </row>
    <row r="889" spans="1:4">
      <c r="A889" s="32" t="s">
        <v>1358</v>
      </c>
      <c r="B889" s="32" t="s">
        <v>2548</v>
      </c>
      <c r="C889" s="32">
        <v>7</v>
      </c>
      <c r="D889" s="32">
        <v>7</v>
      </c>
    </row>
    <row r="890" spans="1:4">
      <c r="A890" s="32" t="s">
        <v>1488</v>
      </c>
      <c r="B890" s="32" t="s">
        <v>2547</v>
      </c>
      <c r="C890" s="32">
        <v>7</v>
      </c>
      <c r="D890" s="32">
        <v>7</v>
      </c>
    </row>
    <row r="891" spans="1:4">
      <c r="A891" s="32" t="s">
        <v>1156</v>
      </c>
      <c r="B891" s="32" t="s">
        <v>2549</v>
      </c>
      <c r="C891" s="32">
        <v>7</v>
      </c>
      <c r="D891" s="32">
        <v>7</v>
      </c>
    </row>
    <row r="892" spans="1:4">
      <c r="A892" s="32" t="s">
        <v>1261</v>
      </c>
      <c r="B892" s="32" t="s">
        <v>2547</v>
      </c>
      <c r="C892" s="32">
        <v>7</v>
      </c>
      <c r="D892" s="32">
        <v>7</v>
      </c>
    </row>
    <row r="893" spans="1:4">
      <c r="A893" s="32" t="s">
        <v>1184</v>
      </c>
      <c r="B893" s="32" t="s">
        <v>2548</v>
      </c>
      <c r="C893" s="32">
        <v>7</v>
      </c>
      <c r="D893" s="32">
        <v>5</v>
      </c>
    </row>
    <row r="894" spans="1:4">
      <c r="A894" s="32" t="s">
        <v>1215</v>
      </c>
      <c r="B894" s="32" t="s">
        <v>2547</v>
      </c>
      <c r="C894" s="32">
        <v>7</v>
      </c>
      <c r="D894" s="32">
        <v>5</v>
      </c>
    </row>
    <row r="895" spans="1:4">
      <c r="A895" s="32" t="s">
        <v>1168</v>
      </c>
      <c r="B895" s="32" t="s">
        <v>2548</v>
      </c>
      <c r="C895" s="32">
        <v>7</v>
      </c>
      <c r="D895" s="32">
        <v>7</v>
      </c>
    </row>
    <row r="896" spans="1:4">
      <c r="A896" s="32" t="s">
        <v>1460</v>
      </c>
      <c r="B896" s="32" t="s">
        <v>2547</v>
      </c>
      <c r="C896" s="32">
        <v>7</v>
      </c>
      <c r="D896" s="32">
        <v>7</v>
      </c>
    </row>
    <row r="897" spans="1:4">
      <c r="A897" s="32" t="s">
        <v>1574</v>
      </c>
      <c r="B897" s="32" t="s">
        <v>2547</v>
      </c>
      <c r="C897" s="32">
        <v>7</v>
      </c>
      <c r="D897" s="32">
        <v>6</v>
      </c>
    </row>
    <row r="898" spans="1:4">
      <c r="A898" s="32" t="s">
        <v>1138</v>
      </c>
      <c r="B898" s="32" t="s">
        <v>2549</v>
      </c>
      <c r="C898" s="32">
        <v>7</v>
      </c>
      <c r="D898" s="32">
        <v>5</v>
      </c>
    </row>
    <row r="899" spans="1:4">
      <c r="A899" s="32" t="s">
        <v>1277</v>
      </c>
      <c r="B899" s="32" t="s">
        <v>2547</v>
      </c>
      <c r="C899" s="32">
        <v>7</v>
      </c>
      <c r="D899" s="32">
        <v>7</v>
      </c>
    </row>
    <row r="900" spans="1:4">
      <c r="A900" s="32" t="s">
        <v>2087</v>
      </c>
      <c r="B900" s="32" t="s">
        <v>2547</v>
      </c>
      <c r="C900" s="32">
        <v>7</v>
      </c>
      <c r="D900" s="32">
        <v>7</v>
      </c>
    </row>
    <row r="901" spans="1:4">
      <c r="A901" s="32" t="s">
        <v>1978</v>
      </c>
      <c r="B901" s="32" t="s">
        <v>2547</v>
      </c>
      <c r="C901" s="32">
        <v>7</v>
      </c>
      <c r="D901" s="32">
        <v>6</v>
      </c>
    </row>
    <row r="902" spans="1:4">
      <c r="A902" s="32" t="s">
        <v>1675</v>
      </c>
      <c r="B902" s="32" t="s">
        <v>2547</v>
      </c>
      <c r="C902" s="32">
        <v>7</v>
      </c>
      <c r="D902" s="32">
        <v>5</v>
      </c>
    </row>
    <row r="903" spans="1:4">
      <c r="A903" s="32" t="s">
        <v>1625</v>
      </c>
      <c r="B903" s="32" t="s">
        <v>2548</v>
      </c>
      <c r="C903" s="32">
        <v>7</v>
      </c>
      <c r="D903" s="32">
        <v>6</v>
      </c>
    </row>
    <row r="904" spans="1:4">
      <c r="A904" s="32" t="s">
        <v>1530</v>
      </c>
      <c r="B904" s="32" t="s">
        <v>2547</v>
      </c>
      <c r="C904" s="32">
        <v>7</v>
      </c>
      <c r="D904" s="32">
        <v>4</v>
      </c>
    </row>
    <row r="905" spans="1:4">
      <c r="A905" s="32" t="s">
        <v>1279</v>
      </c>
      <c r="B905" s="32" t="s">
        <v>2548</v>
      </c>
      <c r="C905" s="32">
        <v>7</v>
      </c>
      <c r="D905" s="32">
        <v>5</v>
      </c>
    </row>
    <row r="906" spans="1:4">
      <c r="A906" s="32" t="s">
        <v>1309</v>
      </c>
      <c r="B906" s="32" t="s">
        <v>2548</v>
      </c>
      <c r="C906" s="32">
        <v>7</v>
      </c>
      <c r="D906" s="32">
        <v>7</v>
      </c>
    </row>
    <row r="907" spans="1:4">
      <c r="A907" s="32" t="s">
        <v>1493</v>
      </c>
      <c r="B907" s="32" t="s">
        <v>2547</v>
      </c>
      <c r="C907" s="32">
        <v>7</v>
      </c>
      <c r="D907" s="32">
        <v>5</v>
      </c>
    </row>
    <row r="908" spans="1:4">
      <c r="A908" s="32" t="s">
        <v>1295</v>
      </c>
      <c r="B908" s="32" t="s">
        <v>2549</v>
      </c>
      <c r="C908" s="32">
        <v>7</v>
      </c>
      <c r="D908" s="32">
        <v>2</v>
      </c>
    </row>
    <row r="909" spans="1:4">
      <c r="A909" s="32" t="s">
        <v>1397</v>
      </c>
      <c r="B909" s="32" t="s">
        <v>2547</v>
      </c>
      <c r="C909" s="32">
        <v>7</v>
      </c>
      <c r="D909" s="32">
        <v>7</v>
      </c>
    </row>
    <row r="910" spans="1:4">
      <c r="A910" s="32" t="s">
        <v>1037</v>
      </c>
      <c r="B910" s="32" t="s">
        <v>2549</v>
      </c>
      <c r="C910" s="32">
        <v>7</v>
      </c>
      <c r="D910" s="32">
        <v>5</v>
      </c>
    </row>
    <row r="911" spans="1:4">
      <c r="A911" s="32" t="s">
        <v>1158</v>
      </c>
      <c r="B911" s="32" t="s">
        <v>2548</v>
      </c>
      <c r="C911" s="32">
        <v>7</v>
      </c>
      <c r="D911" s="32">
        <v>5</v>
      </c>
    </row>
    <row r="912" spans="1:4">
      <c r="A912" s="32" t="s">
        <v>1310</v>
      </c>
      <c r="B912" s="32" t="s">
        <v>2547</v>
      </c>
      <c r="C912" s="32">
        <v>7</v>
      </c>
      <c r="D912" s="32">
        <v>6</v>
      </c>
    </row>
    <row r="913" spans="1:4">
      <c r="A913" s="32" t="s">
        <v>1398</v>
      </c>
      <c r="B913" s="32" t="s">
        <v>2547</v>
      </c>
      <c r="C913" s="32">
        <v>7</v>
      </c>
      <c r="D913" s="32">
        <v>6</v>
      </c>
    </row>
    <row r="914" spans="1:4">
      <c r="A914" s="32" t="s">
        <v>1062</v>
      </c>
      <c r="B914" s="32" t="s">
        <v>2548</v>
      </c>
      <c r="C914" s="32">
        <v>7</v>
      </c>
      <c r="D914" s="32">
        <v>6</v>
      </c>
    </row>
    <row r="915" spans="1:4">
      <c r="A915" s="32" t="s">
        <v>1365</v>
      </c>
      <c r="B915" s="32" t="s">
        <v>2547</v>
      </c>
      <c r="C915" s="32">
        <v>7</v>
      </c>
      <c r="D915" s="32">
        <v>7</v>
      </c>
    </row>
    <row r="916" spans="1:4">
      <c r="A916" s="32" t="s">
        <v>2741</v>
      </c>
      <c r="B916" s="32" t="s">
        <v>2549</v>
      </c>
      <c r="C916" s="32">
        <v>7</v>
      </c>
      <c r="D916" s="32">
        <v>7</v>
      </c>
    </row>
    <row r="917" spans="1:4">
      <c r="A917" s="32" t="s">
        <v>2766</v>
      </c>
      <c r="B917" s="32" t="s">
        <v>2547</v>
      </c>
      <c r="C917" s="32">
        <v>7</v>
      </c>
      <c r="D917" s="32">
        <v>6</v>
      </c>
    </row>
    <row r="918" spans="1:4">
      <c r="A918" s="32" t="s">
        <v>3459</v>
      </c>
      <c r="B918" s="32" t="s">
        <v>2548</v>
      </c>
      <c r="C918" s="32">
        <v>7</v>
      </c>
      <c r="D918" s="32">
        <v>5</v>
      </c>
    </row>
    <row r="919" spans="1:4">
      <c r="A919" s="32" t="s">
        <v>3455</v>
      </c>
      <c r="B919" s="32" t="s">
        <v>2548</v>
      </c>
      <c r="C919" s="32">
        <v>7</v>
      </c>
      <c r="D919" s="32">
        <v>7</v>
      </c>
    </row>
    <row r="920" spans="1:4">
      <c r="A920" s="32" t="s">
        <v>3480</v>
      </c>
      <c r="B920" s="32" t="s">
        <v>2547</v>
      </c>
      <c r="C920" s="32">
        <v>7</v>
      </c>
      <c r="D920" s="32">
        <v>6</v>
      </c>
    </row>
    <row r="921" spans="1:4">
      <c r="A921" s="32" t="s">
        <v>1366</v>
      </c>
      <c r="B921" s="32" t="s">
        <v>2547</v>
      </c>
      <c r="C921" s="32">
        <v>7</v>
      </c>
      <c r="D921" s="32">
        <v>6</v>
      </c>
    </row>
    <row r="922" spans="1:4">
      <c r="A922" s="32" t="s">
        <v>1581</v>
      </c>
      <c r="B922" s="32" t="s">
        <v>2548</v>
      </c>
      <c r="C922" s="32">
        <v>7</v>
      </c>
      <c r="D922" s="32">
        <v>7</v>
      </c>
    </row>
    <row r="923" spans="1:4">
      <c r="A923" s="32" t="s">
        <v>3462</v>
      </c>
      <c r="B923" s="32" t="s">
        <v>2548</v>
      </c>
      <c r="C923" s="32">
        <v>7</v>
      </c>
      <c r="D923" s="32">
        <v>7</v>
      </c>
    </row>
    <row r="924" spans="1:4">
      <c r="A924" s="32" t="s">
        <v>1535</v>
      </c>
      <c r="B924" s="32" t="s">
        <v>2547</v>
      </c>
      <c r="C924" s="32">
        <v>7</v>
      </c>
      <c r="D924" s="32">
        <v>7</v>
      </c>
    </row>
    <row r="925" spans="1:4">
      <c r="A925" s="32" t="s">
        <v>1727</v>
      </c>
      <c r="B925" s="32" t="s">
        <v>2548</v>
      </c>
      <c r="C925" s="32">
        <v>7</v>
      </c>
      <c r="D925" s="32">
        <v>7</v>
      </c>
    </row>
    <row r="926" spans="1:4">
      <c r="A926" s="32" t="s">
        <v>1632</v>
      </c>
      <c r="B926" s="32" t="s">
        <v>2547</v>
      </c>
      <c r="C926" s="32">
        <v>7</v>
      </c>
      <c r="D926" s="32">
        <v>6</v>
      </c>
    </row>
    <row r="927" spans="1:4">
      <c r="A927" s="32" t="s">
        <v>2105</v>
      </c>
      <c r="B927" s="32" t="s">
        <v>2547</v>
      </c>
      <c r="C927" s="32">
        <v>7</v>
      </c>
      <c r="D927" s="32">
        <v>6</v>
      </c>
    </row>
    <row r="928" spans="1:4">
      <c r="A928" s="32" t="s">
        <v>2243</v>
      </c>
      <c r="B928" s="32" t="s">
        <v>2547</v>
      </c>
      <c r="C928" s="32">
        <v>7</v>
      </c>
      <c r="D928" s="32">
        <v>7</v>
      </c>
    </row>
    <row r="929" spans="1:4">
      <c r="A929" s="32" t="s">
        <v>1381</v>
      </c>
      <c r="B929" s="32" t="s">
        <v>2548</v>
      </c>
      <c r="C929" s="32">
        <v>7</v>
      </c>
      <c r="D929" s="32">
        <v>4</v>
      </c>
    </row>
    <row r="930" spans="1:4">
      <c r="A930" s="32" t="s">
        <v>1894</v>
      </c>
      <c r="B930" s="32" t="s">
        <v>2548</v>
      </c>
      <c r="C930" s="32">
        <v>7</v>
      </c>
      <c r="D930" s="32">
        <v>5</v>
      </c>
    </row>
    <row r="931" spans="1:4">
      <c r="A931" s="32" t="s">
        <v>1403</v>
      </c>
      <c r="B931" s="32" t="s">
        <v>2548</v>
      </c>
      <c r="C931" s="32">
        <v>7</v>
      </c>
      <c r="D931" s="32">
        <v>5</v>
      </c>
    </row>
    <row r="932" spans="1:4">
      <c r="A932" s="32" t="s">
        <v>1803</v>
      </c>
      <c r="B932" s="32" t="s">
        <v>2547</v>
      </c>
      <c r="C932" s="32">
        <v>7</v>
      </c>
      <c r="D932" s="32">
        <v>7</v>
      </c>
    </row>
    <row r="933" spans="1:4">
      <c r="A933" s="32" t="s">
        <v>1467</v>
      </c>
      <c r="B933" s="32" t="s">
        <v>2548</v>
      </c>
      <c r="C933" s="32">
        <v>7</v>
      </c>
      <c r="D933" s="32">
        <v>6</v>
      </c>
    </row>
    <row r="934" spans="1:4">
      <c r="A934" s="32" t="s">
        <v>1898</v>
      </c>
      <c r="B934" s="32" t="s">
        <v>2547</v>
      </c>
      <c r="C934" s="32">
        <v>7</v>
      </c>
      <c r="D934" s="32">
        <v>7</v>
      </c>
    </row>
    <row r="935" spans="1:4">
      <c r="A935" s="32" t="s">
        <v>1804</v>
      </c>
      <c r="B935" s="32" t="s">
        <v>2547</v>
      </c>
      <c r="C935" s="32">
        <v>7</v>
      </c>
      <c r="D935" s="32">
        <v>7</v>
      </c>
    </row>
    <row r="936" spans="1:4">
      <c r="A936" s="32" t="s">
        <v>2005</v>
      </c>
      <c r="B936" s="32" t="s">
        <v>2547</v>
      </c>
      <c r="C936" s="32">
        <v>7</v>
      </c>
      <c r="D936" s="32">
        <v>6</v>
      </c>
    </row>
    <row r="937" spans="1:4">
      <c r="A937" s="32" t="s">
        <v>2437</v>
      </c>
      <c r="B937" s="32" t="s">
        <v>2548</v>
      </c>
      <c r="C937" s="32">
        <v>7</v>
      </c>
      <c r="D937" s="32">
        <v>5</v>
      </c>
    </row>
    <row r="938" spans="1:4">
      <c r="A938" s="32" t="s">
        <v>1686</v>
      </c>
      <c r="B938" s="32" t="s">
        <v>2547</v>
      </c>
      <c r="C938" s="32">
        <v>7</v>
      </c>
      <c r="D938" s="32">
        <v>8</v>
      </c>
    </row>
    <row r="939" spans="1:4">
      <c r="A939" s="32" t="s">
        <v>1686</v>
      </c>
      <c r="B939" s="32" t="s">
        <v>2548</v>
      </c>
      <c r="C939" s="32">
        <v>7</v>
      </c>
      <c r="D939" s="32">
        <v>6</v>
      </c>
    </row>
    <row r="940" spans="1:4">
      <c r="A940" s="32" t="s">
        <v>1143</v>
      </c>
      <c r="B940" s="32" t="s">
        <v>2548</v>
      </c>
      <c r="C940" s="32">
        <v>7</v>
      </c>
      <c r="D940" s="32">
        <v>6</v>
      </c>
    </row>
    <row r="941" spans="1:4">
      <c r="A941" s="32" t="s">
        <v>2443</v>
      </c>
      <c r="B941" s="32" t="s">
        <v>2547</v>
      </c>
      <c r="C941" s="32">
        <v>7</v>
      </c>
      <c r="D941" s="32">
        <v>6</v>
      </c>
    </row>
    <row r="942" spans="1:4">
      <c r="A942" s="32" t="s">
        <v>2449</v>
      </c>
      <c r="B942" s="32" t="s">
        <v>2548</v>
      </c>
      <c r="C942" s="32">
        <v>7</v>
      </c>
      <c r="D942" s="32">
        <v>6</v>
      </c>
    </row>
    <row r="943" spans="1:4">
      <c r="A943" s="32" t="s">
        <v>1346</v>
      </c>
      <c r="B943" s="32" t="s">
        <v>2547</v>
      </c>
      <c r="C943" s="32">
        <v>7</v>
      </c>
      <c r="D943" s="32">
        <v>5</v>
      </c>
    </row>
    <row r="944" spans="1:4">
      <c r="A944" s="32" t="s">
        <v>1689</v>
      </c>
      <c r="B944" s="32" t="s">
        <v>2547</v>
      </c>
      <c r="C944" s="32">
        <v>7</v>
      </c>
      <c r="D944" s="32">
        <v>6</v>
      </c>
    </row>
    <row r="945" spans="1:4">
      <c r="A945" s="32" t="s">
        <v>1814</v>
      </c>
      <c r="B945" s="32" t="s">
        <v>2548</v>
      </c>
      <c r="C945" s="32">
        <v>7</v>
      </c>
      <c r="D945" s="32">
        <v>2</v>
      </c>
    </row>
    <row r="946" spans="1:4">
      <c r="A946" s="32" t="s">
        <v>1063</v>
      </c>
      <c r="B946" s="32" t="s">
        <v>2549</v>
      </c>
      <c r="C946" s="32">
        <v>7</v>
      </c>
      <c r="D946" s="32">
        <v>6</v>
      </c>
    </row>
    <row r="947" spans="1:4">
      <c r="A947" s="32" t="s">
        <v>2012</v>
      </c>
      <c r="B947" s="32" t="s">
        <v>2547</v>
      </c>
      <c r="C947" s="32">
        <v>7</v>
      </c>
      <c r="D947" s="32">
        <v>7</v>
      </c>
    </row>
    <row r="948" spans="1:4">
      <c r="A948" s="32" t="s">
        <v>1472</v>
      </c>
      <c r="B948" s="32" t="s">
        <v>2547</v>
      </c>
      <c r="C948" s="32">
        <v>7</v>
      </c>
      <c r="D948" s="32">
        <v>5</v>
      </c>
    </row>
    <row r="949" spans="1:4">
      <c r="A949" s="32" t="s">
        <v>1440</v>
      </c>
      <c r="B949" s="32" t="s">
        <v>2548</v>
      </c>
      <c r="C949" s="32">
        <v>7</v>
      </c>
      <c r="D949" s="32">
        <v>7</v>
      </c>
    </row>
    <row r="950" spans="1:4">
      <c r="A950" s="32" t="s">
        <v>1592</v>
      </c>
      <c r="B950" s="32" t="s">
        <v>2547</v>
      </c>
      <c r="C950" s="32">
        <v>7</v>
      </c>
      <c r="D950" s="32">
        <v>6</v>
      </c>
    </row>
    <row r="951" spans="1:4">
      <c r="A951" s="32" t="s">
        <v>2141</v>
      </c>
      <c r="B951" s="32" t="s">
        <v>2547</v>
      </c>
      <c r="C951" s="32">
        <v>7</v>
      </c>
      <c r="D951" s="32">
        <v>6</v>
      </c>
    </row>
    <row r="952" spans="1:4">
      <c r="A952" s="32" t="s">
        <v>1231</v>
      </c>
      <c r="B952" s="32" t="s">
        <v>2548</v>
      </c>
      <c r="C952" s="32">
        <v>7</v>
      </c>
      <c r="D952" s="32">
        <v>4</v>
      </c>
    </row>
    <row r="953" spans="1:4">
      <c r="A953" s="32" t="s">
        <v>1750</v>
      </c>
      <c r="B953" s="32" t="s">
        <v>2547</v>
      </c>
      <c r="C953" s="32">
        <v>7</v>
      </c>
      <c r="D953" s="32">
        <v>7</v>
      </c>
    </row>
    <row r="954" spans="1:4">
      <c r="A954" s="32" t="s">
        <v>1650</v>
      </c>
      <c r="B954" s="32" t="s">
        <v>2547</v>
      </c>
      <c r="C954" s="32">
        <v>7</v>
      </c>
      <c r="D954" s="32">
        <v>6</v>
      </c>
    </row>
    <row r="955" spans="1:4">
      <c r="A955" s="32" t="s">
        <v>1827</v>
      </c>
      <c r="B955" s="32" t="s">
        <v>2547</v>
      </c>
      <c r="C955" s="32">
        <v>7</v>
      </c>
      <c r="D955" s="32">
        <v>6</v>
      </c>
    </row>
    <row r="956" spans="1:4">
      <c r="A956" s="32" t="s">
        <v>1549</v>
      </c>
      <c r="B956" s="32" t="s">
        <v>2547</v>
      </c>
      <c r="C956" s="32">
        <v>7</v>
      </c>
      <c r="D956" s="32">
        <v>5</v>
      </c>
    </row>
    <row r="957" spans="1:4">
      <c r="A957" s="32" t="s">
        <v>2906</v>
      </c>
      <c r="B957" s="32" t="s">
        <v>2548</v>
      </c>
      <c r="C957" s="32">
        <v>7</v>
      </c>
      <c r="D957" s="32">
        <v>3</v>
      </c>
    </row>
    <row r="958" spans="1:4">
      <c r="A958" s="32" t="s">
        <v>1478</v>
      </c>
      <c r="B958" s="32" t="s">
        <v>2548</v>
      </c>
      <c r="C958" s="32">
        <v>7</v>
      </c>
      <c r="D958" s="32">
        <v>6</v>
      </c>
    </row>
    <row r="959" spans="1:4">
      <c r="A959" s="32" t="s">
        <v>1123</v>
      </c>
      <c r="B959" s="32" t="s">
        <v>2548</v>
      </c>
      <c r="C959" s="32">
        <v>7</v>
      </c>
      <c r="D959" s="32">
        <v>5</v>
      </c>
    </row>
    <row r="960" spans="1:4">
      <c r="A960" s="32" t="s">
        <v>1830</v>
      </c>
      <c r="B960" s="32" t="s">
        <v>2547</v>
      </c>
      <c r="C960" s="32">
        <v>7</v>
      </c>
      <c r="D960" s="32">
        <v>5</v>
      </c>
    </row>
    <row r="961" spans="1:4">
      <c r="A961" s="32" t="s">
        <v>2034</v>
      </c>
      <c r="B961" s="32" t="s">
        <v>2547</v>
      </c>
      <c r="C961" s="32">
        <v>7</v>
      </c>
      <c r="D961" s="32">
        <v>7</v>
      </c>
    </row>
    <row r="962" spans="1:4">
      <c r="A962" s="32" t="s">
        <v>1383</v>
      </c>
      <c r="B962" s="32" t="s">
        <v>2547</v>
      </c>
      <c r="C962" s="32">
        <v>7</v>
      </c>
      <c r="D962" s="32">
        <v>6</v>
      </c>
    </row>
    <row r="963" spans="1:4">
      <c r="A963" s="32" t="s">
        <v>1039</v>
      </c>
      <c r="B963" s="32" t="s">
        <v>2549</v>
      </c>
      <c r="C963" s="32">
        <v>7</v>
      </c>
      <c r="D963" s="32">
        <v>6</v>
      </c>
    </row>
    <row r="964" spans="1:4">
      <c r="A964" s="32" t="s">
        <v>1555</v>
      </c>
      <c r="B964" s="32" t="s">
        <v>2548</v>
      </c>
      <c r="C964" s="32">
        <v>7</v>
      </c>
      <c r="D964" s="32">
        <v>5</v>
      </c>
    </row>
    <row r="965" spans="1:4">
      <c r="A965" s="32" t="s">
        <v>1029</v>
      </c>
      <c r="B965" s="32" t="s">
        <v>2549</v>
      </c>
      <c r="C965" s="32">
        <v>7</v>
      </c>
      <c r="D965" s="32">
        <v>6</v>
      </c>
    </row>
    <row r="966" spans="1:4">
      <c r="A966" s="32" t="s">
        <v>1656</v>
      </c>
      <c r="B966" s="32" t="s">
        <v>2547</v>
      </c>
      <c r="C966" s="32">
        <v>7</v>
      </c>
      <c r="D966" s="32">
        <v>7</v>
      </c>
    </row>
    <row r="967" spans="1:4">
      <c r="A967" s="32" t="s">
        <v>1268</v>
      </c>
      <c r="B967" s="32" t="s">
        <v>2547</v>
      </c>
      <c r="C967" s="32">
        <v>7</v>
      </c>
      <c r="D967" s="32">
        <v>6</v>
      </c>
    </row>
    <row r="968" spans="1:4">
      <c r="A968" s="32" t="s">
        <v>1194</v>
      </c>
      <c r="B968" s="32" t="s">
        <v>2548</v>
      </c>
      <c r="C968" s="32">
        <v>7</v>
      </c>
      <c r="D968" s="32">
        <v>6</v>
      </c>
    </row>
    <row r="969" spans="1:4">
      <c r="A969" s="32" t="s">
        <v>1256</v>
      </c>
      <c r="B969" s="32" t="s">
        <v>2547</v>
      </c>
      <c r="C969" s="32">
        <v>7</v>
      </c>
      <c r="D969" s="32">
        <v>7</v>
      </c>
    </row>
    <row r="970" spans="1:4">
      <c r="A970" s="32" t="s">
        <v>2172</v>
      </c>
      <c r="B970" s="32" t="s">
        <v>2547</v>
      </c>
      <c r="C970" s="32">
        <v>7</v>
      </c>
      <c r="D970" s="32">
        <v>7</v>
      </c>
    </row>
    <row r="971" spans="1:4">
      <c r="A971" s="32" t="s">
        <v>1067</v>
      </c>
      <c r="B971" s="32" t="s">
        <v>2548</v>
      </c>
      <c r="C971" s="32">
        <v>7</v>
      </c>
      <c r="D971" s="32">
        <v>7</v>
      </c>
    </row>
    <row r="972" spans="1:4">
      <c r="A972" s="32" t="s">
        <v>2174</v>
      </c>
      <c r="B972" s="32" t="s">
        <v>2547</v>
      </c>
      <c r="C972" s="32">
        <v>7</v>
      </c>
      <c r="D972" s="32">
        <v>7</v>
      </c>
    </row>
    <row r="973" spans="1:4">
      <c r="A973" s="32" t="s">
        <v>1940</v>
      </c>
      <c r="B973" s="32" t="s">
        <v>2547</v>
      </c>
      <c r="C973" s="32">
        <v>7</v>
      </c>
      <c r="D973" s="32">
        <v>7</v>
      </c>
    </row>
    <row r="974" spans="1:4">
      <c r="A974" s="32" t="s">
        <v>1662</v>
      </c>
      <c r="B974" s="32" t="s">
        <v>2547</v>
      </c>
      <c r="C974" s="32">
        <v>7</v>
      </c>
      <c r="D974" s="32">
        <v>7</v>
      </c>
    </row>
    <row r="975" spans="1:4">
      <c r="A975" s="32" t="s">
        <v>1662</v>
      </c>
      <c r="B975" s="32" t="s">
        <v>2549</v>
      </c>
      <c r="C975" s="32">
        <v>7</v>
      </c>
      <c r="D975" s="32">
        <v>1</v>
      </c>
    </row>
    <row r="976" spans="1:4">
      <c r="A976" s="32" t="s">
        <v>1257</v>
      </c>
      <c r="B976" s="32" t="s">
        <v>2547</v>
      </c>
      <c r="C976" s="32">
        <v>7</v>
      </c>
      <c r="D976" s="32">
        <v>6</v>
      </c>
    </row>
    <row r="977" spans="1:4">
      <c r="A977" s="32" t="s">
        <v>1664</v>
      </c>
      <c r="B977" s="32" t="s">
        <v>2548</v>
      </c>
      <c r="C977" s="32">
        <v>7</v>
      </c>
      <c r="D977" s="32">
        <v>6</v>
      </c>
    </row>
    <row r="978" spans="1:4">
      <c r="A978" s="32" t="s">
        <v>1314</v>
      </c>
      <c r="B978" s="32" t="s">
        <v>2547</v>
      </c>
      <c r="C978" s="32">
        <v>7</v>
      </c>
      <c r="D978" s="32">
        <v>6</v>
      </c>
    </row>
    <row r="979" spans="1:4">
      <c r="A979" s="32" t="s">
        <v>2522</v>
      </c>
      <c r="B979" s="32" t="s">
        <v>2547</v>
      </c>
      <c r="C979" s="32">
        <v>7</v>
      </c>
      <c r="D979" s="32">
        <v>7</v>
      </c>
    </row>
    <row r="980" spans="1:4">
      <c r="A980" s="32" t="s">
        <v>1305</v>
      </c>
      <c r="B980" s="32" t="s">
        <v>2548</v>
      </c>
      <c r="C980" s="32">
        <v>7</v>
      </c>
      <c r="D980" s="32">
        <v>6</v>
      </c>
    </row>
    <row r="981" spans="1:4">
      <c r="A981" s="32" t="s">
        <v>2351</v>
      </c>
      <c r="B981" s="32" t="s">
        <v>2547</v>
      </c>
      <c r="C981" s="32">
        <v>7</v>
      </c>
      <c r="D981" s="32">
        <v>4</v>
      </c>
    </row>
    <row r="982" spans="1:4">
      <c r="A982" s="32" t="s">
        <v>1704</v>
      </c>
      <c r="B982" s="32" t="s">
        <v>2547</v>
      </c>
      <c r="C982" s="32">
        <v>7</v>
      </c>
      <c r="D982" s="32">
        <v>6</v>
      </c>
    </row>
    <row r="983" spans="1:4">
      <c r="A983" s="32" t="s">
        <v>3484</v>
      </c>
      <c r="B983" s="32" t="s">
        <v>2547</v>
      </c>
      <c r="C983" s="32">
        <v>7</v>
      </c>
      <c r="D983" s="32">
        <v>3</v>
      </c>
    </row>
    <row r="984" spans="1:4">
      <c r="A984" s="32" t="s">
        <v>2192</v>
      </c>
      <c r="B984" s="32" t="s">
        <v>2547</v>
      </c>
      <c r="C984" s="32">
        <v>7</v>
      </c>
      <c r="D984" s="32">
        <v>3</v>
      </c>
    </row>
    <row r="985" spans="1:4">
      <c r="A985" s="32" t="s">
        <v>1947</v>
      </c>
      <c r="B985" s="32" t="s">
        <v>2547</v>
      </c>
      <c r="C985" s="32">
        <v>7</v>
      </c>
      <c r="D985" s="32">
        <v>7</v>
      </c>
    </row>
    <row r="986" spans="1:4">
      <c r="A986" s="32" t="s">
        <v>2360</v>
      </c>
      <c r="B986" s="32" t="s">
        <v>2547</v>
      </c>
      <c r="C986" s="32">
        <v>7</v>
      </c>
      <c r="D986" s="32">
        <v>5</v>
      </c>
    </row>
    <row r="987" spans="1:4">
      <c r="A987" s="32" t="s">
        <v>2565</v>
      </c>
      <c r="B987" s="32">
        <v>7</v>
      </c>
      <c r="C987" s="32">
        <v>5</v>
      </c>
      <c r="D987" s="32">
        <v>1.4</v>
      </c>
    </row>
    <row r="988" spans="1:4">
      <c r="A988" s="32" t="s">
        <v>1951</v>
      </c>
      <c r="B988" s="32" t="s">
        <v>2548</v>
      </c>
      <c r="C988" s="32">
        <v>7</v>
      </c>
      <c r="D988" s="32">
        <v>6</v>
      </c>
    </row>
    <row r="989" spans="1:4">
      <c r="A989" s="32" t="s">
        <v>4532</v>
      </c>
      <c r="B989" s="32">
        <v>7</v>
      </c>
      <c r="C989" s="32">
        <v>4</v>
      </c>
      <c r="D989" s="32">
        <v>1.75</v>
      </c>
    </row>
    <row r="990" spans="1:4">
      <c r="A990" s="32" t="s">
        <v>1112</v>
      </c>
      <c r="B990" s="32" t="s">
        <v>2547</v>
      </c>
      <c r="C990" s="32">
        <v>7</v>
      </c>
      <c r="D990" s="32">
        <v>5</v>
      </c>
    </row>
    <row r="991" spans="1:4">
      <c r="A991" s="32" t="s">
        <v>2064</v>
      </c>
      <c r="B991" s="32" t="s">
        <v>2547</v>
      </c>
      <c r="C991" s="32">
        <v>7</v>
      </c>
      <c r="D991" s="32">
        <v>6</v>
      </c>
    </row>
    <row r="992" spans="1:4">
      <c r="A992" s="32" t="s">
        <v>4533</v>
      </c>
      <c r="B992" s="32">
        <v>7</v>
      </c>
      <c r="C992" s="32">
        <v>4</v>
      </c>
      <c r="D992" s="32">
        <v>1.75</v>
      </c>
    </row>
    <row r="993" spans="1:4">
      <c r="A993" s="32" t="s">
        <v>3492</v>
      </c>
      <c r="B993" s="32" t="s">
        <v>2548</v>
      </c>
      <c r="C993" s="32">
        <v>7</v>
      </c>
      <c r="D993" s="32">
        <v>5</v>
      </c>
    </row>
    <row r="994" spans="1:4">
      <c r="A994" s="32" t="s">
        <v>1389</v>
      </c>
      <c r="B994" s="32" t="s">
        <v>2548</v>
      </c>
      <c r="C994" s="32">
        <v>7</v>
      </c>
      <c r="D994" s="32">
        <v>7</v>
      </c>
    </row>
    <row r="995" spans="1:4">
      <c r="A995" s="32" t="s">
        <v>3242</v>
      </c>
      <c r="B995" s="32">
        <v>7</v>
      </c>
      <c r="C995" s="32">
        <v>6</v>
      </c>
      <c r="D995" s="32">
        <v>1.1666666666666601</v>
      </c>
    </row>
    <row r="996" spans="1:4">
      <c r="A996" s="32" t="s">
        <v>3479</v>
      </c>
      <c r="B996" s="32" t="s">
        <v>2547</v>
      </c>
      <c r="C996" s="32">
        <v>7</v>
      </c>
      <c r="D996" s="32">
        <v>1</v>
      </c>
    </row>
    <row r="997" spans="1:4">
      <c r="A997" s="32" t="s">
        <v>2198</v>
      </c>
      <c r="B997" s="32" t="s">
        <v>2547</v>
      </c>
      <c r="C997" s="32">
        <v>7</v>
      </c>
      <c r="D997" s="32">
        <v>3</v>
      </c>
    </row>
    <row r="998" spans="1:4">
      <c r="A998" s="32" t="s">
        <v>3494</v>
      </c>
      <c r="B998" s="32" t="s">
        <v>2547</v>
      </c>
      <c r="C998" s="32">
        <v>7</v>
      </c>
      <c r="D998" s="32">
        <v>3</v>
      </c>
    </row>
    <row r="999" spans="1:4">
      <c r="A999" s="32" t="s">
        <v>1610</v>
      </c>
      <c r="B999" s="32" t="s">
        <v>2547</v>
      </c>
      <c r="C999" s="32">
        <v>7</v>
      </c>
      <c r="D999" s="32">
        <v>4</v>
      </c>
    </row>
    <row r="1000" spans="1:4">
      <c r="A1000" s="32" t="s">
        <v>1611</v>
      </c>
      <c r="B1000" s="32" t="s">
        <v>2547</v>
      </c>
      <c r="C1000" s="32">
        <v>7</v>
      </c>
      <c r="D1000" s="32">
        <v>4</v>
      </c>
    </row>
    <row r="1001" spans="1:4">
      <c r="A1001" s="32" t="s">
        <v>1097</v>
      </c>
      <c r="B1001" s="32" t="s">
        <v>2548</v>
      </c>
      <c r="C1001" s="32">
        <v>6</v>
      </c>
      <c r="D1001" s="32">
        <v>5</v>
      </c>
    </row>
    <row r="1002" spans="1:4">
      <c r="A1002" s="32" t="s">
        <v>1356</v>
      </c>
      <c r="B1002" s="32" t="s">
        <v>2548</v>
      </c>
      <c r="C1002" s="32">
        <v>6</v>
      </c>
      <c r="D1002" s="32">
        <v>6</v>
      </c>
    </row>
    <row r="1003" spans="1:4">
      <c r="A1003" s="32" t="s">
        <v>1860</v>
      </c>
      <c r="B1003" s="32" t="s">
        <v>2547</v>
      </c>
      <c r="C1003" s="32">
        <v>6</v>
      </c>
      <c r="D1003" s="32">
        <v>5</v>
      </c>
    </row>
    <row r="1004" spans="1:4">
      <c r="A1004" s="32" t="s">
        <v>2208</v>
      </c>
      <c r="B1004" s="32" t="s">
        <v>2547</v>
      </c>
      <c r="C1004" s="32">
        <v>6</v>
      </c>
      <c r="D1004" s="32">
        <v>5</v>
      </c>
    </row>
    <row r="1005" spans="1:4">
      <c r="A1005" s="32" t="s">
        <v>1863</v>
      </c>
      <c r="B1005" s="32" t="s">
        <v>2547</v>
      </c>
      <c r="C1005" s="32">
        <v>6</v>
      </c>
      <c r="D1005" s="32">
        <v>4</v>
      </c>
    </row>
    <row r="1006" spans="1:4">
      <c r="A1006" s="32" t="s">
        <v>1431</v>
      </c>
      <c r="B1006" s="32" t="s">
        <v>2548</v>
      </c>
      <c r="C1006" s="32">
        <v>6</v>
      </c>
      <c r="D1006" s="32">
        <v>5</v>
      </c>
    </row>
    <row r="1007" spans="1:4">
      <c r="A1007" s="32" t="s">
        <v>1712</v>
      </c>
      <c r="B1007" s="32" t="s">
        <v>2547</v>
      </c>
      <c r="C1007" s="32">
        <v>6</v>
      </c>
      <c r="D1007" s="32">
        <v>6</v>
      </c>
    </row>
    <row r="1008" spans="1:4">
      <c r="A1008" s="32" t="s">
        <v>2388</v>
      </c>
      <c r="B1008" s="32" t="s">
        <v>2547</v>
      </c>
      <c r="C1008" s="32">
        <v>6</v>
      </c>
      <c r="D1008" s="32">
        <v>5</v>
      </c>
    </row>
    <row r="1009" spans="1:4">
      <c r="A1009" s="32" t="s">
        <v>1201</v>
      </c>
      <c r="B1009" s="32" t="s">
        <v>2547</v>
      </c>
      <c r="C1009" s="32">
        <v>6</v>
      </c>
      <c r="D1009" s="32">
        <v>5</v>
      </c>
    </row>
    <row r="1010" spans="1:4">
      <c r="A1010" s="32" t="s">
        <v>1617</v>
      </c>
      <c r="B1010" s="32" t="s">
        <v>2547</v>
      </c>
      <c r="C1010" s="32">
        <v>6</v>
      </c>
      <c r="D1010" s="32">
        <v>6</v>
      </c>
    </row>
    <row r="1011" spans="1:4">
      <c r="A1011" s="32" t="s">
        <v>1319</v>
      </c>
      <c r="B1011" s="32" t="s">
        <v>2547</v>
      </c>
      <c r="C1011" s="32">
        <v>6</v>
      </c>
      <c r="D1011" s="32">
        <v>6</v>
      </c>
    </row>
    <row r="1012" spans="1:4">
      <c r="A1012" s="32" t="s">
        <v>1785</v>
      </c>
      <c r="B1012" s="32" t="s">
        <v>2547</v>
      </c>
      <c r="C1012" s="32">
        <v>6</v>
      </c>
      <c r="D1012" s="32">
        <v>6</v>
      </c>
    </row>
    <row r="1013" spans="1:4">
      <c r="A1013" s="32" t="s">
        <v>1970</v>
      </c>
      <c r="B1013" s="32" t="s">
        <v>2547</v>
      </c>
      <c r="C1013" s="32">
        <v>6</v>
      </c>
      <c r="D1013" s="32">
        <v>4</v>
      </c>
    </row>
    <row r="1014" spans="1:4">
      <c r="A1014" s="32" t="s">
        <v>1791</v>
      </c>
      <c r="B1014" s="32" t="s">
        <v>2548</v>
      </c>
      <c r="C1014" s="32">
        <v>6</v>
      </c>
      <c r="D1014" s="32">
        <v>6</v>
      </c>
    </row>
    <row r="1015" spans="1:4">
      <c r="A1015" s="32" t="s">
        <v>1527</v>
      </c>
      <c r="B1015" s="32" t="s">
        <v>2547</v>
      </c>
      <c r="C1015" s="32">
        <v>6</v>
      </c>
      <c r="D1015" s="32">
        <v>6</v>
      </c>
    </row>
    <row r="1016" spans="1:4">
      <c r="A1016" s="32" t="s">
        <v>1460</v>
      </c>
      <c r="B1016" s="32" t="s">
        <v>2548</v>
      </c>
      <c r="C1016" s="32">
        <v>6</v>
      </c>
      <c r="D1016" s="32">
        <v>4</v>
      </c>
    </row>
    <row r="1017" spans="1:4">
      <c r="A1017" s="32" t="s">
        <v>1872</v>
      </c>
      <c r="B1017" s="32" t="s">
        <v>2547</v>
      </c>
      <c r="C1017" s="32">
        <v>6</v>
      </c>
      <c r="D1017" s="32">
        <v>6</v>
      </c>
    </row>
    <row r="1018" spans="1:4">
      <c r="A1018" s="32" t="s">
        <v>1277</v>
      </c>
      <c r="B1018" s="32" t="s">
        <v>2548</v>
      </c>
      <c r="C1018" s="32">
        <v>6</v>
      </c>
      <c r="D1018" s="32">
        <v>4</v>
      </c>
    </row>
    <row r="1019" spans="1:4">
      <c r="A1019" s="32" t="s">
        <v>1673</v>
      </c>
      <c r="B1019" s="32" t="s">
        <v>2547</v>
      </c>
      <c r="C1019" s="32">
        <v>6</v>
      </c>
      <c r="D1019" s="32">
        <v>3</v>
      </c>
    </row>
    <row r="1020" spans="1:4">
      <c r="A1020" s="32" t="s">
        <v>1461</v>
      </c>
      <c r="B1020" s="32" t="s">
        <v>2547</v>
      </c>
      <c r="C1020" s="32">
        <v>6</v>
      </c>
      <c r="D1020" s="32">
        <v>5</v>
      </c>
    </row>
    <row r="1021" spans="1:4">
      <c r="A1021" s="32" t="s">
        <v>1674</v>
      </c>
      <c r="B1021" s="32" t="s">
        <v>2547</v>
      </c>
      <c r="C1021" s="32">
        <v>6</v>
      </c>
      <c r="D1021" s="32">
        <v>5</v>
      </c>
    </row>
    <row r="1022" spans="1:4">
      <c r="A1022" s="32" t="s">
        <v>1794</v>
      </c>
      <c r="B1022" s="32" t="s">
        <v>2547</v>
      </c>
      <c r="C1022" s="32">
        <v>6</v>
      </c>
      <c r="D1022" s="32">
        <v>6</v>
      </c>
    </row>
    <row r="1023" spans="1:4">
      <c r="A1023" s="32" t="s">
        <v>1243</v>
      </c>
      <c r="B1023" s="32" t="s">
        <v>2547</v>
      </c>
      <c r="C1023" s="32">
        <v>6</v>
      </c>
      <c r="D1023" s="32">
        <v>6</v>
      </c>
    </row>
    <row r="1024" spans="1:4">
      <c r="A1024" s="32" t="s">
        <v>1103</v>
      </c>
      <c r="B1024" s="32" t="s">
        <v>2549</v>
      </c>
      <c r="C1024" s="32">
        <v>6</v>
      </c>
      <c r="D1024" s="32">
        <v>3</v>
      </c>
    </row>
    <row r="1025" spans="1:4">
      <c r="A1025" s="32" t="s">
        <v>2090</v>
      </c>
      <c r="B1025" s="32" t="s">
        <v>2547</v>
      </c>
      <c r="C1025" s="32">
        <v>6</v>
      </c>
      <c r="D1025" s="32">
        <v>2</v>
      </c>
    </row>
    <row r="1026" spans="1:4">
      <c r="A1026" s="32" t="s">
        <v>1139</v>
      </c>
      <c r="B1026" s="32" t="s">
        <v>2549</v>
      </c>
      <c r="C1026" s="32">
        <v>6</v>
      </c>
      <c r="D1026" s="32">
        <v>5</v>
      </c>
    </row>
    <row r="1027" spans="1:4">
      <c r="A1027" s="32" t="s">
        <v>1723</v>
      </c>
      <c r="B1027" s="32" t="s">
        <v>2547</v>
      </c>
      <c r="C1027" s="32">
        <v>6</v>
      </c>
      <c r="D1027" s="32">
        <v>6</v>
      </c>
    </row>
    <row r="1028" spans="1:4">
      <c r="A1028" s="32" t="s">
        <v>1678</v>
      </c>
      <c r="B1028" s="32" t="s">
        <v>2547</v>
      </c>
      <c r="C1028" s="32">
        <v>6</v>
      </c>
      <c r="D1028" s="32">
        <v>3</v>
      </c>
    </row>
    <row r="1029" spans="1:4">
      <c r="A1029" s="32" t="s">
        <v>1395</v>
      </c>
      <c r="B1029" s="32" t="s">
        <v>2548</v>
      </c>
      <c r="C1029" s="32">
        <v>6</v>
      </c>
      <c r="D1029" s="32">
        <v>3</v>
      </c>
    </row>
    <row r="1030" spans="1:4">
      <c r="A1030" s="32" t="s">
        <v>1415</v>
      </c>
      <c r="B1030" s="32" t="s">
        <v>2548</v>
      </c>
      <c r="C1030" s="32">
        <v>6</v>
      </c>
      <c r="D1030" s="32">
        <v>4</v>
      </c>
    </row>
    <row r="1031" spans="1:4">
      <c r="A1031" s="32" t="s">
        <v>1579</v>
      </c>
      <c r="B1031" s="32" t="s">
        <v>2548</v>
      </c>
      <c r="C1031" s="32">
        <v>6</v>
      </c>
      <c r="D1031" s="32">
        <v>5</v>
      </c>
    </row>
    <row r="1032" spans="1:4">
      <c r="A1032" s="32" t="s">
        <v>1296</v>
      </c>
      <c r="B1032" s="32" t="s">
        <v>2547</v>
      </c>
      <c r="C1032" s="32">
        <v>6</v>
      </c>
      <c r="D1032" s="32">
        <v>6</v>
      </c>
    </row>
    <row r="1033" spans="1:4">
      <c r="A1033" s="32" t="s">
        <v>1280</v>
      </c>
      <c r="B1033" s="32" t="s">
        <v>2547</v>
      </c>
      <c r="C1033" s="32">
        <v>6</v>
      </c>
      <c r="D1033" s="32">
        <v>5</v>
      </c>
    </row>
    <row r="1034" spans="1:4">
      <c r="A1034" s="32" t="s">
        <v>1148</v>
      </c>
      <c r="B1034" s="32" t="s">
        <v>2547</v>
      </c>
      <c r="C1034" s="32">
        <v>6</v>
      </c>
      <c r="D1034" s="32">
        <v>5</v>
      </c>
    </row>
    <row r="1035" spans="1:4">
      <c r="A1035" s="32" t="s">
        <v>1017</v>
      </c>
      <c r="B1035" s="32" t="s">
        <v>2548</v>
      </c>
      <c r="C1035" s="32">
        <v>6</v>
      </c>
      <c r="D1035" s="32">
        <v>2</v>
      </c>
    </row>
    <row r="1036" spans="1:4">
      <c r="A1036" s="32" t="s">
        <v>1033</v>
      </c>
      <c r="B1036" s="32" t="s">
        <v>2547</v>
      </c>
      <c r="C1036" s="32">
        <v>6</v>
      </c>
      <c r="D1036" s="32">
        <v>5</v>
      </c>
    </row>
    <row r="1037" spans="1:4">
      <c r="A1037" s="32" t="s">
        <v>1152</v>
      </c>
      <c r="B1037" s="32" t="s">
        <v>2547</v>
      </c>
      <c r="C1037" s="32">
        <v>6</v>
      </c>
      <c r="D1037" s="32">
        <v>6</v>
      </c>
    </row>
    <row r="1038" spans="1:4">
      <c r="A1038" s="32" t="s">
        <v>2745</v>
      </c>
      <c r="B1038" s="32" t="s">
        <v>2548</v>
      </c>
      <c r="C1038" s="32">
        <v>6</v>
      </c>
      <c r="D1038" s="32">
        <v>6</v>
      </c>
    </row>
    <row r="1039" spans="1:4">
      <c r="A1039" s="32" t="s">
        <v>3006</v>
      </c>
      <c r="B1039" s="32" t="s">
        <v>2548</v>
      </c>
      <c r="C1039" s="32">
        <v>6</v>
      </c>
      <c r="D1039" s="32">
        <v>6</v>
      </c>
    </row>
    <row r="1040" spans="1:4">
      <c r="A1040" s="32" t="s">
        <v>3456</v>
      </c>
      <c r="B1040" s="32" t="s">
        <v>2548</v>
      </c>
      <c r="C1040" s="32">
        <v>6</v>
      </c>
      <c r="D1040" s="32">
        <v>5</v>
      </c>
    </row>
    <row r="1041" spans="1:4">
      <c r="A1041" s="32" t="s">
        <v>3498</v>
      </c>
      <c r="B1041" s="32" t="s">
        <v>2547</v>
      </c>
      <c r="C1041" s="32">
        <v>6</v>
      </c>
      <c r="D1041" s="32">
        <v>5</v>
      </c>
    </row>
    <row r="1042" spans="1:4">
      <c r="A1042" s="32" t="s">
        <v>1534</v>
      </c>
      <c r="B1042" s="32" t="s">
        <v>2547</v>
      </c>
      <c r="C1042" s="32">
        <v>6</v>
      </c>
      <c r="D1042" s="32">
        <v>5</v>
      </c>
    </row>
    <row r="1043" spans="1:4">
      <c r="A1043" s="32" t="s">
        <v>1464</v>
      </c>
      <c r="B1043" s="32" t="s">
        <v>2548</v>
      </c>
      <c r="C1043" s="32">
        <v>6</v>
      </c>
      <c r="D1043" s="32">
        <v>6</v>
      </c>
    </row>
    <row r="1044" spans="1:4">
      <c r="A1044" s="32" t="s">
        <v>1417</v>
      </c>
      <c r="B1044" s="32" t="s">
        <v>2547</v>
      </c>
      <c r="C1044" s="32">
        <v>6</v>
      </c>
      <c r="D1044" s="32">
        <v>6</v>
      </c>
    </row>
    <row r="1045" spans="1:4">
      <c r="A1045" s="32" t="s">
        <v>1311</v>
      </c>
      <c r="B1045" s="32" t="s">
        <v>2548</v>
      </c>
      <c r="C1045" s="32">
        <v>6</v>
      </c>
      <c r="D1045" s="32">
        <v>6</v>
      </c>
    </row>
    <row r="1046" spans="1:4">
      <c r="A1046" s="32" t="s">
        <v>1181</v>
      </c>
      <c r="B1046" s="32" t="s">
        <v>2548</v>
      </c>
      <c r="C1046" s="32">
        <v>6</v>
      </c>
      <c r="D1046" s="32">
        <v>6</v>
      </c>
    </row>
    <row r="1047" spans="1:4">
      <c r="A1047" s="32" t="s">
        <v>1582</v>
      </c>
      <c r="B1047" s="32" t="s">
        <v>2548</v>
      </c>
      <c r="C1047" s="32">
        <v>6</v>
      </c>
      <c r="D1047" s="32">
        <v>5</v>
      </c>
    </row>
    <row r="1048" spans="1:4">
      <c r="A1048" s="32" t="s">
        <v>1399</v>
      </c>
      <c r="B1048" s="32" t="s">
        <v>2548</v>
      </c>
      <c r="C1048" s="32">
        <v>6</v>
      </c>
      <c r="D1048" s="32">
        <v>6</v>
      </c>
    </row>
    <row r="1049" spans="1:4">
      <c r="A1049" s="32" t="s">
        <v>3500</v>
      </c>
      <c r="B1049" s="32" t="s">
        <v>2547</v>
      </c>
      <c r="C1049" s="32">
        <v>6</v>
      </c>
      <c r="D1049" s="32">
        <v>4</v>
      </c>
    </row>
    <row r="1050" spans="1:4">
      <c r="A1050" s="32" t="s">
        <v>1418</v>
      </c>
      <c r="B1050" s="32" t="s">
        <v>2547</v>
      </c>
      <c r="C1050" s="32">
        <v>6</v>
      </c>
      <c r="D1050" s="32">
        <v>5</v>
      </c>
    </row>
    <row r="1051" spans="1:4">
      <c r="A1051" s="32" t="s">
        <v>1536</v>
      </c>
      <c r="B1051" s="32" t="s">
        <v>2548</v>
      </c>
      <c r="C1051" s="32">
        <v>6</v>
      </c>
      <c r="D1051" s="32">
        <v>6</v>
      </c>
    </row>
    <row r="1052" spans="1:4">
      <c r="A1052" s="32" t="s">
        <v>1728</v>
      </c>
      <c r="B1052" s="32" t="s">
        <v>2547</v>
      </c>
      <c r="C1052" s="32">
        <v>6</v>
      </c>
      <c r="D1052" s="32">
        <v>6</v>
      </c>
    </row>
    <row r="1053" spans="1:4">
      <c r="A1053" s="32" t="s">
        <v>2108</v>
      </c>
      <c r="B1053" s="32" t="s">
        <v>2547</v>
      </c>
      <c r="C1053" s="32">
        <v>6</v>
      </c>
      <c r="D1053" s="32">
        <v>5</v>
      </c>
    </row>
    <row r="1054" spans="1:4">
      <c r="A1054" s="32" t="s">
        <v>2885</v>
      </c>
      <c r="B1054" s="32" t="s">
        <v>2547</v>
      </c>
      <c r="C1054" s="32">
        <v>6</v>
      </c>
      <c r="D1054" s="32">
        <v>3</v>
      </c>
    </row>
    <row r="1055" spans="1:4">
      <c r="A1055" s="32" t="s">
        <v>3482</v>
      </c>
      <c r="B1055" s="32" t="s">
        <v>2547</v>
      </c>
      <c r="C1055" s="32">
        <v>6</v>
      </c>
      <c r="D1055" s="32">
        <v>5</v>
      </c>
    </row>
    <row r="1056" spans="1:4">
      <c r="A1056" s="32" t="s">
        <v>1684</v>
      </c>
      <c r="B1056" s="32" t="s">
        <v>2547</v>
      </c>
      <c r="C1056" s="32">
        <v>6</v>
      </c>
      <c r="D1056" s="32">
        <v>3</v>
      </c>
    </row>
    <row r="1057" spans="1:4">
      <c r="A1057" s="32" t="s">
        <v>1802</v>
      </c>
      <c r="B1057" s="32" t="s">
        <v>2547</v>
      </c>
      <c r="C1057" s="32">
        <v>6</v>
      </c>
      <c r="D1057" s="32">
        <v>6</v>
      </c>
    </row>
    <row r="1058" spans="1:4">
      <c r="A1058" s="32" t="s">
        <v>1381</v>
      </c>
      <c r="B1058" s="32" t="s">
        <v>2547</v>
      </c>
      <c r="C1058" s="32">
        <v>6</v>
      </c>
      <c r="D1058" s="32">
        <v>6</v>
      </c>
    </row>
    <row r="1059" spans="1:4">
      <c r="A1059" s="32" t="s">
        <v>1893</v>
      </c>
      <c r="B1059" s="32" t="s">
        <v>2548</v>
      </c>
      <c r="C1059" s="32">
        <v>6</v>
      </c>
      <c r="D1059" s="32">
        <v>6</v>
      </c>
    </row>
    <row r="1060" spans="1:4">
      <c r="A1060" s="32" t="s">
        <v>1497</v>
      </c>
      <c r="B1060" s="32" t="s">
        <v>2548</v>
      </c>
      <c r="C1060" s="32">
        <v>6</v>
      </c>
      <c r="D1060" s="32">
        <v>5</v>
      </c>
    </row>
    <row r="1061" spans="1:4">
      <c r="A1061" s="32" t="s">
        <v>1073</v>
      </c>
      <c r="B1061" s="32" t="s">
        <v>2549</v>
      </c>
      <c r="C1061" s="32">
        <v>6</v>
      </c>
      <c r="D1061" s="32">
        <v>6</v>
      </c>
    </row>
    <row r="1062" spans="1:4">
      <c r="A1062" s="32" t="s">
        <v>1734</v>
      </c>
      <c r="B1062" s="32" t="s">
        <v>2548</v>
      </c>
      <c r="C1062" s="32">
        <v>6</v>
      </c>
      <c r="D1062" s="32">
        <v>1</v>
      </c>
    </row>
    <row r="1063" spans="1:4">
      <c r="A1063" s="32" t="s">
        <v>1804</v>
      </c>
      <c r="B1063" s="32" t="s">
        <v>2548</v>
      </c>
      <c r="C1063" s="32">
        <v>6</v>
      </c>
      <c r="D1063" s="32">
        <v>4</v>
      </c>
    </row>
    <row r="1064" spans="1:4">
      <c r="A1064" s="32" t="s">
        <v>1192</v>
      </c>
      <c r="B1064" s="32" t="s">
        <v>2547</v>
      </c>
      <c r="C1064" s="32">
        <v>6</v>
      </c>
      <c r="D1064" s="32">
        <v>6</v>
      </c>
    </row>
    <row r="1065" spans="1:4">
      <c r="A1065" s="32" t="s">
        <v>2001</v>
      </c>
      <c r="B1065" s="32" t="s">
        <v>2547</v>
      </c>
      <c r="C1065" s="32">
        <v>6</v>
      </c>
      <c r="D1065" s="32">
        <v>4</v>
      </c>
    </row>
    <row r="1066" spans="1:4">
      <c r="A1066" s="32" t="s">
        <v>1639</v>
      </c>
      <c r="B1066" s="32" t="s">
        <v>2547</v>
      </c>
      <c r="C1066" s="32">
        <v>6</v>
      </c>
      <c r="D1066" s="32">
        <v>5</v>
      </c>
    </row>
    <row r="1067" spans="1:4">
      <c r="A1067" s="32" t="s">
        <v>1204</v>
      </c>
      <c r="B1067" s="32" t="s">
        <v>2547</v>
      </c>
      <c r="C1067" s="32">
        <v>6</v>
      </c>
      <c r="D1067" s="32">
        <v>6</v>
      </c>
    </row>
    <row r="1068" spans="1:4">
      <c r="A1068" s="32" t="s">
        <v>3464</v>
      </c>
      <c r="B1068" s="32" t="s">
        <v>2547</v>
      </c>
      <c r="C1068" s="32">
        <v>6</v>
      </c>
      <c r="D1068" s="32">
        <v>4</v>
      </c>
    </row>
    <row r="1069" spans="1:4">
      <c r="A1069" s="32" t="s">
        <v>1742</v>
      </c>
      <c r="B1069" s="32" t="s">
        <v>2547</v>
      </c>
      <c r="C1069" s="32">
        <v>6</v>
      </c>
      <c r="D1069" s="32">
        <v>6</v>
      </c>
    </row>
    <row r="1070" spans="1:4">
      <c r="A1070" s="32" t="s">
        <v>1908</v>
      </c>
      <c r="B1070" s="32" t="s">
        <v>2547</v>
      </c>
      <c r="C1070" s="32">
        <v>6</v>
      </c>
      <c r="D1070" s="32">
        <v>6</v>
      </c>
    </row>
    <row r="1071" spans="1:4">
      <c r="A1071" s="32" t="s">
        <v>1810</v>
      </c>
      <c r="B1071" s="32" t="s">
        <v>2547</v>
      </c>
      <c r="C1071" s="32">
        <v>6</v>
      </c>
      <c r="D1071" s="32">
        <v>4</v>
      </c>
    </row>
    <row r="1072" spans="1:4">
      <c r="A1072" s="32" t="s">
        <v>2272</v>
      </c>
      <c r="B1072" s="32" t="s">
        <v>2548</v>
      </c>
      <c r="C1072" s="32">
        <v>6</v>
      </c>
      <c r="D1072" s="32">
        <v>5</v>
      </c>
    </row>
    <row r="1073" spans="1:4">
      <c r="A1073" s="32" t="s">
        <v>2133</v>
      </c>
      <c r="B1073" s="32" t="s">
        <v>2547</v>
      </c>
      <c r="C1073" s="32">
        <v>6</v>
      </c>
      <c r="D1073" s="32">
        <v>4</v>
      </c>
    </row>
    <row r="1074" spans="1:4">
      <c r="A1074" s="32" t="s">
        <v>1078</v>
      </c>
      <c r="B1074" s="32" t="s">
        <v>2548</v>
      </c>
      <c r="C1074" s="32">
        <v>6</v>
      </c>
      <c r="D1074" s="32">
        <v>6</v>
      </c>
    </row>
    <row r="1075" spans="1:4">
      <c r="A1075" s="32" t="s">
        <v>2275</v>
      </c>
      <c r="B1075" s="32" t="s">
        <v>2547</v>
      </c>
      <c r="C1075" s="32">
        <v>6</v>
      </c>
      <c r="D1075" s="32">
        <v>2</v>
      </c>
    </row>
    <row r="1076" spans="1:4">
      <c r="A1076" s="32" t="s">
        <v>1330</v>
      </c>
      <c r="B1076" s="32" t="s">
        <v>2548</v>
      </c>
      <c r="C1076" s="32">
        <v>6</v>
      </c>
      <c r="D1076" s="32">
        <v>6</v>
      </c>
    </row>
    <row r="1077" spans="1:4">
      <c r="A1077" s="32" t="s">
        <v>1690</v>
      </c>
      <c r="B1077" s="32" t="s">
        <v>2547</v>
      </c>
      <c r="C1077" s="32">
        <v>6</v>
      </c>
      <c r="D1077" s="32">
        <v>5</v>
      </c>
    </row>
    <row r="1078" spans="1:4">
      <c r="A1078" s="32" t="s">
        <v>2138</v>
      </c>
      <c r="B1078" s="32" t="s">
        <v>2547</v>
      </c>
      <c r="C1078" s="32">
        <v>6</v>
      </c>
      <c r="D1078" s="32">
        <v>5</v>
      </c>
    </row>
    <row r="1079" spans="1:4">
      <c r="A1079" s="32" t="s">
        <v>1917</v>
      </c>
      <c r="B1079" s="32" t="s">
        <v>2547</v>
      </c>
      <c r="C1079" s="32">
        <v>6</v>
      </c>
      <c r="D1079" s="32">
        <v>6</v>
      </c>
    </row>
    <row r="1080" spans="1:4">
      <c r="A1080" s="32" t="s">
        <v>2140</v>
      </c>
      <c r="B1080" s="32" t="s">
        <v>2547</v>
      </c>
      <c r="C1080" s="32">
        <v>6</v>
      </c>
      <c r="D1080" s="32">
        <v>6</v>
      </c>
    </row>
    <row r="1081" spans="1:4">
      <c r="A1081" s="32" t="s">
        <v>1299</v>
      </c>
      <c r="B1081" s="32" t="s">
        <v>2548</v>
      </c>
      <c r="C1081" s="32">
        <v>6</v>
      </c>
      <c r="D1081" s="32">
        <v>5</v>
      </c>
    </row>
    <row r="1082" spans="1:4">
      <c r="A1082" s="32" t="s">
        <v>2289</v>
      </c>
      <c r="B1082" s="32" t="s">
        <v>2547</v>
      </c>
      <c r="C1082" s="32">
        <v>6</v>
      </c>
      <c r="D1082" s="32">
        <v>5</v>
      </c>
    </row>
    <row r="1083" spans="1:4">
      <c r="A1083" s="32" t="s">
        <v>3046</v>
      </c>
      <c r="B1083" s="32" t="s">
        <v>2547</v>
      </c>
      <c r="C1083" s="32">
        <v>6</v>
      </c>
      <c r="D1083" s="32">
        <v>5</v>
      </c>
    </row>
    <row r="1084" spans="1:4">
      <c r="A1084" s="32" t="s">
        <v>2760</v>
      </c>
      <c r="B1084" s="32" t="s">
        <v>2547</v>
      </c>
      <c r="C1084" s="32">
        <v>6</v>
      </c>
      <c r="D1084" s="32">
        <v>6</v>
      </c>
    </row>
    <row r="1085" spans="1:4">
      <c r="A1085" s="32" t="s">
        <v>1649</v>
      </c>
      <c r="B1085" s="32" t="s">
        <v>2547</v>
      </c>
      <c r="C1085" s="32">
        <v>6</v>
      </c>
      <c r="D1085" s="32">
        <v>5</v>
      </c>
    </row>
    <row r="1086" spans="1:4">
      <c r="A1086" s="32" t="s">
        <v>1332</v>
      </c>
      <c r="B1086" s="32" t="s">
        <v>2547</v>
      </c>
      <c r="C1086" s="32">
        <v>6</v>
      </c>
      <c r="D1086" s="32">
        <v>6</v>
      </c>
    </row>
    <row r="1087" spans="1:4">
      <c r="A1087" s="32" t="s">
        <v>1333</v>
      </c>
      <c r="B1087" s="32" t="s">
        <v>2547</v>
      </c>
      <c r="C1087" s="32">
        <v>6</v>
      </c>
      <c r="D1087" s="32">
        <v>4</v>
      </c>
    </row>
    <row r="1088" spans="1:4">
      <c r="A1088" s="32" t="s">
        <v>2027</v>
      </c>
      <c r="B1088" s="32" t="s">
        <v>2547</v>
      </c>
      <c r="C1088" s="32">
        <v>6</v>
      </c>
      <c r="D1088" s="32">
        <v>4</v>
      </c>
    </row>
    <row r="1089" spans="1:4">
      <c r="A1089" s="32" t="s">
        <v>1252</v>
      </c>
      <c r="B1089" s="32" t="s">
        <v>2547</v>
      </c>
      <c r="C1089" s="32">
        <v>6</v>
      </c>
      <c r="D1089" s="32">
        <v>6</v>
      </c>
    </row>
    <row r="1090" spans="1:4">
      <c r="A1090" s="32" t="s">
        <v>1252</v>
      </c>
      <c r="B1090" s="32" t="s">
        <v>2548</v>
      </c>
      <c r="C1090" s="32">
        <v>6</v>
      </c>
      <c r="D1090" s="32">
        <v>6</v>
      </c>
    </row>
    <row r="1091" spans="1:4">
      <c r="A1091" s="32" t="s">
        <v>1300</v>
      </c>
      <c r="B1091" s="32" t="s">
        <v>2548</v>
      </c>
      <c r="C1091" s="32">
        <v>6</v>
      </c>
      <c r="D1091" s="32">
        <v>5</v>
      </c>
    </row>
    <row r="1092" spans="1:4">
      <c r="A1092" s="32" t="s">
        <v>2849</v>
      </c>
      <c r="B1092" s="32" t="s">
        <v>2547</v>
      </c>
      <c r="C1092" s="32">
        <v>6</v>
      </c>
      <c r="D1092" s="32">
        <v>3</v>
      </c>
    </row>
    <row r="1093" spans="1:4">
      <c r="A1093" s="32" t="s">
        <v>2031</v>
      </c>
      <c r="B1093" s="32" t="s">
        <v>2547</v>
      </c>
      <c r="C1093" s="32">
        <v>6</v>
      </c>
      <c r="D1093" s="32">
        <v>6</v>
      </c>
    </row>
    <row r="1094" spans="1:4">
      <c r="A1094" s="32" t="s">
        <v>2303</v>
      </c>
      <c r="B1094" s="32" t="s">
        <v>2547</v>
      </c>
      <c r="C1094" s="32">
        <v>6</v>
      </c>
      <c r="D1094" s="32">
        <v>6</v>
      </c>
    </row>
    <row r="1095" spans="1:4">
      <c r="A1095" s="32" t="s">
        <v>1831</v>
      </c>
      <c r="B1095" s="32" t="s">
        <v>2547</v>
      </c>
      <c r="C1095" s="32">
        <v>6</v>
      </c>
      <c r="D1095" s="32">
        <v>6</v>
      </c>
    </row>
    <row r="1096" spans="1:4">
      <c r="A1096" s="32" t="s">
        <v>3101</v>
      </c>
      <c r="B1096" s="32" t="s">
        <v>2547</v>
      </c>
      <c r="C1096" s="32">
        <v>6</v>
      </c>
      <c r="D1096" s="32">
        <v>5</v>
      </c>
    </row>
    <row r="1097" spans="1:4">
      <c r="A1097" s="32" t="s">
        <v>1374</v>
      </c>
      <c r="B1097" s="32" t="s">
        <v>2547</v>
      </c>
      <c r="C1097" s="32">
        <v>6</v>
      </c>
      <c r="D1097" s="32">
        <v>5</v>
      </c>
    </row>
    <row r="1098" spans="1:4">
      <c r="A1098" s="32" t="s">
        <v>1655</v>
      </c>
      <c r="B1098" s="32" t="s">
        <v>2547</v>
      </c>
      <c r="C1098" s="32">
        <v>6</v>
      </c>
      <c r="D1098" s="32">
        <v>6</v>
      </c>
    </row>
    <row r="1099" spans="1:4">
      <c r="A1099" s="32" t="s">
        <v>2912</v>
      </c>
      <c r="B1099" s="32" t="s">
        <v>2548</v>
      </c>
      <c r="C1099" s="32">
        <v>6</v>
      </c>
      <c r="D1099" s="32">
        <v>4</v>
      </c>
    </row>
    <row r="1100" spans="1:4">
      <c r="A1100" s="32" t="s">
        <v>1350</v>
      </c>
      <c r="B1100" s="32" t="s">
        <v>2547</v>
      </c>
      <c r="C1100" s="32">
        <v>6</v>
      </c>
      <c r="D1100" s="32">
        <v>6</v>
      </c>
    </row>
    <row r="1101" spans="1:4">
      <c r="A1101" s="32" t="s">
        <v>1756</v>
      </c>
      <c r="B1101" s="32" t="s">
        <v>2547</v>
      </c>
      <c r="C1101" s="32">
        <v>6</v>
      </c>
      <c r="D1101" s="32">
        <v>6</v>
      </c>
    </row>
    <row r="1102" spans="1:4">
      <c r="A1102" s="32" t="s">
        <v>1835</v>
      </c>
      <c r="B1102" s="32" t="s">
        <v>2547</v>
      </c>
      <c r="C1102" s="32">
        <v>6</v>
      </c>
      <c r="D1102" s="32">
        <v>5</v>
      </c>
    </row>
    <row r="1103" spans="1:4">
      <c r="A1103" s="32" t="s">
        <v>1931</v>
      </c>
      <c r="B1103" s="32" t="s">
        <v>2547</v>
      </c>
      <c r="C1103" s="32">
        <v>6</v>
      </c>
      <c r="D1103" s="32">
        <v>5</v>
      </c>
    </row>
    <row r="1104" spans="1:4">
      <c r="A1104" s="32" t="s">
        <v>2163</v>
      </c>
      <c r="B1104" s="32" t="s">
        <v>2547</v>
      </c>
      <c r="C1104" s="32">
        <v>6</v>
      </c>
      <c r="D1104" s="32">
        <v>5</v>
      </c>
    </row>
    <row r="1105" spans="1:4">
      <c r="A1105" s="32" t="s">
        <v>1108</v>
      </c>
      <c r="B1105" s="32" t="s">
        <v>2548</v>
      </c>
      <c r="C1105" s="32">
        <v>6</v>
      </c>
      <c r="D1105" s="32">
        <v>6</v>
      </c>
    </row>
    <row r="1106" spans="1:4">
      <c r="A1106" s="32" t="s">
        <v>1932</v>
      </c>
      <c r="B1106" s="32" t="s">
        <v>2547</v>
      </c>
      <c r="C1106" s="32">
        <v>6</v>
      </c>
      <c r="D1106" s="32">
        <v>6</v>
      </c>
    </row>
    <row r="1107" spans="1:4">
      <c r="A1107" s="32" t="s">
        <v>3290</v>
      </c>
      <c r="B1107" s="32" t="s">
        <v>2547</v>
      </c>
      <c r="C1107" s="32">
        <v>6</v>
      </c>
      <c r="D1107" s="32">
        <v>3</v>
      </c>
    </row>
    <row r="1108" spans="1:4">
      <c r="A1108" s="32" t="s">
        <v>1149</v>
      </c>
      <c r="B1108" s="32" t="s">
        <v>2548</v>
      </c>
      <c r="C1108" s="32">
        <v>6</v>
      </c>
      <c r="D1108" s="32">
        <v>5</v>
      </c>
    </row>
    <row r="1109" spans="1:4">
      <c r="A1109" s="32" t="s">
        <v>2858</v>
      </c>
      <c r="B1109" s="32" t="s">
        <v>2547</v>
      </c>
      <c r="C1109" s="32">
        <v>6</v>
      </c>
      <c r="D1109" s="32">
        <v>5</v>
      </c>
    </row>
    <row r="1110" spans="1:4">
      <c r="A1110" s="32" t="s">
        <v>1336</v>
      </c>
      <c r="B1110" s="32" t="s">
        <v>2548</v>
      </c>
      <c r="C1110" s="32">
        <v>6</v>
      </c>
      <c r="D1110" s="32">
        <v>4</v>
      </c>
    </row>
    <row r="1111" spans="1:4">
      <c r="A1111" s="32" t="s">
        <v>1763</v>
      </c>
      <c r="B1111" s="32" t="s">
        <v>2547</v>
      </c>
      <c r="C1111" s="32">
        <v>6</v>
      </c>
      <c r="D1111" s="32">
        <v>5</v>
      </c>
    </row>
    <row r="1112" spans="1:4">
      <c r="A1112" s="32" t="s">
        <v>1254</v>
      </c>
      <c r="B1112" s="32" t="s">
        <v>2547</v>
      </c>
      <c r="C1112" s="32">
        <v>6</v>
      </c>
      <c r="D1112" s="32">
        <v>6</v>
      </c>
    </row>
    <row r="1113" spans="1:4">
      <c r="A1113" s="32" t="s">
        <v>1765</v>
      </c>
      <c r="B1113" s="32" t="s">
        <v>2547</v>
      </c>
      <c r="C1113" s="32">
        <v>6</v>
      </c>
      <c r="D1113" s="32">
        <v>5</v>
      </c>
    </row>
    <row r="1114" spans="1:4">
      <c r="A1114" s="32" t="s">
        <v>2506</v>
      </c>
      <c r="B1114" s="32" t="s">
        <v>2547</v>
      </c>
      <c r="C1114" s="32">
        <v>6</v>
      </c>
      <c r="D1114" s="32">
        <v>3</v>
      </c>
    </row>
    <row r="1115" spans="1:4">
      <c r="A1115" s="32" t="s">
        <v>1427</v>
      </c>
      <c r="B1115" s="32" t="s">
        <v>2547</v>
      </c>
      <c r="C1115" s="32">
        <v>6</v>
      </c>
      <c r="D1115" s="32">
        <v>6</v>
      </c>
    </row>
    <row r="1116" spans="1:4">
      <c r="A1116" s="32" t="s">
        <v>3050</v>
      </c>
      <c r="B1116" s="32" t="s">
        <v>2547</v>
      </c>
      <c r="C1116" s="32">
        <v>6</v>
      </c>
      <c r="D1116" s="32">
        <v>5</v>
      </c>
    </row>
    <row r="1117" spans="1:4">
      <c r="A1117" s="32" t="s">
        <v>1442</v>
      </c>
      <c r="B1117" s="32" t="s">
        <v>2547</v>
      </c>
      <c r="C1117" s="32">
        <v>6</v>
      </c>
      <c r="D1117" s="32">
        <v>5</v>
      </c>
    </row>
    <row r="1118" spans="1:4">
      <c r="A1118" s="32" t="s">
        <v>1605</v>
      </c>
      <c r="B1118" s="32" t="s">
        <v>2547</v>
      </c>
      <c r="C1118" s="32">
        <v>6</v>
      </c>
      <c r="D1118" s="32">
        <v>5</v>
      </c>
    </row>
    <row r="1119" spans="1:4">
      <c r="A1119" s="32" t="s">
        <v>1769</v>
      </c>
      <c r="B1119" s="32" t="s">
        <v>2547</v>
      </c>
      <c r="C1119" s="32">
        <v>6</v>
      </c>
      <c r="D1119" s="32">
        <v>6</v>
      </c>
    </row>
    <row r="1120" spans="1:4">
      <c r="A1120" s="32" t="s">
        <v>1661</v>
      </c>
      <c r="B1120" s="32" t="s">
        <v>2547</v>
      </c>
      <c r="C1120" s="32">
        <v>6</v>
      </c>
      <c r="D1120" s="32">
        <v>6</v>
      </c>
    </row>
    <row r="1121" spans="1:4">
      <c r="A1121" s="32" t="s">
        <v>1444</v>
      </c>
      <c r="B1121" s="32" t="s">
        <v>2547</v>
      </c>
      <c r="C1121" s="32">
        <v>6</v>
      </c>
      <c r="D1121" s="32">
        <v>4</v>
      </c>
    </row>
    <row r="1122" spans="1:4">
      <c r="A1122" s="32" t="s">
        <v>1851</v>
      </c>
      <c r="B1122" s="32" t="s">
        <v>2547</v>
      </c>
      <c r="C1122" s="32">
        <v>6</v>
      </c>
      <c r="D1122" s="32">
        <v>4</v>
      </c>
    </row>
    <row r="1123" spans="1:4">
      <c r="A1123" s="32" t="s">
        <v>1387</v>
      </c>
      <c r="B1123" s="32" t="s">
        <v>2548</v>
      </c>
      <c r="C1123" s="32">
        <v>6</v>
      </c>
      <c r="D1123" s="32">
        <v>5</v>
      </c>
    </row>
    <row r="1124" spans="1:4">
      <c r="A1124" s="32" t="s">
        <v>1853</v>
      </c>
      <c r="B1124" s="32" t="s">
        <v>2547</v>
      </c>
      <c r="C1124" s="32">
        <v>6</v>
      </c>
      <c r="D1124" s="32">
        <v>7</v>
      </c>
    </row>
    <row r="1125" spans="1:4">
      <c r="A1125" s="32" t="s">
        <v>1664</v>
      </c>
      <c r="B1125" s="32" t="s">
        <v>2547</v>
      </c>
      <c r="C1125" s="32">
        <v>6</v>
      </c>
      <c r="D1125" s="32">
        <v>6</v>
      </c>
    </row>
    <row r="1126" spans="1:4">
      <c r="A1126" s="32" t="s">
        <v>1042</v>
      </c>
      <c r="B1126" s="32" t="s">
        <v>2549</v>
      </c>
      <c r="C1126" s="32">
        <v>6</v>
      </c>
      <c r="D1126" s="32">
        <v>6</v>
      </c>
    </row>
    <row r="1127" spans="1:4">
      <c r="A1127" s="32" t="s">
        <v>1445</v>
      </c>
      <c r="B1127" s="32" t="s">
        <v>2547</v>
      </c>
      <c r="C1127" s="32">
        <v>6</v>
      </c>
      <c r="D1127" s="32">
        <v>6</v>
      </c>
    </row>
    <row r="1128" spans="1:4">
      <c r="A1128" s="32" t="s">
        <v>2350</v>
      </c>
      <c r="B1128" s="32" t="s">
        <v>2547</v>
      </c>
      <c r="C1128" s="32">
        <v>6</v>
      </c>
      <c r="D1128" s="32">
        <v>4</v>
      </c>
    </row>
    <row r="1129" spans="1:4">
      <c r="A1129" s="32" t="s">
        <v>2184</v>
      </c>
      <c r="B1129" s="32" t="s">
        <v>2547</v>
      </c>
      <c r="C1129" s="32">
        <v>6</v>
      </c>
      <c r="D1129" s="32">
        <v>5</v>
      </c>
    </row>
    <row r="1130" spans="1:4">
      <c r="A1130" s="32" t="s">
        <v>1667</v>
      </c>
      <c r="B1130" s="32" t="s">
        <v>2547</v>
      </c>
      <c r="C1130" s="32">
        <v>6</v>
      </c>
      <c r="D1130" s="32">
        <v>4</v>
      </c>
    </row>
    <row r="1131" spans="1:4">
      <c r="A1131" s="32" t="s">
        <v>1945</v>
      </c>
      <c r="B1131" s="32" t="s">
        <v>2547</v>
      </c>
      <c r="C1131" s="32">
        <v>6</v>
      </c>
      <c r="D1131" s="32">
        <v>6</v>
      </c>
    </row>
    <row r="1132" spans="1:4">
      <c r="A1132" s="32" t="s">
        <v>997</v>
      </c>
      <c r="B1132" s="32" t="s">
        <v>2549</v>
      </c>
      <c r="C1132" s="32">
        <v>6</v>
      </c>
      <c r="D1132" s="32">
        <v>5</v>
      </c>
    </row>
    <row r="1133" spans="1:4">
      <c r="A1133" s="32" t="s">
        <v>1485</v>
      </c>
      <c r="B1133" s="32" t="s">
        <v>2548</v>
      </c>
      <c r="C1133" s="32">
        <v>6</v>
      </c>
      <c r="D1133" s="32">
        <v>5</v>
      </c>
    </row>
    <row r="1134" spans="1:4">
      <c r="A1134" s="32" t="s">
        <v>1857</v>
      </c>
      <c r="B1134" s="32" t="s">
        <v>2547</v>
      </c>
      <c r="C1134" s="32">
        <v>6</v>
      </c>
      <c r="D1134" s="32">
        <v>4</v>
      </c>
    </row>
    <row r="1135" spans="1:4">
      <c r="A1135" s="32" t="s">
        <v>2557</v>
      </c>
      <c r="B1135" s="32">
        <v>6</v>
      </c>
      <c r="C1135" s="32">
        <v>6</v>
      </c>
      <c r="D1135" s="32">
        <v>1</v>
      </c>
    </row>
    <row r="1136" spans="1:4">
      <c r="A1136" s="32" t="s">
        <v>3109</v>
      </c>
      <c r="B1136" s="32" t="s">
        <v>2547</v>
      </c>
      <c r="C1136" s="32">
        <v>6</v>
      </c>
      <c r="D1136" s="32">
        <v>4</v>
      </c>
    </row>
    <row r="1137" spans="1:4">
      <c r="A1137" s="32" t="s">
        <v>2362</v>
      </c>
      <c r="B1137" s="32" t="s">
        <v>2547</v>
      </c>
      <c r="C1137" s="32">
        <v>6</v>
      </c>
      <c r="D1137" s="32">
        <v>3</v>
      </c>
    </row>
    <row r="1138" spans="1:4">
      <c r="A1138" s="32" t="s">
        <v>2197</v>
      </c>
      <c r="B1138" s="32" t="s">
        <v>2548</v>
      </c>
      <c r="C1138" s="32">
        <v>6</v>
      </c>
      <c r="D1138" s="32">
        <v>4</v>
      </c>
    </row>
    <row r="1139" spans="1:4">
      <c r="A1139" s="32" t="s">
        <v>3507</v>
      </c>
      <c r="B1139" s="32" t="s">
        <v>2548</v>
      </c>
      <c r="C1139" s="32">
        <v>6</v>
      </c>
      <c r="D1139" s="32">
        <v>2</v>
      </c>
    </row>
    <row r="1140" spans="1:4">
      <c r="A1140" s="32" t="s">
        <v>2581</v>
      </c>
      <c r="B1140" s="32">
        <v>6</v>
      </c>
      <c r="C1140" s="32">
        <v>4</v>
      </c>
      <c r="D1140" s="32">
        <v>1.5</v>
      </c>
    </row>
    <row r="1141" spans="1:4">
      <c r="A1141" s="32" t="s">
        <v>2584</v>
      </c>
      <c r="B1141" s="32">
        <v>6</v>
      </c>
      <c r="C1141" s="32">
        <v>5</v>
      </c>
      <c r="D1141" s="32">
        <v>1.2</v>
      </c>
    </row>
    <row r="1142" spans="1:4">
      <c r="A1142" s="32" t="s">
        <v>3473</v>
      </c>
      <c r="B1142" s="32" t="s">
        <v>2548</v>
      </c>
      <c r="C1142" s="32">
        <v>6</v>
      </c>
      <c r="D1142" s="32">
        <v>1</v>
      </c>
    </row>
    <row r="1143" spans="1:4">
      <c r="A1143" s="32" t="s">
        <v>3241</v>
      </c>
      <c r="B1143" s="32">
        <v>6</v>
      </c>
      <c r="C1143" s="32">
        <v>1</v>
      </c>
      <c r="D1143" s="32">
        <v>6</v>
      </c>
    </row>
    <row r="1144" spans="1:4">
      <c r="A1144" s="32" t="s">
        <v>2935</v>
      </c>
      <c r="B1144" s="32" t="s">
        <v>2548</v>
      </c>
      <c r="C1144" s="32">
        <v>6</v>
      </c>
      <c r="D1144" s="32">
        <v>1</v>
      </c>
    </row>
    <row r="1145" spans="1:4">
      <c r="A1145" s="32" t="s">
        <v>1610</v>
      </c>
      <c r="B1145" s="32" t="s">
        <v>2548</v>
      </c>
      <c r="C1145" s="32">
        <v>6</v>
      </c>
      <c r="D1145" s="32">
        <v>2</v>
      </c>
    </row>
    <row r="1146" spans="1:4">
      <c r="A1146" s="32" t="s">
        <v>4534</v>
      </c>
      <c r="B1146" s="32">
        <v>6</v>
      </c>
      <c r="C1146" s="32">
        <v>2</v>
      </c>
      <c r="D1146" s="32">
        <v>3</v>
      </c>
    </row>
    <row r="1147" spans="1:4">
      <c r="A1147" s="32" t="s">
        <v>2200</v>
      </c>
      <c r="B1147" s="32" t="s">
        <v>2548</v>
      </c>
      <c r="C1147" s="32">
        <v>6</v>
      </c>
      <c r="D1147" s="32">
        <v>4</v>
      </c>
    </row>
    <row r="1148" spans="1:4">
      <c r="A1148" s="32" t="s">
        <v>1955</v>
      </c>
      <c r="B1148" s="32" t="s">
        <v>2547</v>
      </c>
      <c r="C1148" s="32">
        <v>5</v>
      </c>
      <c r="D1148" s="32">
        <v>4</v>
      </c>
    </row>
    <row r="1149" spans="1:4">
      <c r="A1149" s="32" t="s">
        <v>2206</v>
      </c>
      <c r="B1149" s="32" t="s">
        <v>2547</v>
      </c>
      <c r="C1149" s="32">
        <v>5</v>
      </c>
      <c r="D1149" s="32">
        <v>5</v>
      </c>
    </row>
    <row r="1150" spans="1:4">
      <c r="A1150" s="32" t="s">
        <v>1779</v>
      </c>
      <c r="B1150" s="32" t="s">
        <v>2547</v>
      </c>
      <c r="C1150" s="32">
        <v>5</v>
      </c>
      <c r="D1150" s="32">
        <v>3</v>
      </c>
    </row>
    <row r="1151" spans="1:4">
      <c r="A1151" s="32" t="s">
        <v>1862</v>
      </c>
      <c r="B1151" s="32" t="s">
        <v>2547</v>
      </c>
      <c r="C1151" s="32">
        <v>5</v>
      </c>
      <c r="D1151" s="32">
        <v>5</v>
      </c>
    </row>
    <row r="1152" spans="1:4">
      <c r="A1152" s="32" t="s">
        <v>1567</v>
      </c>
      <c r="B1152" s="32" t="s">
        <v>2547</v>
      </c>
      <c r="C1152" s="32">
        <v>5</v>
      </c>
      <c r="D1152" s="32">
        <v>4</v>
      </c>
    </row>
    <row r="1153" spans="1:4">
      <c r="A1153" s="32" t="s">
        <v>1274</v>
      </c>
      <c r="B1153" s="32" t="s">
        <v>2547</v>
      </c>
      <c r="C1153" s="32">
        <v>5</v>
      </c>
      <c r="D1153" s="32">
        <v>4</v>
      </c>
    </row>
    <row r="1154" spans="1:4">
      <c r="A1154" s="32" t="s">
        <v>1451</v>
      </c>
      <c r="B1154" s="32" t="s">
        <v>2547</v>
      </c>
      <c r="C1154" s="32">
        <v>5</v>
      </c>
      <c r="D1154" s="32">
        <v>4</v>
      </c>
    </row>
    <row r="1155" spans="1:4">
      <c r="A1155" s="32" t="s">
        <v>1412</v>
      </c>
      <c r="B1155" s="32" t="s">
        <v>2547</v>
      </c>
      <c r="C1155" s="32">
        <v>5</v>
      </c>
      <c r="D1155" s="32">
        <v>4</v>
      </c>
    </row>
    <row r="1156" spans="1:4">
      <c r="A1156" s="32" t="s">
        <v>1453</v>
      </c>
      <c r="B1156" s="32" t="s">
        <v>2547</v>
      </c>
      <c r="C1156" s="32">
        <v>5</v>
      </c>
      <c r="D1156" s="32">
        <v>3</v>
      </c>
    </row>
    <row r="1157" spans="1:4">
      <c r="A1157" s="32" t="s">
        <v>1239</v>
      </c>
      <c r="B1157" s="32" t="s">
        <v>2547</v>
      </c>
      <c r="C1157" s="32">
        <v>5</v>
      </c>
      <c r="D1157" s="32">
        <v>5</v>
      </c>
    </row>
    <row r="1158" spans="1:4">
      <c r="A1158" s="32" t="s">
        <v>2073</v>
      </c>
      <c r="B1158" s="32" t="s">
        <v>2547</v>
      </c>
      <c r="C1158" s="32">
        <v>5</v>
      </c>
      <c r="D1158" s="32">
        <v>5</v>
      </c>
    </row>
    <row r="1159" spans="1:4">
      <c r="A1159" s="32" t="s">
        <v>1866</v>
      </c>
      <c r="B1159" s="32" t="s">
        <v>2547</v>
      </c>
      <c r="C1159" s="32">
        <v>5</v>
      </c>
      <c r="D1159" s="32">
        <v>3</v>
      </c>
    </row>
    <row r="1160" spans="1:4">
      <c r="A1160" s="32" t="s">
        <v>1713</v>
      </c>
      <c r="B1160" s="32" t="s">
        <v>2547</v>
      </c>
      <c r="C1160" s="32">
        <v>5</v>
      </c>
      <c r="D1160" s="32">
        <v>5</v>
      </c>
    </row>
    <row r="1161" spans="1:4">
      <c r="A1161" s="32" t="s">
        <v>2215</v>
      </c>
      <c r="B1161" s="32" t="s">
        <v>2547</v>
      </c>
      <c r="C1161" s="32">
        <v>5</v>
      </c>
      <c r="D1161" s="32">
        <v>4</v>
      </c>
    </row>
    <row r="1162" spans="1:4">
      <c r="A1162" s="32" t="s">
        <v>2076</v>
      </c>
      <c r="B1162" s="32" t="s">
        <v>2548</v>
      </c>
      <c r="C1162" s="32">
        <v>5</v>
      </c>
      <c r="D1162" s="32">
        <v>5</v>
      </c>
    </row>
    <row r="1163" spans="1:4">
      <c r="A1163" s="32" t="s">
        <v>1201</v>
      </c>
      <c r="B1163" s="32" t="s">
        <v>2548</v>
      </c>
      <c r="C1163" s="32">
        <v>5</v>
      </c>
      <c r="D1163" s="32">
        <v>3</v>
      </c>
    </row>
    <row r="1164" spans="1:4">
      <c r="A1164" s="32" t="s">
        <v>1456</v>
      </c>
      <c r="B1164" s="32" t="s">
        <v>2548</v>
      </c>
      <c r="C1164" s="32">
        <v>5</v>
      </c>
      <c r="D1164" s="32">
        <v>5</v>
      </c>
    </row>
    <row r="1165" spans="1:4">
      <c r="A1165" s="32" t="s">
        <v>2080</v>
      </c>
      <c r="B1165" s="32" t="s">
        <v>2547</v>
      </c>
      <c r="C1165" s="32">
        <v>5</v>
      </c>
      <c r="D1165" s="32">
        <v>5</v>
      </c>
    </row>
    <row r="1166" spans="1:4">
      <c r="A1166" s="32" t="s">
        <v>1489</v>
      </c>
      <c r="B1166" s="32" t="s">
        <v>2547</v>
      </c>
      <c r="C1166" s="32">
        <v>5</v>
      </c>
      <c r="D1166" s="32">
        <v>5</v>
      </c>
    </row>
    <row r="1167" spans="1:4">
      <c r="A1167" s="32" t="s">
        <v>1716</v>
      </c>
      <c r="B1167" s="32" t="s">
        <v>2547</v>
      </c>
      <c r="C1167" s="32">
        <v>5</v>
      </c>
      <c r="D1167" s="32">
        <v>4</v>
      </c>
    </row>
    <row r="1168" spans="1:4">
      <c r="A1168" s="32" t="s">
        <v>1784</v>
      </c>
      <c r="B1168" s="32" t="s">
        <v>2547</v>
      </c>
      <c r="C1168" s="32">
        <v>5</v>
      </c>
      <c r="D1168" s="32">
        <v>5</v>
      </c>
    </row>
    <row r="1169" spans="1:4">
      <c r="A1169" s="32" t="s">
        <v>1205</v>
      </c>
      <c r="B1169" s="32" t="s">
        <v>2548</v>
      </c>
      <c r="C1169" s="32">
        <v>5</v>
      </c>
      <c r="D1169" s="32">
        <v>5</v>
      </c>
    </row>
    <row r="1170" spans="1:4">
      <c r="A1170" s="32" t="s">
        <v>2082</v>
      </c>
      <c r="B1170" s="32" t="s">
        <v>2547</v>
      </c>
      <c r="C1170" s="32">
        <v>5</v>
      </c>
      <c r="D1170" s="32">
        <v>5</v>
      </c>
    </row>
    <row r="1171" spans="1:4">
      <c r="A1171" s="32" t="s">
        <v>1971</v>
      </c>
      <c r="B1171" s="32" t="s">
        <v>2547</v>
      </c>
      <c r="C1171" s="32">
        <v>5</v>
      </c>
      <c r="D1171" s="32">
        <v>4</v>
      </c>
    </row>
    <row r="1172" spans="1:4">
      <c r="A1172" s="32" t="s">
        <v>2395</v>
      </c>
      <c r="B1172" s="32" t="s">
        <v>2547</v>
      </c>
      <c r="C1172" s="32">
        <v>5</v>
      </c>
      <c r="D1172" s="32">
        <v>4</v>
      </c>
    </row>
    <row r="1173" spans="1:4">
      <c r="A1173" s="32" t="s">
        <v>2083</v>
      </c>
      <c r="B1173" s="32" t="s">
        <v>2547</v>
      </c>
      <c r="C1173" s="32">
        <v>5</v>
      </c>
      <c r="D1173" s="32">
        <v>3</v>
      </c>
    </row>
    <row r="1174" spans="1:4">
      <c r="A1174" s="32" t="s">
        <v>1057</v>
      </c>
      <c r="B1174" s="32" t="s">
        <v>2549</v>
      </c>
      <c r="C1174" s="32">
        <v>5</v>
      </c>
      <c r="D1174" s="32">
        <v>5</v>
      </c>
    </row>
    <row r="1175" spans="1:4">
      <c r="A1175" s="32" t="s">
        <v>1717</v>
      </c>
      <c r="B1175" s="32" t="s">
        <v>2547</v>
      </c>
      <c r="C1175" s="32">
        <v>5</v>
      </c>
      <c r="D1175" s="32">
        <v>5</v>
      </c>
    </row>
    <row r="1176" spans="1:4">
      <c r="A1176" s="32" t="s">
        <v>1142</v>
      </c>
      <c r="B1176" s="32" t="s">
        <v>2548</v>
      </c>
      <c r="C1176" s="32">
        <v>5</v>
      </c>
      <c r="D1176" s="32">
        <v>5</v>
      </c>
    </row>
    <row r="1177" spans="1:4">
      <c r="A1177" s="32" t="s">
        <v>1163</v>
      </c>
      <c r="B1177" s="32" t="s">
        <v>2548</v>
      </c>
      <c r="C1177" s="32">
        <v>5</v>
      </c>
      <c r="D1177" s="32">
        <v>4</v>
      </c>
    </row>
    <row r="1178" spans="1:4">
      <c r="A1178" s="32" t="s">
        <v>1721</v>
      </c>
      <c r="B1178" s="32" t="s">
        <v>2547</v>
      </c>
      <c r="C1178" s="32">
        <v>5</v>
      </c>
      <c r="D1178" s="32">
        <v>5</v>
      </c>
    </row>
    <row r="1179" spans="1:4">
      <c r="A1179" s="32" t="s">
        <v>1242</v>
      </c>
      <c r="B1179" s="32" t="s">
        <v>2547</v>
      </c>
      <c r="C1179" s="32">
        <v>5</v>
      </c>
      <c r="D1179" s="32">
        <v>4</v>
      </c>
    </row>
    <row r="1180" spans="1:4">
      <c r="A1180" s="32" t="s">
        <v>1980</v>
      </c>
      <c r="B1180" s="32" t="s">
        <v>2548</v>
      </c>
      <c r="C1180" s="32">
        <v>5</v>
      </c>
      <c r="D1180" s="32">
        <v>4</v>
      </c>
    </row>
    <row r="1181" spans="1:4">
      <c r="A1181" s="32" t="s">
        <v>1794</v>
      </c>
      <c r="B1181" s="32" t="s">
        <v>2548</v>
      </c>
      <c r="C1181" s="32">
        <v>5</v>
      </c>
      <c r="D1181" s="32">
        <v>5</v>
      </c>
    </row>
    <row r="1182" spans="1:4">
      <c r="A1182" s="32" t="s">
        <v>1577</v>
      </c>
      <c r="B1182" s="32" t="s">
        <v>2547</v>
      </c>
      <c r="C1182" s="32">
        <v>5</v>
      </c>
      <c r="D1182" s="32">
        <v>4</v>
      </c>
    </row>
    <row r="1183" spans="1:4">
      <c r="A1183" s="32" t="s">
        <v>1626</v>
      </c>
      <c r="B1183" s="32" t="s">
        <v>2547</v>
      </c>
      <c r="C1183" s="32">
        <v>5</v>
      </c>
      <c r="D1183" s="32">
        <v>4</v>
      </c>
    </row>
    <row r="1184" spans="1:4">
      <c r="A1184" s="32" t="s">
        <v>3020</v>
      </c>
      <c r="B1184" s="32" t="s">
        <v>2547</v>
      </c>
      <c r="C1184" s="32">
        <v>5</v>
      </c>
      <c r="D1184" s="32">
        <v>5</v>
      </c>
    </row>
    <row r="1185" spans="1:4">
      <c r="A1185" s="32" t="s">
        <v>1493</v>
      </c>
      <c r="B1185" s="32" t="s">
        <v>2548</v>
      </c>
      <c r="C1185" s="32">
        <v>5</v>
      </c>
      <c r="D1185" s="32">
        <v>3</v>
      </c>
    </row>
    <row r="1186" spans="1:4">
      <c r="A1186" s="32" t="s">
        <v>2094</v>
      </c>
      <c r="B1186" s="32" t="s">
        <v>2547</v>
      </c>
      <c r="C1186" s="32">
        <v>5</v>
      </c>
      <c r="D1186" s="32">
        <v>5</v>
      </c>
    </row>
    <row r="1187" spans="1:4">
      <c r="A1187" s="32" t="s">
        <v>1463</v>
      </c>
      <c r="B1187" s="32" t="s">
        <v>2547</v>
      </c>
      <c r="C1187" s="32">
        <v>5</v>
      </c>
      <c r="D1187" s="32">
        <v>4</v>
      </c>
    </row>
    <row r="1188" spans="1:4">
      <c r="A1188" s="32" t="s">
        <v>3513</v>
      </c>
      <c r="B1188" s="32" t="s">
        <v>2548</v>
      </c>
      <c r="C1188" s="32">
        <v>5</v>
      </c>
      <c r="D1188" s="32">
        <v>5</v>
      </c>
    </row>
    <row r="1189" spans="1:4">
      <c r="A1189" s="32" t="s">
        <v>1281</v>
      </c>
      <c r="B1189" s="32" t="s">
        <v>2548</v>
      </c>
      <c r="C1189" s="32">
        <v>5</v>
      </c>
      <c r="D1189" s="32">
        <v>5</v>
      </c>
    </row>
    <row r="1190" spans="1:4">
      <c r="A1190" s="32" t="s">
        <v>1217</v>
      </c>
      <c r="B1190" s="32" t="s">
        <v>2547</v>
      </c>
      <c r="C1190" s="32">
        <v>5</v>
      </c>
      <c r="D1190" s="32">
        <v>3</v>
      </c>
    </row>
    <row r="1191" spans="1:4">
      <c r="A1191" s="32" t="s">
        <v>1033</v>
      </c>
      <c r="B1191" s="32" t="s">
        <v>2548</v>
      </c>
      <c r="C1191" s="32">
        <v>5</v>
      </c>
      <c r="D1191" s="32">
        <v>5</v>
      </c>
    </row>
    <row r="1192" spans="1:4">
      <c r="A1192" s="32" t="s">
        <v>3017</v>
      </c>
      <c r="B1192" s="32" t="s">
        <v>2548</v>
      </c>
      <c r="C1192" s="32">
        <v>5</v>
      </c>
      <c r="D1192" s="32">
        <v>5</v>
      </c>
    </row>
    <row r="1193" spans="1:4">
      <c r="A1193" s="32" t="s">
        <v>3481</v>
      </c>
      <c r="B1193" s="32" t="s">
        <v>2547</v>
      </c>
      <c r="C1193" s="32">
        <v>5</v>
      </c>
      <c r="D1193" s="32">
        <v>5</v>
      </c>
    </row>
    <row r="1194" spans="1:4">
      <c r="A1194" s="32" t="s">
        <v>3457</v>
      </c>
      <c r="B1194" s="32" t="s">
        <v>2548</v>
      </c>
      <c r="C1194" s="32">
        <v>5</v>
      </c>
      <c r="D1194" s="32">
        <v>5</v>
      </c>
    </row>
    <row r="1195" spans="1:4">
      <c r="A1195" s="32" t="s">
        <v>1987</v>
      </c>
      <c r="B1195" s="32" t="s">
        <v>2547</v>
      </c>
      <c r="C1195" s="32">
        <v>5</v>
      </c>
      <c r="D1195" s="32">
        <v>5</v>
      </c>
    </row>
    <row r="1196" spans="1:4">
      <c r="A1196" s="32" t="s">
        <v>2098</v>
      </c>
      <c r="B1196" s="32" t="s">
        <v>2547</v>
      </c>
      <c r="C1196" s="32">
        <v>5</v>
      </c>
      <c r="D1196" s="32">
        <v>5</v>
      </c>
    </row>
    <row r="1197" spans="1:4">
      <c r="A1197" s="32" t="s">
        <v>1988</v>
      </c>
      <c r="B1197" s="32" t="s">
        <v>2547</v>
      </c>
      <c r="C1197" s="32">
        <v>5</v>
      </c>
      <c r="D1197" s="32">
        <v>4</v>
      </c>
    </row>
    <row r="1198" spans="1:4">
      <c r="A1198" s="32" t="s">
        <v>1725</v>
      </c>
      <c r="B1198" s="32" t="s">
        <v>2547</v>
      </c>
      <c r="C1198" s="32">
        <v>5</v>
      </c>
      <c r="D1198" s="32">
        <v>5</v>
      </c>
    </row>
    <row r="1199" spans="1:4">
      <c r="A1199" s="32" t="s">
        <v>1032</v>
      </c>
      <c r="B1199" s="32" t="s">
        <v>2549</v>
      </c>
      <c r="C1199" s="32">
        <v>5</v>
      </c>
      <c r="D1199" s="32">
        <v>4</v>
      </c>
    </row>
    <row r="1200" spans="1:4">
      <c r="A1200" s="32" t="s">
        <v>2103</v>
      </c>
      <c r="B1200" s="32" t="s">
        <v>2547</v>
      </c>
      <c r="C1200" s="32">
        <v>5</v>
      </c>
      <c r="D1200" s="32">
        <v>5</v>
      </c>
    </row>
    <row r="1201" spans="1:4">
      <c r="A1201" s="32" t="s">
        <v>1682</v>
      </c>
      <c r="B1201" s="32" t="s">
        <v>2548</v>
      </c>
      <c r="C1201" s="32">
        <v>5</v>
      </c>
      <c r="D1201" s="32">
        <v>5</v>
      </c>
    </row>
    <row r="1202" spans="1:4">
      <c r="A1202" s="32" t="s">
        <v>1285</v>
      </c>
      <c r="B1202" s="32" t="s">
        <v>2547</v>
      </c>
      <c r="C1202" s="32">
        <v>5</v>
      </c>
      <c r="D1202" s="32">
        <v>5</v>
      </c>
    </row>
    <row r="1203" spans="1:4">
      <c r="A1203" s="32" t="s">
        <v>3058</v>
      </c>
      <c r="B1203" s="32" t="s">
        <v>2548</v>
      </c>
      <c r="C1203" s="32">
        <v>5</v>
      </c>
      <c r="D1203" s="32">
        <v>4</v>
      </c>
    </row>
    <row r="1204" spans="1:4">
      <c r="A1204" s="32" t="s">
        <v>1227</v>
      </c>
      <c r="B1204" s="32" t="s">
        <v>2548</v>
      </c>
      <c r="C1204" s="32">
        <v>5</v>
      </c>
      <c r="D1204" s="32">
        <v>5</v>
      </c>
    </row>
    <row r="1205" spans="1:4">
      <c r="A1205" s="32" t="s">
        <v>1191</v>
      </c>
      <c r="B1205" s="32" t="s">
        <v>2548</v>
      </c>
      <c r="C1205" s="32">
        <v>5</v>
      </c>
      <c r="D1205" s="32">
        <v>3</v>
      </c>
    </row>
    <row r="1206" spans="1:4">
      <c r="A1206" s="32" t="s">
        <v>1367</v>
      </c>
      <c r="B1206" s="32" t="s">
        <v>2548</v>
      </c>
      <c r="C1206" s="32">
        <v>5</v>
      </c>
      <c r="D1206" s="32">
        <v>5</v>
      </c>
    </row>
    <row r="1207" spans="1:4">
      <c r="A1207" s="32" t="s">
        <v>2104</v>
      </c>
      <c r="B1207" s="32" t="s">
        <v>2547</v>
      </c>
      <c r="C1207" s="32">
        <v>5</v>
      </c>
      <c r="D1207" s="32">
        <v>5</v>
      </c>
    </row>
    <row r="1208" spans="1:4">
      <c r="A1208" s="32" t="s">
        <v>1583</v>
      </c>
      <c r="B1208" s="32" t="s">
        <v>2547</v>
      </c>
      <c r="C1208" s="32">
        <v>5</v>
      </c>
      <c r="D1208" s="32">
        <v>5</v>
      </c>
    </row>
    <row r="1209" spans="1:4">
      <c r="A1209" s="32" t="s">
        <v>1584</v>
      </c>
      <c r="B1209" s="32" t="s">
        <v>2547</v>
      </c>
      <c r="C1209" s="32">
        <v>5</v>
      </c>
      <c r="D1209" s="32">
        <v>4</v>
      </c>
    </row>
    <row r="1210" spans="1:4">
      <c r="A1210" s="32" t="s">
        <v>1683</v>
      </c>
      <c r="B1210" s="32" t="s">
        <v>2547</v>
      </c>
      <c r="C1210" s="32">
        <v>5</v>
      </c>
      <c r="D1210" s="32">
        <v>5</v>
      </c>
    </row>
    <row r="1211" spans="1:4">
      <c r="A1211" s="32" t="s">
        <v>2785</v>
      </c>
      <c r="B1211" s="32" t="s">
        <v>2548</v>
      </c>
      <c r="C1211" s="32">
        <v>5</v>
      </c>
      <c r="D1211" s="32">
        <v>5</v>
      </c>
    </row>
    <row r="1212" spans="1:4">
      <c r="A1212" s="32" t="s">
        <v>2241</v>
      </c>
      <c r="B1212" s="32" t="s">
        <v>2548</v>
      </c>
      <c r="C1212" s="32">
        <v>5</v>
      </c>
      <c r="D1212" s="32">
        <v>4</v>
      </c>
    </row>
    <row r="1213" spans="1:4">
      <c r="A1213" s="32" t="s">
        <v>1537</v>
      </c>
      <c r="B1213" s="32" t="s">
        <v>2548</v>
      </c>
      <c r="C1213" s="32">
        <v>5</v>
      </c>
      <c r="D1213" s="32">
        <v>5</v>
      </c>
    </row>
    <row r="1214" spans="1:4">
      <c r="A1214" s="32" t="s">
        <v>1730</v>
      </c>
      <c r="B1214" s="32" t="s">
        <v>2547</v>
      </c>
      <c r="C1214" s="32">
        <v>5</v>
      </c>
      <c r="D1214" s="32">
        <v>4</v>
      </c>
    </row>
    <row r="1215" spans="1:4">
      <c r="A1215" s="32" t="s">
        <v>2421</v>
      </c>
      <c r="B1215" s="32" t="s">
        <v>2547</v>
      </c>
      <c r="C1215" s="32">
        <v>5</v>
      </c>
      <c r="D1215" s="32">
        <v>5</v>
      </c>
    </row>
    <row r="1216" spans="1:4">
      <c r="A1216" s="32" t="s">
        <v>1891</v>
      </c>
      <c r="B1216" s="32" t="s">
        <v>2547</v>
      </c>
      <c r="C1216" s="32">
        <v>5</v>
      </c>
      <c r="D1216" s="32">
        <v>4</v>
      </c>
    </row>
    <row r="1217" spans="1:4">
      <c r="A1217" s="32" t="s">
        <v>1996</v>
      </c>
      <c r="B1217" s="32" t="s">
        <v>2547</v>
      </c>
      <c r="C1217" s="32">
        <v>5</v>
      </c>
      <c r="D1217" s="32">
        <v>5</v>
      </c>
    </row>
    <row r="1218" spans="1:4">
      <c r="A1218" s="32" t="s">
        <v>2246</v>
      </c>
      <c r="B1218" s="32" t="s">
        <v>2547</v>
      </c>
      <c r="C1218" s="32">
        <v>5</v>
      </c>
      <c r="D1218" s="32">
        <v>2</v>
      </c>
    </row>
    <row r="1219" spans="1:4">
      <c r="A1219" s="32" t="s">
        <v>1538</v>
      </c>
      <c r="B1219" s="32" t="s">
        <v>2548</v>
      </c>
      <c r="C1219" s="32">
        <v>5</v>
      </c>
      <c r="D1219" s="32">
        <v>5</v>
      </c>
    </row>
    <row r="1220" spans="1:4">
      <c r="A1220" s="32" t="s">
        <v>1077</v>
      </c>
      <c r="B1220" s="32" t="s">
        <v>2548</v>
      </c>
      <c r="C1220" s="32">
        <v>5</v>
      </c>
      <c r="D1220" s="32">
        <v>5</v>
      </c>
    </row>
    <row r="1221" spans="1:4">
      <c r="A1221" s="32" t="s">
        <v>1897</v>
      </c>
      <c r="B1221" s="32" t="s">
        <v>2548</v>
      </c>
      <c r="C1221" s="32">
        <v>5</v>
      </c>
      <c r="D1221" s="32">
        <v>5</v>
      </c>
    </row>
    <row r="1222" spans="1:4">
      <c r="A1222" s="32" t="s">
        <v>1634</v>
      </c>
      <c r="B1222" s="32" t="s">
        <v>2547</v>
      </c>
      <c r="C1222" s="32">
        <v>5</v>
      </c>
      <c r="D1222" s="32">
        <v>4</v>
      </c>
    </row>
    <row r="1223" spans="1:4">
      <c r="A1223" s="32" t="s">
        <v>1370</v>
      </c>
      <c r="B1223" s="32" t="s">
        <v>2548</v>
      </c>
      <c r="C1223" s="32">
        <v>5</v>
      </c>
      <c r="D1223" s="32">
        <v>4</v>
      </c>
    </row>
    <row r="1224" spans="1:4">
      <c r="A1224" s="32" t="s">
        <v>3502</v>
      </c>
      <c r="B1224" s="32" t="s">
        <v>2547</v>
      </c>
      <c r="C1224" s="32">
        <v>5</v>
      </c>
      <c r="D1224" s="32">
        <v>4</v>
      </c>
    </row>
    <row r="1225" spans="1:4">
      <c r="A1225" s="32" t="s">
        <v>1204</v>
      </c>
      <c r="B1225" s="32" t="s">
        <v>2548</v>
      </c>
      <c r="C1225" s="32">
        <v>5</v>
      </c>
      <c r="D1225" s="32">
        <v>5</v>
      </c>
    </row>
    <row r="1226" spans="1:4">
      <c r="A1226" s="32" t="s">
        <v>1049</v>
      </c>
      <c r="B1226" s="32" t="s">
        <v>2549</v>
      </c>
      <c r="C1226" s="32">
        <v>5</v>
      </c>
      <c r="D1226" s="32">
        <v>4</v>
      </c>
    </row>
    <row r="1227" spans="1:4">
      <c r="A1227" s="32" t="s">
        <v>1587</v>
      </c>
      <c r="B1227" s="32" t="s">
        <v>2547</v>
      </c>
      <c r="C1227" s="32">
        <v>5</v>
      </c>
      <c r="D1227" s="32">
        <v>5</v>
      </c>
    </row>
    <row r="1228" spans="1:4">
      <c r="A1228" s="32" t="s">
        <v>1498</v>
      </c>
      <c r="B1228" s="32" t="s">
        <v>2548</v>
      </c>
      <c r="C1228" s="32">
        <v>5</v>
      </c>
      <c r="D1228" s="32">
        <v>5</v>
      </c>
    </row>
    <row r="1229" spans="1:4">
      <c r="A1229" s="32" t="s">
        <v>1328</v>
      </c>
      <c r="B1229" s="32" t="s">
        <v>2548</v>
      </c>
      <c r="C1229" s="32">
        <v>5</v>
      </c>
      <c r="D1229" s="32">
        <v>5</v>
      </c>
    </row>
    <row r="1230" spans="1:4">
      <c r="A1230" s="32" t="s">
        <v>1266</v>
      </c>
      <c r="B1230" s="32" t="s">
        <v>2548</v>
      </c>
      <c r="C1230" s="32">
        <v>5</v>
      </c>
      <c r="D1230" s="32">
        <v>5</v>
      </c>
    </row>
    <row r="1231" spans="1:4">
      <c r="A1231" s="32" t="s">
        <v>3043</v>
      </c>
      <c r="B1231" s="32" t="s">
        <v>2547</v>
      </c>
      <c r="C1231" s="32">
        <v>5</v>
      </c>
      <c r="D1231" s="32">
        <v>3</v>
      </c>
    </row>
    <row r="1232" spans="1:4">
      <c r="A1232" s="32" t="s">
        <v>2007</v>
      </c>
      <c r="B1232" s="32" t="s">
        <v>2547</v>
      </c>
      <c r="C1232" s="32">
        <v>5</v>
      </c>
      <c r="D1232" s="32">
        <v>4</v>
      </c>
    </row>
    <row r="1233" spans="1:4">
      <c r="A1233" s="32" t="s">
        <v>1542</v>
      </c>
      <c r="B1233" s="32" t="s">
        <v>2547</v>
      </c>
      <c r="C1233" s="32">
        <v>5</v>
      </c>
      <c r="D1233" s="32">
        <v>3</v>
      </c>
    </row>
    <row r="1234" spans="1:4">
      <c r="A1234" s="32" t="s">
        <v>1404</v>
      </c>
      <c r="B1234" s="32" t="s">
        <v>2548</v>
      </c>
      <c r="C1234" s="32">
        <v>5</v>
      </c>
      <c r="D1234" s="32">
        <v>5</v>
      </c>
    </row>
    <row r="1235" spans="1:4">
      <c r="A1235" s="32" t="s">
        <v>1404</v>
      </c>
      <c r="B1235" s="32" t="s">
        <v>2549</v>
      </c>
      <c r="C1235" s="32">
        <v>5</v>
      </c>
      <c r="D1235" s="32">
        <v>4</v>
      </c>
    </row>
    <row r="1236" spans="1:4">
      <c r="A1236" s="32" t="s">
        <v>2126</v>
      </c>
      <c r="B1236" s="32" t="s">
        <v>2547</v>
      </c>
      <c r="C1236" s="32">
        <v>5</v>
      </c>
      <c r="D1236" s="32">
        <v>4</v>
      </c>
    </row>
    <row r="1237" spans="1:4">
      <c r="A1237" s="32" t="s">
        <v>1743</v>
      </c>
      <c r="B1237" s="32" t="s">
        <v>2547</v>
      </c>
      <c r="C1237" s="32">
        <v>5</v>
      </c>
      <c r="D1237" s="32">
        <v>5</v>
      </c>
    </row>
    <row r="1238" spans="1:4">
      <c r="A1238" s="32" t="s">
        <v>2009</v>
      </c>
      <c r="B1238" s="32" t="s">
        <v>2547</v>
      </c>
      <c r="C1238" s="32">
        <v>5</v>
      </c>
      <c r="D1238" s="32">
        <v>5</v>
      </c>
    </row>
    <row r="1239" spans="1:4">
      <c r="A1239" s="32" t="s">
        <v>1744</v>
      </c>
      <c r="B1239" s="32" t="s">
        <v>2547</v>
      </c>
      <c r="C1239" s="32">
        <v>5</v>
      </c>
      <c r="D1239" s="32">
        <v>4</v>
      </c>
    </row>
    <row r="1240" spans="1:4">
      <c r="A1240" s="32" t="s">
        <v>1809</v>
      </c>
      <c r="B1240" s="32" t="s">
        <v>2547</v>
      </c>
      <c r="C1240" s="32">
        <v>5</v>
      </c>
      <c r="D1240" s="32">
        <v>5</v>
      </c>
    </row>
    <row r="1241" spans="1:4">
      <c r="A1241" s="32" t="s">
        <v>1909</v>
      </c>
      <c r="B1241" s="32" t="s">
        <v>2547</v>
      </c>
      <c r="C1241" s="32">
        <v>5</v>
      </c>
      <c r="D1241" s="32">
        <v>4</v>
      </c>
    </row>
    <row r="1242" spans="1:4">
      <c r="A1242" s="32" t="s">
        <v>1345</v>
      </c>
      <c r="B1242" s="32" t="s">
        <v>2548</v>
      </c>
      <c r="C1242" s="32">
        <v>5</v>
      </c>
      <c r="D1242" s="32">
        <v>4</v>
      </c>
    </row>
    <row r="1243" spans="1:4">
      <c r="A1243" s="32" t="s">
        <v>2267</v>
      </c>
      <c r="B1243" s="32" t="s">
        <v>2548</v>
      </c>
      <c r="C1243" s="32">
        <v>5</v>
      </c>
      <c r="D1243" s="32">
        <v>5</v>
      </c>
    </row>
    <row r="1244" spans="1:4">
      <c r="A1244" s="32" t="s">
        <v>1812</v>
      </c>
      <c r="B1244" s="32" t="s">
        <v>2547</v>
      </c>
      <c r="C1244" s="32">
        <v>5</v>
      </c>
      <c r="D1244" s="32">
        <v>5</v>
      </c>
    </row>
    <row r="1245" spans="1:4">
      <c r="A1245" s="32" t="s">
        <v>3515</v>
      </c>
      <c r="B1245" s="32" t="s">
        <v>2547</v>
      </c>
      <c r="C1245" s="32">
        <v>5</v>
      </c>
      <c r="D1245" s="32">
        <v>5</v>
      </c>
    </row>
    <row r="1246" spans="1:4">
      <c r="A1246" s="32" t="s">
        <v>1406</v>
      </c>
      <c r="B1246" s="32" t="s">
        <v>2547</v>
      </c>
      <c r="C1246" s="32">
        <v>5</v>
      </c>
      <c r="D1246" s="32">
        <v>3</v>
      </c>
    </row>
    <row r="1247" spans="1:4">
      <c r="A1247" s="32" t="s">
        <v>1172</v>
      </c>
      <c r="B1247" s="32" t="s">
        <v>2547</v>
      </c>
      <c r="C1247" s="32">
        <v>5</v>
      </c>
      <c r="D1247" s="32">
        <v>5</v>
      </c>
    </row>
    <row r="1248" spans="1:4">
      <c r="A1248" s="32" t="s">
        <v>1814</v>
      </c>
      <c r="B1248" s="32" t="s">
        <v>2547</v>
      </c>
      <c r="C1248" s="32">
        <v>5</v>
      </c>
      <c r="D1248" s="32">
        <v>5</v>
      </c>
    </row>
    <row r="1249" spans="1:4">
      <c r="A1249" s="32" t="s">
        <v>1544</v>
      </c>
      <c r="B1249" s="32" t="s">
        <v>2547</v>
      </c>
      <c r="C1249" s="32">
        <v>5</v>
      </c>
      <c r="D1249" s="32">
        <v>5</v>
      </c>
    </row>
    <row r="1250" spans="1:4">
      <c r="A1250" s="32" t="s">
        <v>2131</v>
      </c>
      <c r="B1250" s="32" t="s">
        <v>2547</v>
      </c>
      <c r="C1250" s="32">
        <v>5</v>
      </c>
      <c r="D1250" s="32">
        <v>4</v>
      </c>
    </row>
    <row r="1251" spans="1:4">
      <c r="A1251" s="32" t="s">
        <v>1644</v>
      </c>
      <c r="B1251" s="32" t="s">
        <v>2547</v>
      </c>
      <c r="C1251" s="32">
        <v>5</v>
      </c>
      <c r="D1251" s="32">
        <v>5</v>
      </c>
    </row>
    <row r="1252" spans="1:4">
      <c r="A1252" s="32" t="s">
        <v>1228</v>
      </c>
      <c r="B1252" s="32" t="s">
        <v>2547</v>
      </c>
      <c r="C1252" s="32">
        <v>5</v>
      </c>
      <c r="D1252" s="32">
        <v>5</v>
      </c>
    </row>
    <row r="1253" spans="1:4">
      <c r="A1253" s="32" t="s">
        <v>2462</v>
      </c>
      <c r="B1253" s="32" t="s">
        <v>2548</v>
      </c>
      <c r="C1253" s="32">
        <v>5</v>
      </c>
      <c r="D1253" s="32">
        <v>4</v>
      </c>
    </row>
    <row r="1254" spans="1:4">
      <c r="A1254" s="32" t="s">
        <v>1690</v>
      </c>
      <c r="B1254" s="32" t="s">
        <v>2548</v>
      </c>
      <c r="C1254" s="32">
        <v>5</v>
      </c>
      <c r="D1254" s="32">
        <v>4</v>
      </c>
    </row>
    <row r="1255" spans="1:4">
      <c r="A1255" s="32" t="s">
        <v>2791</v>
      </c>
      <c r="B1255" s="32" t="s">
        <v>2547</v>
      </c>
      <c r="C1255" s="32">
        <v>5</v>
      </c>
      <c r="D1255" s="32">
        <v>5</v>
      </c>
    </row>
    <row r="1256" spans="1:4">
      <c r="A1256" s="32" t="s">
        <v>1423</v>
      </c>
      <c r="B1256" s="32" t="s">
        <v>2547</v>
      </c>
      <c r="C1256" s="32">
        <v>5</v>
      </c>
      <c r="D1256" s="32">
        <v>5</v>
      </c>
    </row>
    <row r="1257" spans="1:4">
      <c r="A1257" s="32" t="s">
        <v>2283</v>
      </c>
      <c r="B1257" s="32" t="s">
        <v>2547</v>
      </c>
      <c r="C1257" s="32">
        <v>5</v>
      </c>
      <c r="D1257" s="32">
        <v>2</v>
      </c>
    </row>
    <row r="1258" spans="1:4">
      <c r="A1258" s="32" t="s">
        <v>2818</v>
      </c>
      <c r="B1258" s="32" t="s">
        <v>2548</v>
      </c>
      <c r="C1258" s="32">
        <v>5</v>
      </c>
      <c r="D1258" s="32">
        <v>4</v>
      </c>
    </row>
    <row r="1259" spans="1:4">
      <c r="A1259" s="32" t="s">
        <v>1474</v>
      </c>
      <c r="B1259" s="32" t="s">
        <v>2548</v>
      </c>
      <c r="C1259" s="32">
        <v>5</v>
      </c>
      <c r="D1259" s="32">
        <v>5</v>
      </c>
    </row>
    <row r="1260" spans="1:4">
      <c r="A1260" s="32" t="s">
        <v>1691</v>
      </c>
      <c r="B1260" s="32" t="s">
        <v>2547</v>
      </c>
      <c r="C1260" s="32">
        <v>5</v>
      </c>
      <c r="D1260" s="32">
        <v>5</v>
      </c>
    </row>
    <row r="1261" spans="1:4">
      <c r="A1261" s="32" t="s">
        <v>1818</v>
      </c>
      <c r="B1261" s="32" t="s">
        <v>2547</v>
      </c>
      <c r="C1261" s="32">
        <v>5</v>
      </c>
      <c r="D1261" s="32">
        <v>5</v>
      </c>
    </row>
    <row r="1262" spans="1:4">
      <c r="A1262" s="32" t="s">
        <v>2902</v>
      </c>
      <c r="B1262" s="32" t="s">
        <v>2548</v>
      </c>
      <c r="C1262" s="32">
        <v>5</v>
      </c>
      <c r="D1262" s="32">
        <v>5</v>
      </c>
    </row>
    <row r="1263" spans="1:4">
      <c r="A1263" s="32" t="s">
        <v>2018</v>
      </c>
      <c r="B1263" s="32" t="s">
        <v>2547</v>
      </c>
      <c r="C1263" s="32">
        <v>5</v>
      </c>
      <c r="D1263" s="32">
        <v>5</v>
      </c>
    </row>
    <row r="1264" spans="1:4">
      <c r="A1264" s="32" t="s">
        <v>2019</v>
      </c>
      <c r="B1264" s="32" t="s">
        <v>2547</v>
      </c>
      <c r="C1264" s="32">
        <v>5</v>
      </c>
      <c r="D1264" s="32">
        <v>5</v>
      </c>
    </row>
    <row r="1265" spans="1:4">
      <c r="A1265" s="32" t="s">
        <v>1821</v>
      </c>
      <c r="B1265" s="32" t="s">
        <v>2547</v>
      </c>
      <c r="C1265" s="32">
        <v>5</v>
      </c>
      <c r="D1265" s="32">
        <v>3</v>
      </c>
    </row>
    <row r="1266" spans="1:4">
      <c r="A1266" s="32" t="s">
        <v>3504</v>
      </c>
      <c r="B1266" s="32" t="s">
        <v>2548</v>
      </c>
      <c r="C1266" s="32">
        <v>5</v>
      </c>
      <c r="D1266" s="32">
        <v>2</v>
      </c>
    </row>
    <row r="1267" spans="1:4">
      <c r="A1267" s="32" t="s">
        <v>1825</v>
      </c>
      <c r="B1267" s="32" t="s">
        <v>2547</v>
      </c>
      <c r="C1267" s="32">
        <v>5</v>
      </c>
      <c r="D1267" s="32">
        <v>4</v>
      </c>
    </row>
    <row r="1268" spans="1:4">
      <c r="A1268" s="32" t="s">
        <v>2298</v>
      </c>
      <c r="B1268" s="32" t="s">
        <v>2547</v>
      </c>
      <c r="C1268" s="32">
        <v>5</v>
      </c>
      <c r="D1268" s="32">
        <v>5</v>
      </c>
    </row>
    <row r="1269" spans="1:4">
      <c r="A1269" s="32" t="s">
        <v>2152</v>
      </c>
      <c r="B1269" s="32" t="s">
        <v>2547</v>
      </c>
      <c r="C1269" s="32">
        <v>5</v>
      </c>
      <c r="D1269" s="32">
        <v>5</v>
      </c>
    </row>
    <row r="1270" spans="1:4">
      <c r="A1270" s="32" t="s">
        <v>3175</v>
      </c>
      <c r="B1270" s="32" t="s">
        <v>2547</v>
      </c>
      <c r="C1270" s="32">
        <v>5</v>
      </c>
      <c r="D1270" s="32">
        <v>5</v>
      </c>
    </row>
    <row r="1271" spans="1:4">
      <c r="A1271" s="32" t="s">
        <v>1505</v>
      </c>
      <c r="B1271" s="32" t="s">
        <v>2547</v>
      </c>
      <c r="C1271" s="32">
        <v>5</v>
      </c>
      <c r="D1271" s="32">
        <v>5</v>
      </c>
    </row>
    <row r="1272" spans="1:4">
      <c r="A1272" s="32" t="s">
        <v>1301</v>
      </c>
      <c r="B1272" s="32" t="s">
        <v>2548</v>
      </c>
      <c r="C1272" s="32">
        <v>5</v>
      </c>
      <c r="D1272" s="32">
        <v>5</v>
      </c>
    </row>
    <row r="1273" spans="1:4">
      <c r="A1273" s="32" t="s">
        <v>1927</v>
      </c>
      <c r="B1273" s="32" t="s">
        <v>2547</v>
      </c>
      <c r="C1273" s="32">
        <v>5</v>
      </c>
      <c r="D1273" s="32">
        <v>2</v>
      </c>
    </row>
    <row r="1274" spans="1:4">
      <c r="A1274" s="32" t="s">
        <v>1478</v>
      </c>
      <c r="B1274" s="32" t="s">
        <v>2549</v>
      </c>
      <c r="C1274" s="32">
        <v>5</v>
      </c>
      <c r="D1274" s="32">
        <v>4</v>
      </c>
    </row>
    <row r="1275" spans="1:4">
      <c r="A1275" s="32" t="s">
        <v>1479</v>
      </c>
      <c r="B1275" s="32" t="s">
        <v>2547</v>
      </c>
      <c r="C1275" s="32">
        <v>5</v>
      </c>
      <c r="D1275" s="32">
        <v>5</v>
      </c>
    </row>
    <row r="1276" spans="1:4">
      <c r="A1276" s="32" t="s">
        <v>2303</v>
      </c>
      <c r="B1276" s="32" t="s">
        <v>2548</v>
      </c>
      <c r="C1276" s="32">
        <v>5</v>
      </c>
      <c r="D1276" s="32">
        <v>5</v>
      </c>
    </row>
    <row r="1277" spans="1:4">
      <c r="A1277" s="32" t="s">
        <v>2852</v>
      </c>
      <c r="B1277" s="32" t="s">
        <v>2547</v>
      </c>
      <c r="C1277" s="32">
        <v>5</v>
      </c>
      <c r="D1277" s="32">
        <v>1</v>
      </c>
    </row>
    <row r="1278" spans="1:4">
      <c r="A1278" s="32" t="s">
        <v>2156</v>
      </c>
      <c r="B1278" s="32" t="s">
        <v>2547</v>
      </c>
      <c r="C1278" s="32">
        <v>5</v>
      </c>
      <c r="D1278" s="32">
        <v>5</v>
      </c>
    </row>
    <row r="1279" spans="1:4">
      <c r="A1279" s="32" t="s">
        <v>3031</v>
      </c>
      <c r="B1279" s="32" t="s">
        <v>2547</v>
      </c>
      <c r="C1279" s="32">
        <v>5</v>
      </c>
      <c r="D1279" s="32">
        <v>4</v>
      </c>
    </row>
    <row r="1280" spans="1:4">
      <c r="A1280" s="32" t="s">
        <v>3037</v>
      </c>
      <c r="B1280" s="32" t="s">
        <v>2547</v>
      </c>
      <c r="C1280" s="32">
        <v>5</v>
      </c>
      <c r="D1280" s="32">
        <v>5</v>
      </c>
    </row>
    <row r="1281" spans="1:4">
      <c r="A1281" s="32" t="s">
        <v>1930</v>
      </c>
      <c r="B1281" s="32" t="s">
        <v>2547</v>
      </c>
      <c r="C1281" s="32">
        <v>5</v>
      </c>
      <c r="D1281" s="32">
        <v>5</v>
      </c>
    </row>
    <row r="1282" spans="1:4">
      <c r="A1282" s="32" t="s">
        <v>2036</v>
      </c>
      <c r="B1282" s="32" t="s">
        <v>2547</v>
      </c>
      <c r="C1282" s="32">
        <v>5</v>
      </c>
      <c r="D1282" s="32">
        <v>5</v>
      </c>
    </row>
    <row r="1283" spans="1:4">
      <c r="A1283" s="32" t="s">
        <v>1480</v>
      </c>
      <c r="B1283" s="32" t="s">
        <v>2547</v>
      </c>
      <c r="C1283" s="32">
        <v>5</v>
      </c>
      <c r="D1283" s="32">
        <v>5</v>
      </c>
    </row>
    <row r="1284" spans="1:4">
      <c r="A1284" s="32" t="s">
        <v>1508</v>
      </c>
      <c r="B1284" s="32" t="s">
        <v>2547</v>
      </c>
      <c r="C1284" s="32">
        <v>5</v>
      </c>
      <c r="D1284" s="32">
        <v>5</v>
      </c>
    </row>
    <row r="1285" spans="1:4">
      <c r="A1285" s="32" t="s">
        <v>2160</v>
      </c>
      <c r="B1285" s="32" t="s">
        <v>2547</v>
      </c>
      <c r="C1285" s="32">
        <v>5</v>
      </c>
      <c r="D1285" s="32">
        <v>2</v>
      </c>
    </row>
    <row r="1286" spans="1:4">
      <c r="A1286" s="32" t="s">
        <v>2914</v>
      </c>
      <c r="B1286" s="32" t="s">
        <v>2547</v>
      </c>
      <c r="C1286" s="32">
        <v>5</v>
      </c>
      <c r="D1286" s="32">
        <v>5</v>
      </c>
    </row>
    <row r="1287" spans="1:4">
      <c r="A1287" s="32" t="s">
        <v>2316</v>
      </c>
      <c r="B1287" s="32" t="s">
        <v>2547</v>
      </c>
      <c r="C1287" s="32">
        <v>5</v>
      </c>
      <c r="D1287" s="32">
        <v>5</v>
      </c>
    </row>
    <row r="1288" spans="1:4">
      <c r="A1288" s="32" t="s">
        <v>1509</v>
      </c>
      <c r="B1288" s="32" t="s">
        <v>2547</v>
      </c>
      <c r="C1288" s="32">
        <v>5</v>
      </c>
      <c r="D1288" s="32">
        <v>5</v>
      </c>
    </row>
    <row r="1289" spans="1:4">
      <c r="A1289" s="32" t="s">
        <v>3076</v>
      </c>
      <c r="B1289" s="32" t="s">
        <v>2547</v>
      </c>
      <c r="C1289" s="32">
        <v>5</v>
      </c>
      <c r="D1289" s="32">
        <v>5</v>
      </c>
    </row>
    <row r="1290" spans="1:4">
      <c r="A1290" s="32" t="s">
        <v>2319</v>
      </c>
      <c r="B1290" s="32" t="s">
        <v>2548</v>
      </c>
      <c r="C1290" s="32">
        <v>5</v>
      </c>
      <c r="D1290" s="32">
        <v>3</v>
      </c>
    </row>
    <row r="1291" spans="1:4">
      <c r="A1291" s="32" t="s">
        <v>2041</v>
      </c>
      <c r="B1291" s="32" t="s">
        <v>2547</v>
      </c>
      <c r="C1291" s="32">
        <v>5</v>
      </c>
      <c r="D1291" s="32">
        <v>4</v>
      </c>
    </row>
    <row r="1292" spans="1:4">
      <c r="A1292" s="32" t="s">
        <v>1838</v>
      </c>
      <c r="B1292" s="32" t="s">
        <v>2547</v>
      </c>
      <c r="C1292" s="32">
        <v>5</v>
      </c>
      <c r="D1292" s="32">
        <v>5</v>
      </c>
    </row>
    <row r="1293" spans="1:4">
      <c r="A1293" s="32" t="s">
        <v>1934</v>
      </c>
      <c r="B1293" s="32" t="s">
        <v>2547</v>
      </c>
      <c r="C1293" s="32">
        <v>5</v>
      </c>
      <c r="D1293" s="32">
        <v>5</v>
      </c>
    </row>
    <row r="1294" spans="1:4">
      <c r="A1294" s="32" t="s">
        <v>2165</v>
      </c>
      <c r="B1294" s="32" t="s">
        <v>2547</v>
      </c>
      <c r="C1294" s="32">
        <v>5</v>
      </c>
      <c r="D1294" s="32">
        <v>5</v>
      </c>
    </row>
    <row r="1295" spans="1:4">
      <c r="A1295" s="32" t="s">
        <v>1336</v>
      </c>
      <c r="B1295" s="32" t="s">
        <v>2547</v>
      </c>
      <c r="C1295" s="32">
        <v>5</v>
      </c>
      <c r="D1295" s="32">
        <v>4</v>
      </c>
    </row>
    <row r="1296" spans="1:4">
      <c r="A1296" s="32" t="s">
        <v>3294</v>
      </c>
      <c r="B1296" s="32" t="s">
        <v>2547</v>
      </c>
      <c r="C1296" s="32">
        <v>5</v>
      </c>
      <c r="D1296" s="32">
        <v>2</v>
      </c>
    </row>
    <row r="1297" spans="1:4">
      <c r="A1297" s="32" t="s">
        <v>1254</v>
      </c>
      <c r="B1297" s="32" t="s">
        <v>2548</v>
      </c>
      <c r="C1297" s="32">
        <v>5</v>
      </c>
      <c r="D1297" s="32">
        <v>5</v>
      </c>
    </row>
    <row r="1298" spans="1:4">
      <c r="A1298" s="32" t="s">
        <v>3299</v>
      </c>
      <c r="B1298" s="32" t="s">
        <v>2547</v>
      </c>
      <c r="C1298" s="32">
        <v>5</v>
      </c>
      <c r="D1298" s="32">
        <v>5</v>
      </c>
    </row>
    <row r="1299" spans="1:4">
      <c r="A1299" s="32" t="s">
        <v>3517</v>
      </c>
      <c r="B1299" s="32" t="s">
        <v>2548</v>
      </c>
      <c r="C1299" s="32">
        <v>5</v>
      </c>
      <c r="D1299" s="32">
        <v>3</v>
      </c>
    </row>
    <row r="1300" spans="1:4">
      <c r="A1300" s="32" t="s">
        <v>1767</v>
      </c>
      <c r="B1300" s="32" t="s">
        <v>2547</v>
      </c>
      <c r="C1300" s="32">
        <v>5</v>
      </c>
      <c r="D1300" s="32">
        <v>5</v>
      </c>
    </row>
    <row r="1301" spans="1:4">
      <c r="A1301" s="32" t="s">
        <v>1441</v>
      </c>
      <c r="B1301" s="32" t="s">
        <v>2547</v>
      </c>
      <c r="C1301" s="32">
        <v>5</v>
      </c>
      <c r="D1301" s="32">
        <v>4</v>
      </c>
    </row>
    <row r="1302" spans="1:4">
      <c r="A1302" s="32" t="s">
        <v>1481</v>
      </c>
      <c r="B1302" s="32" t="s">
        <v>2547</v>
      </c>
      <c r="C1302" s="32">
        <v>5</v>
      </c>
      <c r="D1302" s="32">
        <v>5</v>
      </c>
    </row>
    <row r="1303" spans="1:4">
      <c r="A1303" s="32" t="s">
        <v>2171</v>
      </c>
      <c r="B1303" s="32" t="s">
        <v>2547</v>
      </c>
      <c r="C1303" s="32">
        <v>5</v>
      </c>
      <c r="D1303" s="32">
        <v>5</v>
      </c>
    </row>
    <row r="1304" spans="1:4">
      <c r="A1304" s="32" t="s">
        <v>1559</v>
      </c>
      <c r="B1304" s="32" t="s">
        <v>2547</v>
      </c>
      <c r="C1304" s="32">
        <v>5</v>
      </c>
      <c r="D1304" s="32">
        <v>4</v>
      </c>
    </row>
    <row r="1305" spans="1:4">
      <c r="A1305" s="32" t="s">
        <v>2516</v>
      </c>
      <c r="B1305" s="32" t="s">
        <v>2547</v>
      </c>
      <c r="C1305" s="32">
        <v>5</v>
      </c>
      <c r="D1305" s="32">
        <v>4</v>
      </c>
    </row>
    <row r="1306" spans="1:4">
      <c r="A1306" s="32" t="s">
        <v>1444</v>
      </c>
      <c r="B1306" s="32" t="s">
        <v>2549</v>
      </c>
      <c r="C1306" s="32">
        <v>5</v>
      </c>
      <c r="D1306" s="32">
        <v>5</v>
      </c>
    </row>
    <row r="1307" spans="1:4">
      <c r="A1307" s="32" t="s">
        <v>2344</v>
      </c>
      <c r="B1307" s="32" t="s">
        <v>2547</v>
      </c>
      <c r="C1307" s="32">
        <v>5</v>
      </c>
      <c r="D1307" s="32">
        <v>3</v>
      </c>
    </row>
    <row r="1308" spans="1:4">
      <c r="A1308" s="32" t="s">
        <v>1304</v>
      </c>
      <c r="B1308" s="32" t="s">
        <v>2548</v>
      </c>
      <c r="C1308" s="32">
        <v>5</v>
      </c>
      <c r="D1308" s="32">
        <v>5</v>
      </c>
    </row>
    <row r="1309" spans="1:4">
      <c r="A1309" s="32" t="s">
        <v>1483</v>
      </c>
      <c r="B1309" s="32" t="s">
        <v>2548</v>
      </c>
      <c r="C1309" s="32">
        <v>5</v>
      </c>
      <c r="D1309" s="32">
        <v>4</v>
      </c>
    </row>
    <row r="1310" spans="1:4">
      <c r="A1310" s="32" t="s">
        <v>1117</v>
      </c>
      <c r="B1310" s="32" t="s">
        <v>2549</v>
      </c>
      <c r="C1310" s="32">
        <v>5</v>
      </c>
      <c r="D1310" s="32">
        <v>4</v>
      </c>
    </row>
    <row r="1311" spans="1:4">
      <c r="A1311" s="32" t="s">
        <v>1608</v>
      </c>
      <c r="B1311" s="32" t="s">
        <v>2547</v>
      </c>
      <c r="C1311" s="32">
        <v>5</v>
      </c>
      <c r="D1311" s="32">
        <v>5</v>
      </c>
    </row>
    <row r="1312" spans="1:4">
      <c r="A1312" s="32" t="s">
        <v>2524</v>
      </c>
      <c r="B1312" s="32" t="s">
        <v>2547</v>
      </c>
      <c r="C1312" s="32">
        <v>5</v>
      </c>
      <c r="D1312" s="32">
        <v>5</v>
      </c>
    </row>
    <row r="1313" spans="1:4">
      <c r="A1313" s="32" t="s">
        <v>2354</v>
      </c>
      <c r="B1313" s="32" t="s">
        <v>2547</v>
      </c>
      <c r="C1313" s="32">
        <v>5</v>
      </c>
      <c r="D1313" s="32">
        <v>4</v>
      </c>
    </row>
    <row r="1314" spans="1:4">
      <c r="A1314" s="32" t="s">
        <v>2058</v>
      </c>
      <c r="B1314" s="32" t="s">
        <v>2547</v>
      </c>
      <c r="C1314" s="32">
        <v>5</v>
      </c>
      <c r="D1314" s="32">
        <v>5</v>
      </c>
    </row>
    <row r="1315" spans="1:4">
      <c r="A1315" s="32" t="s">
        <v>1061</v>
      </c>
      <c r="B1315" s="32" t="s">
        <v>2548</v>
      </c>
      <c r="C1315" s="32">
        <v>5</v>
      </c>
      <c r="D1315" s="32">
        <v>4</v>
      </c>
    </row>
    <row r="1316" spans="1:4">
      <c r="A1316" s="32" t="s">
        <v>2191</v>
      </c>
      <c r="B1316" s="32" t="s">
        <v>2547</v>
      </c>
      <c r="C1316" s="32">
        <v>5</v>
      </c>
      <c r="D1316" s="32">
        <v>5</v>
      </c>
    </row>
    <row r="1317" spans="1:4">
      <c r="A1317" s="32" t="s">
        <v>2925</v>
      </c>
      <c r="B1317" s="32" t="s">
        <v>2547</v>
      </c>
      <c r="C1317" s="32">
        <v>5</v>
      </c>
      <c r="D1317" s="32">
        <v>2</v>
      </c>
    </row>
    <row r="1318" spans="1:4">
      <c r="A1318" s="32" t="s">
        <v>3505</v>
      </c>
      <c r="B1318" s="32" t="s">
        <v>2548</v>
      </c>
      <c r="C1318" s="32">
        <v>5</v>
      </c>
      <c r="D1318" s="32">
        <v>1</v>
      </c>
    </row>
    <row r="1319" spans="1:4">
      <c r="A1319" s="32" t="s">
        <v>2944</v>
      </c>
      <c r="B1319" s="32">
        <v>5</v>
      </c>
      <c r="C1319" s="32">
        <v>4</v>
      </c>
      <c r="D1319" s="32">
        <v>1.25</v>
      </c>
    </row>
    <row r="1320" spans="1:4">
      <c r="A1320" s="32" t="s">
        <v>3518</v>
      </c>
      <c r="B1320" s="32" t="s">
        <v>2547</v>
      </c>
      <c r="C1320" s="32">
        <v>5</v>
      </c>
      <c r="D1320" s="32">
        <v>2</v>
      </c>
    </row>
    <row r="1321" spans="1:4">
      <c r="A1321" s="32" t="s">
        <v>2564</v>
      </c>
      <c r="B1321" s="32">
        <v>5</v>
      </c>
      <c r="C1321" s="32">
        <v>4</v>
      </c>
      <c r="D1321" s="32">
        <v>1.25</v>
      </c>
    </row>
    <row r="1322" spans="1:4">
      <c r="A1322" s="32" t="s">
        <v>4535</v>
      </c>
      <c r="B1322" s="32">
        <v>5</v>
      </c>
      <c r="C1322" s="32">
        <v>1</v>
      </c>
      <c r="D1322" s="32">
        <v>5</v>
      </c>
    </row>
    <row r="1323" spans="1:4">
      <c r="A1323" s="32" t="s">
        <v>3190</v>
      </c>
      <c r="B1323" s="32" t="s">
        <v>2547</v>
      </c>
      <c r="C1323" s="32">
        <v>5</v>
      </c>
      <c r="D1323" s="32">
        <v>4</v>
      </c>
    </row>
    <row r="1324" spans="1:4">
      <c r="A1324" s="32" t="s">
        <v>2578</v>
      </c>
      <c r="B1324" s="32">
        <v>5</v>
      </c>
      <c r="C1324" s="32">
        <v>3</v>
      </c>
      <c r="D1324" s="32">
        <v>1.6666666666666601</v>
      </c>
    </row>
    <row r="1325" spans="1:4">
      <c r="A1325" s="32" t="s">
        <v>3025</v>
      </c>
      <c r="B1325" s="32" t="s">
        <v>2547</v>
      </c>
      <c r="C1325" s="32">
        <v>5</v>
      </c>
      <c r="D1325" s="32">
        <v>3</v>
      </c>
    </row>
    <row r="1326" spans="1:4">
      <c r="A1326" s="32" t="s">
        <v>3330</v>
      </c>
      <c r="B1326" s="32">
        <v>5</v>
      </c>
      <c r="C1326" s="32">
        <v>3</v>
      </c>
      <c r="D1326" s="32">
        <v>1.6666666666666601</v>
      </c>
    </row>
    <row r="1327" spans="1:4">
      <c r="A1327" s="32" t="s">
        <v>2197</v>
      </c>
      <c r="B1327" s="32" t="s">
        <v>2547</v>
      </c>
      <c r="C1327" s="32">
        <v>5</v>
      </c>
      <c r="D1327" s="32">
        <v>4</v>
      </c>
    </row>
    <row r="1328" spans="1:4">
      <c r="A1328" s="32" t="s">
        <v>3332</v>
      </c>
      <c r="B1328" s="32" t="s">
        <v>2548</v>
      </c>
      <c r="C1328" s="32">
        <v>5</v>
      </c>
      <c r="D1328" s="32">
        <v>2</v>
      </c>
    </row>
    <row r="1329" spans="1:4">
      <c r="A1329" s="32" t="s">
        <v>2941</v>
      </c>
      <c r="B1329" s="32">
        <v>5</v>
      </c>
      <c r="C1329" s="32">
        <v>2</v>
      </c>
      <c r="D1329" s="32">
        <v>2.5</v>
      </c>
    </row>
    <row r="1330" spans="1:4">
      <c r="A1330" s="32" t="s">
        <v>3250</v>
      </c>
      <c r="B1330" s="32">
        <v>5</v>
      </c>
      <c r="C1330" s="32">
        <v>2</v>
      </c>
      <c r="D1330" s="32">
        <v>2.5</v>
      </c>
    </row>
    <row r="1331" spans="1:4">
      <c r="A1331" s="32" t="s">
        <v>2063</v>
      </c>
      <c r="B1331" s="32" t="s">
        <v>2547</v>
      </c>
      <c r="C1331" s="32">
        <v>5</v>
      </c>
      <c r="D1331" s="32">
        <v>3</v>
      </c>
    </row>
    <row r="1332" spans="1:4">
      <c r="A1332" s="32" t="s">
        <v>3521</v>
      </c>
      <c r="B1332" s="32" t="s">
        <v>2547</v>
      </c>
      <c r="C1332" s="32">
        <v>5</v>
      </c>
      <c r="D1332" s="32">
        <v>2</v>
      </c>
    </row>
    <row r="1333" spans="1:4">
      <c r="A1333" s="32" t="s">
        <v>4536</v>
      </c>
      <c r="B1333" s="32">
        <v>5</v>
      </c>
      <c r="C1333" s="32">
        <v>1</v>
      </c>
      <c r="D1333" s="32">
        <v>5</v>
      </c>
    </row>
    <row r="1334" spans="1:4">
      <c r="A1334" s="32" t="s">
        <v>3079</v>
      </c>
      <c r="B1334" s="32" t="s">
        <v>2547</v>
      </c>
      <c r="C1334" s="32">
        <v>5</v>
      </c>
      <c r="D1334" s="32">
        <v>4</v>
      </c>
    </row>
    <row r="1335" spans="1:4">
      <c r="A1335" s="32" t="s">
        <v>1952</v>
      </c>
      <c r="B1335" s="32" t="s">
        <v>2547</v>
      </c>
      <c r="C1335" s="32">
        <v>5</v>
      </c>
      <c r="D1335" s="32">
        <v>5</v>
      </c>
    </row>
    <row r="1336" spans="1:4">
      <c r="A1336" s="32" t="s">
        <v>4537</v>
      </c>
      <c r="B1336" s="32">
        <v>5</v>
      </c>
      <c r="C1336" s="32">
        <v>3</v>
      </c>
      <c r="D1336" s="32">
        <v>1.6666666666666601</v>
      </c>
    </row>
    <row r="1337" spans="1:4">
      <c r="A1337" s="32" t="s">
        <v>2536</v>
      </c>
      <c r="B1337" s="32" t="s">
        <v>2547</v>
      </c>
      <c r="C1337" s="32">
        <v>5</v>
      </c>
      <c r="D1337" s="32">
        <v>5</v>
      </c>
    </row>
    <row r="1338" spans="1:4">
      <c r="A1338" s="32" t="s">
        <v>1091</v>
      </c>
      <c r="B1338" s="32" t="s">
        <v>2547</v>
      </c>
      <c r="C1338" s="32">
        <v>5</v>
      </c>
      <c r="D1338" s="32">
        <v>2</v>
      </c>
    </row>
    <row r="1339" spans="1:4">
      <c r="A1339" s="32" t="s">
        <v>2563</v>
      </c>
      <c r="B1339" s="32">
        <v>5</v>
      </c>
      <c r="C1339" s="32">
        <v>3</v>
      </c>
      <c r="D1339" s="32">
        <v>1.6666666666666601</v>
      </c>
    </row>
    <row r="1340" spans="1:4">
      <c r="A1340" s="32" t="s">
        <v>3525</v>
      </c>
      <c r="B1340" s="32" t="s">
        <v>2548</v>
      </c>
      <c r="C1340" s="32">
        <v>5</v>
      </c>
      <c r="D1340" s="32">
        <v>3</v>
      </c>
    </row>
    <row r="1341" spans="1:4">
      <c r="A1341" s="32" t="s">
        <v>3019</v>
      </c>
      <c r="B1341" s="32" t="s">
        <v>2547</v>
      </c>
      <c r="C1341" s="32">
        <v>5</v>
      </c>
      <c r="D1341" s="32">
        <v>5</v>
      </c>
    </row>
    <row r="1342" spans="1:4">
      <c r="A1342" s="32" t="s">
        <v>2366</v>
      </c>
      <c r="B1342" s="32" t="s">
        <v>2547</v>
      </c>
      <c r="C1342" s="32">
        <v>5</v>
      </c>
      <c r="D1342" s="32">
        <v>5</v>
      </c>
    </row>
    <row r="1343" spans="1:4">
      <c r="A1343" s="32" t="s">
        <v>3054</v>
      </c>
      <c r="B1343" s="32" t="s">
        <v>2547</v>
      </c>
      <c r="C1343" s="32">
        <v>5</v>
      </c>
      <c r="D1343" s="32">
        <v>3</v>
      </c>
    </row>
    <row r="1344" spans="1:4">
      <c r="A1344" s="32" t="s">
        <v>2554</v>
      </c>
      <c r="B1344" s="32">
        <v>5</v>
      </c>
      <c r="C1344" s="32">
        <v>5</v>
      </c>
      <c r="D1344" s="32">
        <v>1</v>
      </c>
    </row>
    <row r="1345" spans="1:4">
      <c r="A1345" s="32" t="s">
        <v>3229</v>
      </c>
      <c r="B1345" s="32" t="s">
        <v>2547</v>
      </c>
      <c r="C1345" s="32">
        <v>5</v>
      </c>
      <c r="D1345" s="32">
        <v>4</v>
      </c>
    </row>
    <row r="1346" spans="1:4">
      <c r="A1346" s="32" t="s">
        <v>2573</v>
      </c>
      <c r="B1346" s="32">
        <v>5</v>
      </c>
      <c r="C1346" s="32">
        <v>1</v>
      </c>
      <c r="D1346" s="32">
        <v>5</v>
      </c>
    </row>
    <row r="1347" spans="1:4">
      <c r="A1347" s="32" t="s">
        <v>3529</v>
      </c>
      <c r="B1347" s="32" t="s">
        <v>2547</v>
      </c>
      <c r="C1347" s="32">
        <v>5</v>
      </c>
      <c r="D1347" s="32">
        <v>2</v>
      </c>
    </row>
    <row r="1348" spans="1:4">
      <c r="A1348" s="32" t="s">
        <v>4538</v>
      </c>
      <c r="B1348" s="32">
        <v>5</v>
      </c>
      <c r="C1348" s="32">
        <v>1</v>
      </c>
      <c r="D1348" s="32">
        <v>5</v>
      </c>
    </row>
    <row r="1349" spans="1:4">
      <c r="A1349" s="32" t="s">
        <v>4539</v>
      </c>
      <c r="B1349" s="32">
        <v>5</v>
      </c>
      <c r="C1349" s="32">
        <v>2</v>
      </c>
      <c r="D1349" s="32">
        <v>2.5</v>
      </c>
    </row>
    <row r="1350" spans="1:4">
      <c r="A1350" s="32" t="s">
        <v>1706</v>
      </c>
      <c r="B1350" s="32" t="s">
        <v>2547</v>
      </c>
      <c r="C1350" s="32">
        <v>4</v>
      </c>
      <c r="D1350" s="32">
        <v>3</v>
      </c>
    </row>
    <row r="1351" spans="1:4">
      <c r="A1351" s="32" t="s">
        <v>1315</v>
      </c>
      <c r="B1351" s="32" t="s">
        <v>2547</v>
      </c>
      <c r="C1351" s="32">
        <v>4</v>
      </c>
      <c r="D1351" s="32">
        <v>3</v>
      </c>
    </row>
    <row r="1352" spans="1:4">
      <c r="A1352" s="32" t="s">
        <v>1355</v>
      </c>
      <c r="B1352" s="32" t="s">
        <v>2548</v>
      </c>
      <c r="C1352" s="32">
        <v>4</v>
      </c>
      <c r="D1352" s="32">
        <v>4</v>
      </c>
    </row>
    <row r="1353" spans="1:4">
      <c r="A1353" s="32" t="s">
        <v>3533</v>
      </c>
      <c r="B1353" s="32" t="s">
        <v>2547</v>
      </c>
      <c r="C1353" s="32">
        <v>4</v>
      </c>
      <c r="D1353" s="32">
        <v>1</v>
      </c>
    </row>
    <row r="1354" spans="1:4">
      <c r="A1354" s="32" t="s">
        <v>1519</v>
      </c>
      <c r="B1354" s="32" t="s">
        <v>2547</v>
      </c>
      <c r="C1354" s="32">
        <v>4</v>
      </c>
      <c r="D1354" s="32">
        <v>2</v>
      </c>
    </row>
    <row r="1355" spans="1:4">
      <c r="A1355" s="32" t="s">
        <v>1519</v>
      </c>
      <c r="B1355" s="32" t="s">
        <v>2548</v>
      </c>
      <c r="C1355" s="32">
        <v>4</v>
      </c>
      <c r="D1355" s="32">
        <v>4</v>
      </c>
    </row>
    <row r="1356" spans="1:4">
      <c r="A1356" s="32" t="s">
        <v>2379</v>
      </c>
      <c r="B1356" s="32" t="s">
        <v>2548</v>
      </c>
      <c r="C1356" s="32">
        <v>4</v>
      </c>
      <c r="D1356" s="32">
        <v>4</v>
      </c>
    </row>
    <row r="1357" spans="1:4">
      <c r="A1357" s="32" t="s">
        <v>1565</v>
      </c>
      <c r="B1357" s="32" t="s">
        <v>2547</v>
      </c>
      <c r="C1357" s="32">
        <v>4</v>
      </c>
      <c r="D1357" s="32">
        <v>3</v>
      </c>
    </row>
    <row r="1358" spans="1:4">
      <c r="A1358" s="32" t="s">
        <v>1316</v>
      </c>
      <c r="B1358" s="32" t="s">
        <v>2548</v>
      </c>
      <c r="C1358" s="32">
        <v>4</v>
      </c>
      <c r="D1358" s="32">
        <v>3</v>
      </c>
    </row>
    <row r="1359" spans="1:4">
      <c r="A1359" s="32" t="s">
        <v>2209</v>
      </c>
      <c r="B1359" s="32" t="s">
        <v>2547</v>
      </c>
      <c r="C1359" s="32">
        <v>4</v>
      </c>
      <c r="D1359" s="32">
        <v>4</v>
      </c>
    </row>
    <row r="1360" spans="1:4">
      <c r="A1360" s="32" t="s">
        <v>2382</v>
      </c>
      <c r="B1360" s="32" t="s">
        <v>2547</v>
      </c>
      <c r="C1360" s="32">
        <v>4</v>
      </c>
      <c r="D1360" s="32">
        <v>4</v>
      </c>
    </row>
    <row r="1361" spans="1:4">
      <c r="A1361" s="32" t="s">
        <v>2070</v>
      </c>
      <c r="B1361" s="32" t="s">
        <v>2547</v>
      </c>
      <c r="C1361" s="32">
        <v>4</v>
      </c>
      <c r="D1361" s="32">
        <v>4</v>
      </c>
    </row>
    <row r="1362" spans="1:4">
      <c r="A1362" s="32" t="s">
        <v>1357</v>
      </c>
      <c r="B1362" s="32" t="s">
        <v>2548</v>
      </c>
      <c r="C1362" s="32">
        <v>4</v>
      </c>
      <c r="D1362" s="32">
        <v>3</v>
      </c>
    </row>
    <row r="1363" spans="1:4">
      <c r="A1363" s="32" t="s">
        <v>1155</v>
      </c>
      <c r="B1363" s="32" t="s">
        <v>2548</v>
      </c>
      <c r="C1363" s="32">
        <v>4</v>
      </c>
      <c r="D1363" s="32">
        <v>4</v>
      </c>
    </row>
    <row r="1364" spans="1:4">
      <c r="A1364" s="32" t="s">
        <v>2874</v>
      </c>
      <c r="B1364" s="32" t="s">
        <v>2547</v>
      </c>
      <c r="C1364" s="32">
        <v>4</v>
      </c>
      <c r="D1364" s="32">
        <v>3</v>
      </c>
    </row>
    <row r="1365" spans="1:4">
      <c r="A1365" s="32" t="s">
        <v>1569</v>
      </c>
      <c r="B1365" s="32" t="s">
        <v>2547</v>
      </c>
      <c r="C1365" s="32">
        <v>4</v>
      </c>
      <c r="D1365" s="32">
        <v>3</v>
      </c>
    </row>
    <row r="1366" spans="1:4">
      <c r="A1366" s="32" t="s">
        <v>2829</v>
      </c>
      <c r="B1366" s="32" t="s">
        <v>2547</v>
      </c>
      <c r="C1366" s="32">
        <v>4</v>
      </c>
      <c r="D1366" s="32">
        <v>3</v>
      </c>
    </row>
    <row r="1367" spans="1:4">
      <c r="A1367" s="32" t="s">
        <v>3497</v>
      </c>
      <c r="B1367" s="32" t="s">
        <v>2547</v>
      </c>
      <c r="C1367" s="32">
        <v>4</v>
      </c>
      <c r="D1367" s="32">
        <v>3</v>
      </c>
    </row>
    <row r="1368" spans="1:4">
      <c r="A1368" s="32" t="s">
        <v>1710</v>
      </c>
      <c r="B1368" s="32" t="s">
        <v>2548</v>
      </c>
      <c r="C1368" s="32">
        <v>4</v>
      </c>
      <c r="D1368" s="32">
        <v>4</v>
      </c>
    </row>
    <row r="1369" spans="1:4">
      <c r="A1369" s="32" t="s">
        <v>1782</v>
      </c>
      <c r="B1369" s="32" t="s">
        <v>2548</v>
      </c>
      <c r="C1369" s="32">
        <v>4</v>
      </c>
      <c r="D1369" s="32">
        <v>2</v>
      </c>
    </row>
    <row r="1370" spans="1:4">
      <c r="A1370" s="32" t="s">
        <v>1783</v>
      </c>
      <c r="B1370" s="32" t="s">
        <v>2547</v>
      </c>
      <c r="C1370" s="32">
        <v>4</v>
      </c>
      <c r="D1370" s="32">
        <v>3</v>
      </c>
    </row>
    <row r="1371" spans="1:4">
      <c r="A1371" s="32" t="s">
        <v>1454</v>
      </c>
      <c r="B1371" s="32" t="s">
        <v>2548</v>
      </c>
      <c r="C1371" s="32">
        <v>4</v>
      </c>
      <c r="D1371" s="32">
        <v>4</v>
      </c>
    </row>
    <row r="1372" spans="1:4">
      <c r="A1372" s="32" t="s">
        <v>2387</v>
      </c>
      <c r="B1372" s="32" t="s">
        <v>2548</v>
      </c>
      <c r="C1372" s="32">
        <v>4</v>
      </c>
      <c r="D1372" s="32">
        <v>3</v>
      </c>
    </row>
    <row r="1373" spans="1:4">
      <c r="A1373" s="32" t="s">
        <v>1308</v>
      </c>
      <c r="B1373" s="32" t="s">
        <v>2548</v>
      </c>
      <c r="C1373" s="32">
        <v>4</v>
      </c>
      <c r="D1373" s="32">
        <v>4</v>
      </c>
    </row>
    <row r="1374" spans="1:4">
      <c r="A1374" s="32" t="s">
        <v>1522</v>
      </c>
      <c r="B1374" s="32" t="s">
        <v>2548</v>
      </c>
      <c r="C1374" s="32">
        <v>4</v>
      </c>
      <c r="D1374" s="32">
        <v>4</v>
      </c>
    </row>
    <row r="1375" spans="1:4">
      <c r="A1375" s="32" t="s">
        <v>1523</v>
      </c>
      <c r="B1375" s="32" t="s">
        <v>2548</v>
      </c>
      <c r="C1375" s="32">
        <v>4</v>
      </c>
      <c r="D1375" s="32">
        <v>4</v>
      </c>
    </row>
    <row r="1376" spans="1:4">
      <c r="A1376" s="32" t="s">
        <v>1969</v>
      </c>
      <c r="B1376" s="32" t="s">
        <v>2547</v>
      </c>
      <c r="C1376" s="32">
        <v>4</v>
      </c>
      <c r="D1376" s="32">
        <v>4</v>
      </c>
    </row>
    <row r="1377" spans="1:4">
      <c r="A1377" s="32" t="s">
        <v>2392</v>
      </c>
      <c r="B1377" s="32" t="s">
        <v>2547</v>
      </c>
      <c r="C1377" s="32">
        <v>4</v>
      </c>
      <c r="D1377" s="32">
        <v>4</v>
      </c>
    </row>
    <row r="1378" spans="1:4">
      <c r="A1378" s="32" t="s">
        <v>1524</v>
      </c>
      <c r="B1378" s="32" t="s">
        <v>2548</v>
      </c>
      <c r="C1378" s="32">
        <v>4</v>
      </c>
      <c r="D1378" s="32">
        <v>3</v>
      </c>
    </row>
    <row r="1379" spans="1:4">
      <c r="A1379" s="32" t="s">
        <v>1618</v>
      </c>
      <c r="B1379" s="32" t="s">
        <v>2547</v>
      </c>
      <c r="C1379" s="32">
        <v>4</v>
      </c>
      <c r="D1379" s="32">
        <v>2</v>
      </c>
    </row>
    <row r="1380" spans="1:4">
      <c r="A1380" s="32" t="s">
        <v>1275</v>
      </c>
      <c r="B1380" s="32" t="s">
        <v>2548</v>
      </c>
      <c r="C1380" s="32">
        <v>4</v>
      </c>
      <c r="D1380" s="32">
        <v>3</v>
      </c>
    </row>
    <row r="1381" spans="1:4">
      <c r="A1381" s="32" t="s">
        <v>1391</v>
      </c>
      <c r="B1381" s="32" t="s">
        <v>2548</v>
      </c>
      <c r="C1381" s="32">
        <v>4</v>
      </c>
      <c r="D1381" s="32">
        <v>4</v>
      </c>
    </row>
    <row r="1382" spans="1:4">
      <c r="A1382" s="32" t="s">
        <v>1619</v>
      </c>
      <c r="B1382" s="32" t="s">
        <v>2547</v>
      </c>
      <c r="C1382" s="32">
        <v>4</v>
      </c>
      <c r="D1382" s="32">
        <v>4</v>
      </c>
    </row>
    <row r="1383" spans="1:4">
      <c r="A1383" s="32" t="s">
        <v>1619</v>
      </c>
      <c r="B1383" s="32" t="s">
        <v>2548</v>
      </c>
      <c r="C1383" s="32">
        <v>4</v>
      </c>
      <c r="D1383" s="32">
        <v>4</v>
      </c>
    </row>
    <row r="1384" spans="1:4">
      <c r="A1384" s="32" t="s">
        <v>3085</v>
      </c>
      <c r="B1384" s="32" t="s">
        <v>2548</v>
      </c>
      <c r="C1384" s="32">
        <v>4</v>
      </c>
      <c r="D1384" s="32">
        <v>4</v>
      </c>
    </row>
    <row r="1385" spans="1:4">
      <c r="A1385" s="32" t="s">
        <v>1459</v>
      </c>
      <c r="B1385" s="32" t="s">
        <v>2548</v>
      </c>
      <c r="C1385" s="32">
        <v>4</v>
      </c>
      <c r="D1385" s="32">
        <v>4</v>
      </c>
    </row>
    <row r="1386" spans="1:4">
      <c r="A1386" s="32" t="s">
        <v>1185</v>
      </c>
      <c r="B1386" s="32" t="s">
        <v>2548</v>
      </c>
      <c r="C1386" s="32">
        <v>4</v>
      </c>
      <c r="D1386" s="32">
        <v>4</v>
      </c>
    </row>
    <row r="1387" spans="1:4">
      <c r="A1387" s="32" t="s">
        <v>2220</v>
      </c>
      <c r="B1387" s="32" t="s">
        <v>2548</v>
      </c>
      <c r="C1387" s="32">
        <v>4</v>
      </c>
      <c r="D1387" s="32">
        <v>2</v>
      </c>
    </row>
    <row r="1388" spans="1:4">
      <c r="A1388" s="32" t="s">
        <v>1214</v>
      </c>
      <c r="B1388" s="32" t="s">
        <v>2548</v>
      </c>
      <c r="C1388" s="32">
        <v>4</v>
      </c>
      <c r="D1388" s="32">
        <v>4</v>
      </c>
    </row>
    <row r="1389" spans="1:4">
      <c r="A1389" s="32" t="s">
        <v>2833</v>
      </c>
      <c r="B1389" s="32" t="s">
        <v>2547</v>
      </c>
      <c r="C1389" s="32">
        <v>4</v>
      </c>
      <c r="D1389" s="32">
        <v>3</v>
      </c>
    </row>
    <row r="1390" spans="1:4">
      <c r="A1390" s="32" t="s">
        <v>2805</v>
      </c>
      <c r="B1390" s="32" t="s">
        <v>2547</v>
      </c>
      <c r="C1390" s="32">
        <v>4</v>
      </c>
      <c r="D1390" s="32">
        <v>4</v>
      </c>
    </row>
    <row r="1391" spans="1:4">
      <c r="A1391" s="32" t="s">
        <v>1975</v>
      </c>
      <c r="B1391" s="32" t="s">
        <v>2547</v>
      </c>
      <c r="C1391" s="32">
        <v>4</v>
      </c>
      <c r="D1391" s="32">
        <v>4</v>
      </c>
    </row>
    <row r="1392" spans="1:4">
      <c r="A1392" s="32" t="s">
        <v>3534</v>
      </c>
      <c r="B1392" s="32" t="s">
        <v>2547</v>
      </c>
      <c r="C1392" s="32">
        <v>4</v>
      </c>
      <c r="D1392" s="32">
        <v>3</v>
      </c>
    </row>
    <row r="1393" spans="1:4">
      <c r="A1393" s="32" t="s">
        <v>1575</v>
      </c>
      <c r="B1393" s="32" t="s">
        <v>2547</v>
      </c>
      <c r="C1393" s="32">
        <v>4</v>
      </c>
      <c r="D1393" s="32">
        <v>3</v>
      </c>
    </row>
    <row r="1394" spans="1:4">
      <c r="A1394" s="32" t="s">
        <v>3122</v>
      </c>
      <c r="B1394" s="32" t="s">
        <v>2547</v>
      </c>
      <c r="C1394" s="32">
        <v>4</v>
      </c>
      <c r="D1394" s="32">
        <v>3</v>
      </c>
    </row>
    <row r="1395" spans="1:4">
      <c r="A1395" s="32" t="s">
        <v>1528</v>
      </c>
      <c r="B1395" s="32" t="s">
        <v>2547</v>
      </c>
      <c r="C1395" s="32">
        <v>4</v>
      </c>
      <c r="D1395" s="32">
        <v>4</v>
      </c>
    </row>
    <row r="1396" spans="1:4">
      <c r="A1396" s="32" t="s">
        <v>3512</v>
      </c>
      <c r="B1396" s="32" t="s">
        <v>2547</v>
      </c>
      <c r="C1396" s="32">
        <v>4</v>
      </c>
      <c r="D1396" s="32">
        <v>3</v>
      </c>
    </row>
    <row r="1397" spans="1:4">
      <c r="A1397" s="32" t="s">
        <v>1492</v>
      </c>
      <c r="B1397" s="32" t="s">
        <v>2547</v>
      </c>
      <c r="C1397" s="32">
        <v>4</v>
      </c>
      <c r="D1397" s="32">
        <v>4</v>
      </c>
    </row>
    <row r="1398" spans="1:4">
      <c r="A1398" s="32" t="s">
        <v>1492</v>
      </c>
      <c r="B1398" s="32" t="s">
        <v>2548</v>
      </c>
      <c r="C1398" s="32">
        <v>4</v>
      </c>
      <c r="D1398" s="32">
        <v>4</v>
      </c>
    </row>
    <row r="1399" spans="1:4">
      <c r="A1399" s="32" t="s">
        <v>2229</v>
      </c>
      <c r="B1399" s="32" t="s">
        <v>2547</v>
      </c>
      <c r="C1399" s="32">
        <v>4</v>
      </c>
      <c r="D1399" s="32">
        <v>3</v>
      </c>
    </row>
    <row r="1400" spans="1:4">
      <c r="A1400" s="32" t="s">
        <v>2230</v>
      </c>
      <c r="B1400" s="32" t="s">
        <v>2547</v>
      </c>
      <c r="C1400" s="32">
        <v>4</v>
      </c>
      <c r="D1400" s="32">
        <v>3</v>
      </c>
    </row>
    <row r="1401" spans="1:4">
      <c r="A1401" s="32" t="s">
        <v>1981</v>
      </c>
      <c r="B1401" s="32" t="s">
        <v>2547</v>
      </c>
      <c r="C1401" s="32">
        <v>4</v>
      </c>
      <c r="D1401" s="32">
        <v>4</v>
      </c>
    </row>
    <row r="1402" spans="1:4">
      <c r="A1402" s="32" t="s">
        <v>1530</v>
      </c>
      <c r="B1402" s="32" t="s">
        <v>2548</v>
      </c>
      <c r="C1402" s="32">
        <v>4</v>
      </c>
      <c r="D1402" s="32">
        <v>4</v>
      </c>
    </row>
    <row r="1403" spans="1:4">
      <c r="A1403" s="32" t="s">
        <v>1175</v>
      </c>
      <c r="B1403" s="32" t="s">
        <v>2548</v>
      </c>
      <c r="C1403" s="32">
        <v>4</v>
      </c>
      <c r="D1403" s="32">
        <v>3</v>
      </c>
    </row>
    <row r="1404" spans="1:4">
      <c r="A1404" s="32" t="s">
        <v>1164</v>
      </c>
      <c r="B1404" s="32" t="s">
        <v>2548</v>
      </c>
      <c r="C1404" s="32">
        <v>4</v>
      </c>
      <c r="D1404" s="32">
        <v>3</v>
      </c>
    </row>
    <row r="1405" spans="1:4">
      <c r="A1405" s="32" t="s">
        <v>1434</v>
      </c>
      <c r="B1405" s="32" t="s">
        <v>2547</v>
      </c>
      <c r="C1405" s="32">
        <v>4</v>
      </c>
      <c r="D1405" s="32">
        <v>4</v>
      </c>
    </row>
    <row r="1406" spans="1:4">
      <c r="A1406" s="32" t="s">
        <v>1321</v>
      </c>
      <c r="B1406" s="32" t="s">
        <v>2547</v>
      </c>
      <c r="C1406" s="32">
        <v>4</v>
      </c>
      <c r="D1406" s="32">
        <v>4</v>
      </c>
    </row>
    <row r="1407" spans="1:4">
      <c r="A1407" s="32" t="s">
        <v>1362</v>
      </c>
      <c r="B1407" s="32" t="s">
        <v>2547</v>
      </c>
      <c r="C1407" s="32">
        <v>4</v>
      </c>
      <c r="D1407" s="32">
        <v>4</v>
      </c>
    </row>
    <row r="1408" spans="1:4">
      <c r="A1408" s="32" t="s">
        <v>1982</v>
      </c>
      <c r="B1408" s="32" t="s">
        <v>2547</v>
      </c>
      <c r="C1408" s="32">
        <v>4</v>
      </c>
      <c r="D1408" s="32">
        <v>3</v>
      </c>
    </row>
    <row r="1409" spans="1:4">
      <c r="A1409" s="32" t="s">
        <v>1982</v>
      </c>
      <c r="B1409" s="32" t="s">
        <v>2548</v>
      </c>
      <c r="C1409" s="32">
        <v>4</v>
      </c>
      <c r="D1409" s="32">
        <v>2</v>
      </c>
    </row>
    <row r="1410" spans="1:4">
      <c r="A1410" s="32" t="s">
        <v>1679</v>
      </c>
      <c r="B1410" s="32" t="s">
        <v>2547</v>
      </c>
      <c r="C1410" s="32">
        <v>4</v>
      </c>
      <c r="D1410" s="32">
        <v>2</v>
      </c>
    </row>
    <row r="1411" spans="1:4">
      <c r="A1411" s="32" t="s">
        <v>1680</v>
      </c>
      <c r="B1411" s="32" t="s">
        <v>2547</v>
      </c>
      <c r="C1411" s="32">
        <v>4</v>
      </c>
      <c r="D1411" s="32">
        <v>4</v>
      </c>
    </row>
    <row r="1412" spans="1:4">
      <c r="A1412" s="32" t="s">
        <v>1531</v>
      </c>
      <c r="B1412" s="32" t="s">
        <v>2548</v>
      </c>
      <c r="C1412" s="32">
        <v>4</v>
      </c>
      <c r="D1412" s="32">
        <v>4</v>
      </c>
    </row>
    <row r="1413" spans="1:4">
      <c r="A1413" s="32" t="s">
        <v>1295</v>
      </c>
      <c r="B1413" s="32" t="s">
        <v>2548</v>
      </c>
      <c r="C1413" s="32">
        <v>4</v>
      </c>
      <c r="D1413" s="32">
        <v>4</v>
      </c>
    </row>
    <row r="1414" spans="1:4">
      <c r="A1414" s="32" t="s">
        <v>1206</v>
      </c>
      <c r="B1414" s="32" t="s">
        <v>2548</v>
      </c>
      <c r="C1414" s="32">
        <v>4</v>
      </c>
      <c r="D1414" s="32">
        <v>3</v>
      </c>
    </row>
    <row r="1415" spans="1:4">
      <c r="A1415" s="32" t="s">
        <v>1881</v>
      </c>
      <c r="B1415" s="32" t="s">
        <v>2547</v>
      </c>
      <c r="C1415" s="32">
        <v>4</v>
      </c>
      <c r="D1415" s="32">
        <v>2</v>
      </c>
    </row>
    <row r="1416" spans="1:4">
      <c r="A1416" s="32" t="s">
        <v>1322</v>
      </c>
      <c r="B1416" s="32" t="s">
        <v>2548</v>
      </c>
      <c r="C1416" s="32">
        <v>4</v>
      </c>
      <c r="D1416" s="32">
        <v>4</v>
      </c>
    </row>
    <row r="1417" spans="1:4">
      <c r="A1417" s="32" t="s">
        <v>1416</v>
      </c>
      <c r="B1417" s="32" t="s">
        <v>2548</v>
      </c>
      <c r="C1417" s="32">
        <v>4</v>
      </c>
      <c r="D1417" s="32">
        <v>4</v>
      </c>
    </row>
    <row r="1418" spans="1:4">
      <c r="A1418" s="32" t="s">
        <v>1016</v>
      </c>
      <c r="B1418" s="32" t="s">
        <v>2548</v>
      </c>
      <c r="C1418" s="32">
        <v>4</v>
      </c>
      <c r="D1418" s="32">
        <v>3</v>
      </c>
    </row>
    <row r="1419" spans="1:4">
      <c r="A1419" s="32" t="s">
        <v>1245</v>
      </c>
      <c r="B1419" s="32" t="s">
        <v>2548</v>
      </c>
      <c r="C1419" s="32">
        <v>4</v>
      </c>
      <c r="D1419" s="32">
        <v>4</v>
      </c>
    </row>
    <row r="1420" spans="1:4">
      <c r="A1420" s="32" t="s">
        <v>2746</v>
      </c>
      <c r="B1420" s="32" t="s">
        <v>2548</v>
      </c>
      <c r="C1420" s="32">
        <v>4</v>
      </c>
      <c r="D1420" s="32">
        <v>4</v>
      </c>
    </row>
    <row r="1421" spans="1:4">
      <c r="A1421" s="32" t="s">
        <v>2744</v>
      </c>
      <c r="B1421" s="32" t="s">
        <v>2548</v>
      </c>
      <c r="C1421" s="32">
        <v>4</v>
      </c>
      <c r="D1421" s="32">
        <v>3</v>
      </c>
    </row>
    <row r="1422" spans="1:4">
      <c r="A1422" s="32" t="s">
        <v>2757</v>
      </c>
      <c r="B1422" s="32" t="s">
        <v>2547</v>
      </c>
      <c r="C1422" s="32">
        <v>4</v>
      </c>
      <c r="D1422" s="32">
        <v>4</v>
      </c>
    </row>
    <row r="1423" spans="1:4">
      <c r="A1423" s="32" t="s">
        <v>2757</v>
      </c>
      <c r="B1423" s="32" t="s">
        <v>2548</v>
      </c>
      <c r="C1423" s="32">
        <v>4</v>
      </c>
      <c r="D1423" s="32">
        <v>3</v>
      </c>
    </row>
    <row r="1424" spans="1:4">
      <c r="A1424" s="32" t="s">
        <v>3009</v>
      </c>
      <c r="B1424" s="32" t="s">
        <v>2548</v>
      </c>
      <c r="C1424" s="32">
        <v>4</v>
      </c>
      <c r="D1424" s="32">
        <v>4</v>
      </c>
    </row>
    <row r="1425" spans="1:4">
      <c r="A1425" s="32" t="s">
        <v>3011</v>
      </c>
      <c r="B1425" s="32" t="s">
        <v>2548</v>
      </c>
      <c r="C1425" s="32">
        <v>4</v>
      </c>
      <c r="D1425" s="32">
        <v>4</v>
      </c>
    </row>
    <row r="1426" spans="1:4">
      <c r="A1426" s="32" t="s">
        <v>3014</v>
      </c>
      <c r="B1426" s="32" t="s">
        <v>2548</v>
      </c>
      <c r="C1426" s="32">
        <v>4</v>
      </c>
      <c r="D1426" s="32">
        <v>4</v>
      </c>
    </row>
    <row r="1427" spans="1:4">
      <c r="A1427" s="32" t="s">
        <v>3476</v>
      </c>
      <c r="B1427" s="32" t="s">
        <v>2547</v>
      </c>
      <c r="C1427" s="32">
        <v>4</v>
      </c>
      <c r="D1427" s="32">
        <v>4</v>
      </c>
    </row>
    <row r="1428" spans="1:4">
      <c r="A1428" s="32" t="s">
        <v>3476</v>
      </c>
      <c r="B1428" s="32" t="s">
        <v>2548</v>
      </c>
      <c r="C1428" s="32">
        <v>4</v>
      </c>
      <c r="D1428" s="32">
        <v>3</v>
      </c>
    </row>
    <row r="1429" spans="1:4">
      <c r="A1429" s="32" t="s">
        <v>3461</v>
      </c>
      <c r="B1429" s="32" t="s">
        <v>2548</v>
      </c>
      <c r="C1429" s="32">
        <v>4</v>
      </c>
      <c r="D1429" s="32">
        <v>3</v>
      </c>
    </row>
    <row r="1430" spans="1:4">
      <c r="A1430" s="32" t="s">
        <v>3536</v>
      </c>
      <c r="B1430" s="32" t="s">
        <v>2547</v>
      </c>
      <c r="C1430" s="32">
        <v>4</v>
      </c>
      <c r="D1430" s="32">
        <v>3</v>
      </c>
    </row>
    <row r="1431" spans="1:4">
      <c r="A1431" s="32" t="s">
        <v>1987</v>
      </c>
      <c r="B1431" s="32" t="s">
        <v>2548</v>
      </c>
      <c r="C1431" s="32">
        <v>4</v>
      </c>
      <c r="D1431" s="32">
        <v>4</v>
      </c>
    </row>
    <row r="1432" spans="1:4">
      <c r="A1432" s="32" t="s">
        <v>1629</v>
      </c>
      <c r="B1432" s="32" t="s">
        <v>2547</v>
      </c>
      <c r="C1432" s="32">
        <v>4</v>
      </c>
      <c r="D1432" s="32">
        <v>4</v>
      </c>
    </row>
    <row r="1433" spans="1:4">
      <c r="A1433" s="32" t="s">
        <v>2808</v>
      </c>
      <c r="B1433" s="32" t="s">
        <v>2548</v>
      </c>
      <c r="C1433" s="32">
        <v>4</v>
      </c>
      <c r="D1433" s="32">
        <v>4</v>
      </c>
    </row>
    <row r="1434" spans="1:4">
      <c r="A1434" s="32" t="s">
        <v>1798</v>
      </c>
      <c r="B1434" s="32" t="s">
        <v>2547</v>
      </c>
      <c r="C1434" s="32">
        <v>4</v>
      </c>
      <c r="D1434" s="32">
        <v>4</v>
      </c>
    </row>
    <row r="1435" spans="1:4">
      <c r="A1435" s="32" t="s">
        <v>2101</v>
      </c>
      <c r="B1435" s="32" t="s">
        <v>2547</v>
      </c>
      <c r="C1435" s="32">
        <v>4</v>
      </c>
      <c r="D1435" s="32">
        <v>4</v>
      </c>
    </row>
    <row r="1436" spans="1:4">
      <c r="A1436" s="32" t="s">
        <v>2103</v>
      </c>
      <c r="B1436" s="32" t="s">
        <v>2548</v>
      </c>
      <c r="C1436" s="32">
        <v>4</v>
      </c>
      <c r="D1436" s="32">
        <v>2</v>
      </c>
    </row>
    <row r="1437" spans="1:4">
      <c r="A1437" s="32" t="s">
        <v>1630</v>
      </c>
      <c r="B1437" s="32" t="s">
        <v>2548</v>
      </c>
      <c r="C1437" s="32">
        <v>4</v>
      </c>
      <c r="D1437" s="32">
        <v>4</v>
      </c>
    </row>
    <row r="1438" spans="1:4">
      <c r="A1438" s="32" t="s">
        <v>1681</v>
      </c>
      <c r="B1438" s="32" t="s">
        <v>2547</v>
      </c>
      <c r="C1438" s="32">
        <v>4</v>
      </c>
      <c r="D1438" s="32">
        <v>4</v>
      </c>
    </row>
    <row r="1439" spans="1:4">
      <c r="A1439" s="32" t="s">
        <v>2415</v>
      </c>
      <c r="B1439" s="32" t="s">
        <v>2547</v>
      </c>
      <c r="C1439" s="32">
        <v>4</v>
      </c>
      <c r="D1439" s="32">
        <v>1</v>
      </c>
    </row>
    <row r="1440" spans="1:4">
      <c r="A1440" s="32" t="s">
        <v>3537</v>
      </c>
      <c r="B1440" s="32" t="s">
        <v>2547</v>
      </c>
      <c r="C1440" s="32">
        <v>4</v>
      </c>
      <c r="D1440" s="32">
        <v>1</v>
      </c>
    </row>
    <row r="1441" spans="1:4">
      <c r="A1441" s="32" t="s">
        <v>1264</v>
      </c>
      <c r="B1441" s="32" t="s">
        <v>2547</v>
      </c>
      <c r="C1441" s="32">
        <v>4</v>
      </c>
      <c r="D1441" s="32">
        <v>4</v>
      </c>
    </row>
    <row r="1442" spans="1:4">
      <c r="A1442" s="32" t="s">
        <v>3501</v>
      </c>
      <c r="B1442" s="32" t="s">
        <v>2548</v>
      </c>
      <c r="C1442" s="32">
        <v>4</v>
      </c>
      <c r="D1442" s="32">
        <v>2</v>
      </c>
    </row>
    <row r="1443" spans="1:4">
      <c r="A1443" s="32" t="s">
        <v>2239</v>
      </c>
      <c r="B1443" s="32" t="s">
        <v>2548</v>
      </c>
      <c r="C1443" s="32">
        <v>4</v>
      </c>
      <c r="D1443" s="32">
        <v>4</v>
      </c>
    </row>
    <row r="1444" spans="1:4">
      <c r="A1444" s="32" t="s">
        <v>1115</v>
      </c>
      <c r="B1444" s="32" t="s">
        <v>2549</v>
      </c>
      <c r="C1444" s="32">
        <v>4</v>
      </c>
      <c r="D1444" s="32">
        <v>4</v>
      </c>
    </row>
    <row r="1445" spans="1:4">
      <c r="A1445" s="32" t="s">
        <v>2785</v>
      </c>
      <c r="B1445" s="32" t="s">
        <v>2547</v>
      </c>
      <c r="C1445" s="32">
        <v>4</v>
      </c>
      <c r="D1445" s="32">
        <v>4</v>
      </c>
    </row>
    <row r="1446" spans="1:4">
      <c r="A1446" s="32" t="s">
        <v>2106</v>
      </c>
      <c r="B1446" s="32" t="s">
        <v>2548</v>
      </c>
      <c r="C1446" s="32">
        <v>4</v>
      </c>
      <c r="D1446" s="32">
        <v>3</v>
      </c>
    </row>
    <row r="1447" spans="1:4">
      <c r="A1447" s="32" t="s">
        <v>2244</v>
      </c>
      <c r="B1447" s="32" t="s">
        <v>2547</v>
      </c>
      <c r="C1447" s="32">
        <v>4</v>
      </c>
      <c r="D1447" s="32">
        <v>4</v>
      </c>
    </row>
    <row r="1448" spans="1:4">
      <c r="A1448" s="32" t="s">
        <v>3089</v>
      </c>
      <c r="B1448" s="32" t="s">
        <v>2547</v>
      </c>
      <c r="C1448" s="32">
        <v>4</v>
      </c>
      <c r="D1448" s="32">
        <v>4</v>
      </c>
    </row>
    <row r="1449" spans="1:4">
      <c r="A1449" s="32" t="s">
        <v>1633</v>
      </c>
      <c r="B1449" s="32" t="s">
        <v>2548</v>
      </c>
      <c r="C1449" s="32">
        <v>4</v>
      </c>
      <c r="D1449" s="32">
        <v>1</v>
      </c>
    </row>
    <row r="1450" spans="1:4">
      <c r="A1450" s="32" t="s">
        <v>2109</v>
      </c>
      <c r="B1450" s="32" t="s">
        <v>2547</v>
      </c>
      <c r="C1450" s="32">
        <v>4</v>
      </c>
      <c r="D1450" s="32">
        <v>4</v>
      </c>
    </row>
    <row r="1451" spans="1:4">
      <c r="A1451" s="32" t="s">
        <v>2109</v>
      </c>
      <c r="B1451" s="32" t="s">
        <v>2548</v>
      </c>
      <c r="C1451" s="32">
        <v>4</v>
      </c>
      <c r="D1451" s="32">
        <v>4</v>
      </c>
    </row>
    <row r="1452" spans="1:4">
      <c r="A1452" s="32" t="s">
        <v>1402</v>
      </c>
      <c r="B1452" s="32" t="s">
        <v>2547</v>
      </c>
      <c r="C1452" s="32">
        <v>4</v>
      </c>
      <c r="D1452" s="32">
        <v>4</v>
      </c>
    </row>
    <row r="1453" spans="1:4">
      <c r="A1453" s="32" t="s">
        <v>1327</v>
      </c>
      <c r="B1453" s="32" t="s">
        <v>2547</v>
      </c>
      <c r="C1453" s="32">
        <v>4</v>
      </c>
      <c r="D1453" s="32">
        <v>4</v>
      </c>
    </row>
    <row r="1454" spans="1:4">
      <c r="A1454" s="32" t="s">
        <v>1586</v>
      </c>
      <c r="B1454" s="32" t="s">
        <v>2547</v>
      </c>
      <c r="C1454" s="32">
        <v>4</v>
      </c>
      <c r="D1454" s="32">
        <v>3</v>
      </c>
    </row>
    <row r="1455" spans="1:4">
      <c r="A1455" s="32" t="s">
        <v>1685</v>
      </c>
      <c r="B1455" s="32" t="s">
        <v>2547</v>
      </c>
      <c r="C1455" s="32">
        <v>4</v>
      </c>
      <c r="D1455" s="32">
        <v>4</v>
      </c>
    </row>
    <row r="1456" spans="1:4">
      <c r="A1456" s="32" t="s">
        <v>2247</v>
      </c>
      <c r="B1456" s="32" t="s">
        <v>2548</v>
      </c>
      <c r="C1456" s="32">
        <v>4</v>
      </c>
      <c r="D1456" s="32">
        <v>4</v>
      </c>
    </row>
    <row r="1457" spans="1:4">
      <c r="A1457" s="32" t="s">
        <v>1436</v>
      </c>
      <c r="B1457" s="32" t="s">
        <v>2547</v>
      </c>
      <c r="C1457" s="32">
        <v>4</v>
      </c>
      <c r="D1457" s="32">
        <v>4</v>
      </c>
    </row>
    <row r="1458" spans="1:4">
      <c r="A1458" s="32" t="s">
        <v>2113</v>
      </c>
      <c r="B1458" s="32" t="s">
        <v>2548</v>
      </c>
      <c r="C1458" s="32">
        <v>4</v>
      </c>
      <c r="D1458" s="32">
        <v>4</v>
      </c>
    </row>
    <row r="1459" spans="1:4">
      <c r="A1459" s="32" t="s">
        <v>3139</v>
      </c>
      <c r="B1459" s="32" t="s">
        <v>2547</v>
      </c>
      <c r="C1459" s="32">
        <v>4</v>
      </c>
      <c r="D1459" s="32">
        <v>3</v>
      </c>
    </row>
    <row r="1460" spans="1:4">
      <c r="A1460" s="32" t="s">
        <v>1999</v>
      </c>
      <c r="B1460" s="32" t="s">
        <v>2547</v>
      </c>
      <c r="C1460" s="32">
        <v>4</v>
      </c>
      <c r="D1460" s="32">
        <v>2</v>
      </c>
    </row>
    <row r="1461" spans="1:4">
      <c r="A1461" s="32" t="s">
        <v>3541</v>
      </c>
      <c r="B1461" s="32" t="s">
        <v>2547</v>
      </c>
      <c r="C1461" s="32">
        <v>4</v>
      </c>
      <c r="D1461" s="32">
        <v>2</v>
      </c>
    </row>
    <row r="1462" spans="1:4">
      <c r="A1462" s="32" t="s">
        <v>1265</v>
      </c>
      <c r="B1462" s="32" t="s">
        <v>2549</v>
      </c>
      <c r="C1462" s="32">
        <v>4</v>
      </c>
      <c r="D1462" s="32">
        <v>1</v>
      </c>
    </row>
    <row r="1463" spans="1:4">
      <c r="A1463" s="32" t="s">
        <v>3542</v>
      </c>
      <c r="B1463" s="32" t="s">
        <v>2547</v>
      </c>
      <c r="C1463" s="32">
        <v>4</v>
      </c>
      <c r="D1463" s="32">
        <v>1</v>
      </c>
    </row>
    <row r="1464" spans="1:4">
      <c r="A1464" s="32" t="s">
        <v>1899</v>
      </c>
      <c r="B1464" s="32" t="s">
        <v>2547</v>
      </c>
      <c r="C1464" s="32">
        <v>4</v>
      </c>
      <c r="D1464" s="32">
        <v>4</v>
      </c>
    </row>
    <row r="1465" spans="1:4">
      <c r="A1465" s="32" t="s">
        <v>1371</v>
      </c>
      <c r="B1465" s="32" t="s">
        <v>2549</v>
      </c>
      <c r="C1465" s="32">
        <v>4</v>
      </c>
      <c r="D1465" s="32">
        <v>2</v>
      </c>
    </row>
    <row r="1466" spans="1:4">
      <c r="A1466" s="32" t="s">
        <v>2002</v>
      </c>
      <c r="B1466" s="32" t="s">
        <v>2547</v>
      </c>
      <c r="C1466" s="32">
        <v>4</v>
      </c>
      <c r="D1466" s="32">
        <v>4</v>
      </c>
    </row>
    <row r="1467" spans="1:4">
      <c r="A1467" s="32" t="s">
        <v>3483</v>
      </c>
      <c r="B1467" s="32" t="s">
        <v>2547</v>
      </c>
      <c r="C1467" s="32">
        <v>4</v>
      </c>
      <c r="D1467" s="32">
        <v>4</v>
      </c>
    </row>
    <row r="1468" spans="1:4">
      <c r="A1468" s="32" t="s">
        <v>3029</v>
      </c>
      <c r="B1468" s="32" t="s">
        <v>2547</v>
      </c>
      <c r="C1468" s="32">
        <v>4</v>
      </c>
      <c r="D1468" s="32">
        <v>4</v>
      </c>
    </row>
    <row r="1469" spans="1:4">
      <c r="A1469" s="32" t="s">
        <v>1469</v>
      </c>
      <c r="B1469" s="32" t="s">
        <v>2548</v>
      </c>
      <c r="C1469" s="32">
        <v>4</v>
      </c>
      <c r="D1469" s="32">
        <v>5</v>
      </c>
    </row>
    <row r="1470" spans="1:4">
      <c r="A1470" s="32" t="s">
        <v>1059</v>
      </c>
      <c r="B1470" s="32" t="s">
        <v>2549</v>
      </c>
      <c r="C1470" s="32">
        <v>4</v>
      </c>
      <c r="D1470" s="32">
        <v>4</v>
      </c>
    </row>
    <row r="1471" spans="1:4">
      <c r="A1471" s="32" t="s">
        <v>1500</v>
      </c>
      <c r="B1471" s="32" t="s">
        <v>2548</v>
      </c>
      <c r="C1471" s="32">
        <v>4</v>
      </c>
      <c r="D1471" s="32">
        <v>4</v>
      </c>
    </row>
    <row r="1472" spans="1:4">
      <c r="A1472" s="32" t="s">
        <v>3514</v>
      </c>
      <c r="B1472" s="32" t="s">
        <v>2547</v>
      </c>
      <c r="C1472" s="32">
        <v>4</v>
      </c>
      <c r="D1472" s="32">
        <v>1</v>
      </c>
    </row>
    <row r="1473" spans="1:4">
      <c r="A1473" s="32" t="s">
        <v>2124</v>
      </c>
      <c r="B1473" s="32" t="s">
        <v>2548</v>
      </c>
      <c r="C1473" s="32">
        <v>4</v>
      </c>
      <c r="D1473" s="32">
        <v>4</v>
      </c>
    </row>
    <row r="1474" spans="1:4">
      <c r="A1474" s="32" t="s">
        <v>2127</v>
      </c>
      <c r="B1474" s="32" t="s">
        <v>2548</v>
      </c>
      <c r="C1474" s="32">
        <v>4</v>
      </c>
      <c r="D1474" s="32">
        <v>4</v>
      </c>
    </row>
    <row r="1475" spans="1:4">
      <c r="A1475" s="32" t="s">
        <v>3503</v>
      </c>
      <c r="B1475" s="32" t="s">
        <v>2547</v>
      </c>
      <c r="C1475" s="32">
        <v>4</v>
      </c>
      <c r="D1475" s="32">
        <v>3</v>
      </c>
    </row>
    <row r="1476" spans="1:4">
      <c r="A1476" s="32" t="s">
        <v>1907</v>
      </c>
      <c r="B1476" s="32" t="s">
        <v>2547</v>
      </c>
      <c r="C1476" s="32">
        <v>4</v>
      </c>
      <c r="D1476" s="32">
        <v>4</v>
      </c>
    </row>
    <row r="1477" spans="1:4">
      <c r="A1477" s="32" t="s">
        <v>1471</v>
      </c>
      <c r="B1477" s="32" t="s">
        <v>2548</v>
      </c>
      <c r="C1477" s="32">
        <v>4</v>
      </c>
      <c r="D1477" s="32">
        <v>3</v>
      </c>
    </row>
    <row r="1478" spans="1:4">
      <c r="A1478" s="32" t="s">
        <v>2008</v>
      </c>
      <c r="B1478" s="32" t="s">
        <v>2547</v>
      </c>
      <c r="C1478" s="32">
        <v>4</v>
      </c>
      <c r="D1478" s="32">
        <v>3</v>
      </c>
    </row>
    <row r="1479" spans="1:4">
      <c r="A1479" s="32" t="s">
        <v>1808</v>
      </c>
      <c r="B1479" s="32" t="s">
        <v>2548</v>
      </c>
      <c r="C1479" s="32">
        <v>4</v>
      </c>
      <c r="D1479" s="32">
        <v>4</v>
      </c>
    </row>
    <row r="1480" spans="1:4">
      <c r="A1480" s="32" t="s">
        <v>1745</v>
      </c>
      <c r="B1480" s="32" t="s">
        <v>2548</v>
      </c>
      <c r="C1480" s="32">
        <v>4</v>
      </c>
      <c r="D1480" s="32">
        <v>4</v>
      </c>
    </row>
    <row r="1481" spans="1:4">
      <c r="A1481" s="32" t="s">
        <v>1909</v>
      </c>
      <c r="B1481" s="32" t="s">
        <v>2549</v>
      </c>
      <c r="C1481" s="32">
        <v>4</v>
      </c>
      <c r="D1481" s="32">
        <v>4</v>
      </c>
    </row>
    <row r="1482" spans="1:4">
      <c r="A1482" s="32" t="s">
        <v>1298</v>
      </c>
      <c r="B1482" s="32" t="s">
        <v>2548</v>
      </c>
      <c r="C1482" s="32">
        <v>4</v>
      </c>
      <c r="D1482" s="32">
        <v>4</v>
      </c>
    </row>
    <row r="1483" spans="1:4">
      <c r="A1483" s="32" t="s">
        <v>1746</v>
      </c>
      <c r="B1483" s="32" t="s">
        <v>2547</v>
      </c>
      <c r="C1483" s="32">
        <v>4</v>
      </c>
      <c r="D1483" s="32">
        <v>3</v>
      </c>
    </row>
    <row r="1484" spans="1:4">
      <c r="A1484" s="32" t="s">
        <v>2815</v>
      </c>
      <c r="B1484" s="32" t="s">
        <v>2547</v>
      </c>
      <c r="C1484" s="32">
        <v>4</v>
      </c>
      <c r="D1484" s="32">
        <v>2</v>
      </c>
    </row>
    <row r="1485" spans="1:4">
      <c r="A1485" s="32" t="s">
        <v>3161</v>
      </c>
      <c r="B1485" s="32" t="s">
        <v>2547</v>
      </c>
      <c r="C1485" s="32">
        <v>4</v>
      </c>
      <c r="D1485" s="32">
        <v>1</v>
      </c>
    </row>
    <row r="1486" spans="1:4">
      <c r="A1486" s="32" t="s">
        <v>3546</v>
      </c>
      <c r="B1486" s="32" t="s">
        <v>2547</v>
      </c>
      <c r="C1486" s="32">
        <v>4</v>
      </c>
      <c r="D1486" s="32">
        <v>4</v>
      </c>
    </row>
    <row r="1487" spans="1:4">
      <c r="A1487" s="32" t="s">
        <v>1172</v>
      </c>
      <c r="B1487" s="32" t="s">
        <v>2548</v>
      </c>
      <c r="C1487" s="32">
        <v>4</v>
      </c>
      <c r="D1487" s="32">
        <v>4</v>
      </c>
    </row>
    <row r="1488" spans="1:4">
      <c r="A1488" s="32" t="s">
        <v>1747</v>
      </c>
      <c r="B1488" s="32" t="s">
        <v>2547</v>
      </c>
      <c r="C1488" s="32">
        <v>4</v>
      </c>
      <c r="D1488" s="32">
        <v>2</v>
      </c>
    </row>
    <row r="1489" spans="1:4">
      <c r="A1489" s="32" t="s">
        <v>2130</v>
      </c>
      <c r="B1489" s="32" t="s">
        <v>2548</v>
      </c>
      <c r="C1489" s="32">
        <v>4</v>
      </c>
      <c r="D1489" s="32">
        <v>3</v>
      </c>
    </row>
    <row r="1490" spans="1:4">
      <c r="A1490" s="32" t="s">
        <v>3467</v>
      </c>
      <c r="B1490" s="32" t="s">
        <v>2547</v>
      </c>
      <c r="C1490" s="32">
        <v>4</v>
      </c>
      <c r="D1490" s="32">
        <v>3</v>
      </c>
    </row>
    <row r="1491" spans="1:4">
      <c r="A1491" s="32" t="s">
        <v>3262</v>
      </c>
      <c r="B1491" s="32" t="s">
        <v>2547</v>
      </c>
      <c r="C1491" s="32">
        <v>4</v>
      </c>
      <c r="D1491" s="32">
        <v>3</v>
      </c>
    </row>
    <row r="1492" spans="1:4">
      <c r="A1492" s="32" t="s">
        <v>2455</v>
      </c>
      <c r="B1492" s="32" t="s">
        <v>2547</v>
      </c>
      <c r="C1492" s="32">
        <v>4</v>
      </c>
      <c r="D1492" s="32">
        <v>4</v>
      </c>
    </row>
    <row r="1493" spans="1:4">
      <c r="A1493" s="32" t="s">
        <v>1408</v>
      </c>
      <c r="B1493" s="32" t="s">
        <v>2547</v>
      </c>
      <c r="C1493" s="32">
        <v>4</v>
      </c>
      <c r="D1493" s="32">
        <v>4</v>
      </c>
    </row>
    <row r="1494" spans="1:4">
      <c r="A1494" s="32" t="s">
        <v>2462</v>
      </c>
      <c r="B1494" s="32" t="s">
        <v>2547</v>
      </c>
      <c r="C1494" s="32">
        <v>4</v>
      </c>
      <c r="D1494" s="32">
        <v>4</v>
      </c>
    </row>
    <row r="1495" spans="1:4">
      <c r="A1495" s="32" t="s">
        <v>1422</v>
      </c>
      <c r="B1495" s="32" t="s">
        <v>2547</v>
      </c>
      <c r="C1495" s="32">
        <v>4</v>
      </c>
      <c r="D1495" s="32">
        <v>4</v>
      </c>
    </row>
    <row r="1496" spans="1:4">
      <c r="A1496" s="32" t="s">
        <v>1330</v>
      </c>
      <c r="B1496" s="32" t="s">
        <v>2547</v>
      </c>
      <c r="C1496" s="32">
        <v>4</v>
      </c>
      <c r="D1496" s="32">
        <v>4</v>
      </c>
    </row>
    <row r="1497" spans="1:4">
      <c r="A1497" s="32" t="s">
        <v>1748</v>
      </c>
      <c r="B1497" s="32" t="s">
        <v>2548</v>
      </c>
      <c r="C1497" s="32">
        <v>4</v>
      </c>
      <c r="D1497" s="32">
        <v>3</v>
      </c>
    </row>
    <row r="1498" spans="1:4">
      <c r="A1498" s="32" t="s">
        <v>2791</v>
      </c>
      <c r="B1498" s="32" t="s">
        <v>2548</v>
      </c>
      <c r="C1498" s="32">
        <v>4</v>
      </c>
      <c r="D1498" s="32">
        <v>4</v>
      </c>
    </row>
    <row r="1499" spans="1:4">
      <c r="A1499" s="32" t="s">
        <v>1815</v>
      </c>
      <c r="B1499" s="32" t="s">
        <v>2547</v>
      </c>
      <c r="C1499" s="32">
        <v>4</v>
      </c>
      <c r="D1499" s="32">
        <v>3</v>
      </c>
    </row>
    <row r="1500" spans="1:4">
      <c r="A1500" s="32" t="s">
        <v>1914</v>
      </c>
      <c r="B1500" s="32" t="s">
        <v>2548</v>
      </c>
      <c r="C1500" s="32">
        <v>4</v>
      </c>
      <c r="D1500" s="32">
        <v>4</v>
      </c>
    </row>
    <row r="1501" spans="1:4">
      <c r="A1501" s="32" t="s">
        <v>3548</v>
      </c>
      <c r="B1501" s="32" t="s">
        <v>2547</v>
      </c>
      <c r="C1501" s="32">
        <v>4</v>
      </c>
      <c r="D1501" s="32">
        <v>3</v>
      </c>
    </row>
    <row r="1502" spans="1:4">
      <c r="A1502" s="32" t="s">
        <v>1219</v>
      </c>
      <c r="B1502" s="32" t="s">
        <v>2548</v>
      </c>
      <c r="C1502" s="32">
        <v>4</v>
      </c>
      <c r="D1502" s="32">
        <v>4</v>
      </c>
    </row>
    <row r="1503" spans="1:4">
      <c r="A1503" s="32" t="s">
        <v>2287</v>
      </c>
      <c r="B1503" s="32" t="s">
        <v>2547</v>
      </c>
      <c r="C1503" s="32">
        <v>4</v>
      </c>
      <c r="D1503" s="32">
        <v>4</v>
      </c>
    </row>
    <row r="1504" spans="1:4">
      <c r="A1504" s="32" t="s">
        <v>1208</v>
      </c>
      <c r="B1504" s="32" t="s">
        <v>2548</v>
      </c>
      <c r="C1504" s="32">
        <v>4</v>
      </c>
      <c r="D1504" s="32">
        <v>4</v>
      </c>
    </row>
    <row r="1505" spans="1:4">
      <c r="A1505" s="32" t="s">
        <v>2471</v>
      </c>
      <c r="B1505" s="32" t="s">
        <v>2547</v>
      </c>
      <c r="C1505" s="32">
        <v>4</v>
      </c>
      <c r="D1505" s="32">
        <v>2</v>
      </c>
    </row>
    <row r="1506" spans="1:4">
      <c r="A1506" s="32" t="s">
        <v>2017</v>
      </c>
      <c r="B1506" s="32" t="s">
        <v>2547</v>
      </c>
      <c r="C1506" s="32">
        <v>4</v>
      </c>
      <c r="D1506" s="32">
        <v>5</v>
      </c>
    </row>
    <row r="1507" spans="1:4">
      <c r="A1507" s="32" t="s">
        <v>1749</v>
      </c>
      <c r="B1507" s="32" t="s">
        <v>2548</v>
      </c>
      <c r="C1507" s="32">
        <v>4</v>
      </c>
      <c r="D1507" s="32">
        <v>4</v>
      </c>
    </row>
    <row r="1508" spans="1:4">
      <c r="A1508" s="32" t="s">
        <v>1821</v>
      </c>
      <c r="B1508" s="32" t="s">
        <v>2548</v>
      </c>
      <c r="C1508" s="32">
        <v>4</v>
      </c>
      <c r="D1508" s="32">
        <v>4</v>
      </c>
    </row>
    <row r="1509" spans="1:4">
      <c r="A1509" s="32" t="s">
        <v>1331</v>
      </c>
      <c r="B1509" s="32" t="s">
        <v>2548</v>
      </c>
      <c r="C1509" s="32">
        <v>4</v>
      </c>
      <c r="D1509" s="32">
        <v>4</v>
      </c>
    </row>
    <row r="1510" spans="1:4">
      <c r="A1510" s="32" t="s">
        <v>1692</v>
      </c>
      <c r="B1510" s="32" t="s">
        <v>2547</v>
      </c>
      <c r="C1510" s="32">
        <v>4</v>
      </c>
      <c r="D1510" s="32">
        <v>4</v>
      </c>
    </row>
    <row r="1511" spans="1:4">
      <c r="A1511" s="32" t="s">
        <v>1822</v>
      </c>
      <c r="B1511" s="32" t="s">
        <v>2548</v>
      </c>
      <c r="C1511" s="32">
        <v>4</v>
      </c>
      <c r="D1511" s="32">
        <v>4</v>
      </c>
    </row>
    <row r="1512" spans="1:4">
      <c r="A1512" s="32" t="s">
        <v>2480</v>
      </c>
      <c r="B1512" s="32" t="s">
        <v>2548</v>
      </c>
      <c r="C1512" s="32">
        <v>4</v>
      </c>
      <c r="D1512" s="32">
        <v>4</v>
      </c>
    </row>
    <row r="1513" spans="1:4">
      <c r="A1513" s="32" t="s">
        <v>1503</v>
      </c>
      <c r="B1513" s="32" t="s">
        <v>2548</v>
      </c>
      <c r="C1513" s="32">
        <v>4</v>
      </c>
      <c r="D1513" s="32">
        <v>4</v>
      </c>
    </row>
    <row r="1514" spans="1:4">
      <c r="A1514" s="32" t="s">
        <v>2295</v>
      </c>
      <c r="B1514" s="32" t="s">
        <v>2547</v>
      </c>
      <c r="C1514" s="32">
        <v>4</v>
      </c>
      <c r="D1514" s="32">
        <v>4</v>
      </c>
    </row>
    <row r="1515" spans="1:4">
      <c r="A1515" s="32" t="s">
        <v>2024</v>
      </c>
      <c r="B1515" s="32" t="s">
        <v>2547</v>
      </c>
      <c r="C1515" s="32">
        <v>4</v>
      </c>
      <c r="D1515" s="32">
        <v>3</v>
      </c>
    </row>
    <row r="1516" spans="1:4">
      <c r="A1516" s="32" t="s">
        <v>2148</v>
      </c>
      <c r="B1516" s="32" t="s">
        <v>2547</v>
      </c>
      <c r="C1516" s="32">
        <v>4</v>
      </c>
      <c r="D1516" s="32">
        <v>4</v>
      </c>
    </row>
    <row r="1517" spans="1:4">
      <c r="A1517" s="32" t="s">
        <v>2903</v>
      </c>
      <c r="B1517" s="32" t="s">
        <v>2548</v>
      </c>
      <c r="C1517" s="32">
        <v>4</v>
      </c>
      <c r="D1517" s="32">
        <v>3</v>
      </c>
    </row>
    <row r="1518" spans="1:4">
      <c r="A1518" s="32" t="s">
        <v>1598</v>
      </c>
      <c r="B1518" s="32" t="s">
        <v>2547</v>
      </c>
      <c r="C1518" s="32">
        <v>4</v>
      </c>
      <c r="D1518" s="32">
        <v>3</v>
      </c>
    </row>
    <row r="1519" spans="1:4">
      <c r="A1519" s="32" t="s">
        <v>1598</v>
      </c>
      <c r="B1519" s="32" t="s">
        <v>2548</v>
      </c>
      <c r="C1519" s="32">
        <v>4</v>
      </c>
      <c r="D1519" s="32">
        <v>4</v>
      </c>
    </row>
    <row r="1520" spans="1:4">
      <c r="A1520" s="32" t="s">
        <v>1122</v>
      </c>
      <c r="B1520" s="32" t="s">
        <v>2548</v>
      </c>
      <c r="C1520" s="32">
        <v>4</v>
      </c>
      <c r="D1520" s="32">
        <v>4</v>
      </c>
    </row>
    <row r="1521" spans="1:4">
      <c r="A1521" s="32" t="s">
        <v>1599</v>
      </c>
      <c r="B1521" s="32" t="s">
        <v>2547</v>
      </c>
      <c r="C1521" s="32">
        <v>4</v>
      </c>
      <c r="D1521" s="32">
        <v>3</v>
      </c>
    </row>
    <row r="1522" spans="1:4">
      <c r="A1522" s="32" t="s">
        <v>1652</v>
      </c>
      <c r="B1522" s="32" t="s">
        <v>2547</v>
      </c>
      <c r="C1522" s="32">
        <v>4</v>
      </c>
      <c r="D1522" s="32">
        <v>4</v>
      </c>
    </row>
    <row r="1523" spans="1:4">
      <c r="A1523" s="32" t="s">
        <v>2299</v>
      </c>
      <c r="B1523" s="32" t="s">
        <v>2547</v>
      </c>
      <c r="C1523" s="32">
        <v>4</v>
      </c>
      <c r="D1523" s="32">
        <v>4</v>
      </c>
    </row>
    <row r="1524" spans="1:4">
      <c r="A1524" s="32" t="s">
        <v>2299</v>
      </c>
      <c r="B1524" s="32" t="s">
        <v>2548</v>
      </c>
      <c r="C1524" s="32">
        <v>4</v>
      </c>
      <c r="D1524" s="32">
        <v>2</v>
      </c>
    </row>
    <row r="1525" spans="1:4">
      <c r="A1525" s="32" t="s">
        <v>2028</v>
      </c>
      <c r="B1525" s="32" t="s">
        <v>2547</v>
      </c>
      <c r="C1525" s="32">
        <v>4</v>
      </c>
      <c r="D1525" s="32">
        <v>3</v>
      </c>
    </row>
    <row r="1526" spans="1:4">
      <c r="A1526" s="32" t="s">
        <v>1752</v>
      </c>
      <c r="B1526" s="32" t="s">
        <v>2547</v>
      </c>
      <c r="C1526" s="32">
        <v>4</v>
      </c>
      <c r="D1526" s="32">
        <v>4</v>
      </c>
    </row>
    <row r="1527" spans="1:4">
      <c r="A1527" s="32" t="s">
        <v>1828</v>
      </c>
      <c r="B1527" s="32" t="s">
        <v>2547</v>
      </c>
      <c r="C1527" s="32">
        <v>4</v>
      </c>
      <c r="D1527" s="32">
        <v>4</v>
      </c>
    </row>
    <row r="1528" spans="1:4">
      <c r="A1528" s="32" t="s">
        <v>1828</v>
      </c>
      <c r="B1528" s="32" t="s">
        <v>2548</v>
      </c>
      <c r="C1528" s="32">
        <v>4</v>
      </c>
      <c r="D1528" s="32">
        <v>3</v>
      </c>
    </row>
    <row r="1529" spans="1:4">
      <c r="A1529" s="32" t="s">
        <v>2301</v>
      </c>
      <c r="B1529" s="32" t="s">
        <v>2547</v>
      </c>
      <c r="C1529" s="32">
        <v>4</v>
      </c>
      <c r="D1529" s="32">
        <v>4</v>
      </c>
    </row>
    <row r="1530" spans="1:4">
      <c r="A1530" s="32" t="s">
        <v>2906</v>
      </c>
      <c r="B1530" s="32" t="s">
        <v>2547</v>
      </c>
      <c r="C1530" s="32">
        <v>4</v>
      </c>
      <c r="D1530" s="32">
        <v>3</v>
      </c>
    </row>
    <row r="1531" spans="1:4">
      <c r="A1531" s="32" t="s">
        <v>1551</v>
      </c>
      <c r="B1531" s="32" t="s">
        <v>2547</v>
      </c>
      <c r="C1531" s="32">
        <v>4</v>
      </c>
      <c r="D1531" s="32">
        <v>4</v>
      </c>
    </row>
    <row r="1532" spans="1:4">
      <c r="A1532" s="32" t="s">
        <v>1829</v>
      </c>
      <c r="B1532" s="32" t="s">
        <v>2548</v>
      </c>
      <c r="C1532" s="32">
        <v>4</v>
      </c>
      <c r="D1532" s="32">
        <v>3</v>
      </c>
    </row>
    <row r="1533" spans="1:4">
      <c r="A1533" s="32" t="s">
        <v>2851</v>
      </c>
      <c r="B1533" s="32" t="s">
        <v>2547</v>
      </c>
      <c r="C1533" s="32">
        <v>4</v>
      </c>
      <c r="D1533" s="32">
        <v>4</v>
      </c>
    </row>
    <row r="1534" spans="1:4">
      <c r="A1534" s="32" t="s">
        <v>2154</v>
      </c>
      <c r="B1534" s="32" t="s">
        <v>2548</v>
      </c>
      <c r="C1534" s="32">
        <v>4</v>
      </c>
      <c r="D1534" s="32">
        <v>3</v>
      </c>
    </row>
    <row r="1535" spans="1:4">
      <c r="A1535" s="32" t="s">
        <v>2033</v>
      </c>
      <c r="B1535" s="32" t="s">
        <v>2547</v>
      </c>
      <c r="C1535" s="32">
        <v>4</v>
      </c>
      <c r="D1535" s="32">
        <v>4</v>
      </c>
    </row>
    <row r="1536" spans="1:4">
      <c r="A1536" s="32" t="s">
        <v>2306</v>
      </c>
      <c r="B1536" s="32" t="s">
        <v>2548</v>
      </c>
      <c r="C1536" s="32">
        <v>4</v>
      </c>
      <c r="D1536" s="32">
        <v>4</v>
      </c>
    </row>
    <row r="1537" spans="1:4">
      <c r="A1537" s="32" t="s">
        <v>3036</v>
      </c>
      <c r="B1537" s="32" t="s">
        <v>2547</v>
      </c>
      <c r="C1537" s="32">
        <v>4</v>
      </c>
      <c r="D1537" s="32">
        <v>4</v>
      </c>
    </row>
    <row r="1538" spans="1:4">
      <c r="A1538" s="32" t="s">
        <v>2311</v>
      </c>
      <c r="B1538" s="32" t="s">
        <v>2547</v>
      </c>
      <c r="C1538" s="32">
        <v>4</v>
      </c>
      <c r="D1538" s="32">
        <v>4</v>
      </c>
    </row>
    <row r="1539" spans="1:4">
      <c r="A1539" s="32" t="s">
        <v>1289</v>
      </c>
      <c r="B1539" s="32" t="s">
        <v>2548</v>
      </c>
      <c r="C1539" s="32">
        <v>4</v>
      </c>
      <c r="D1539" s="32">
        <v>4</v>
      </c>
    </row>
    <row r="1540" spans="1:4">
      <c r="A1540" s="32" t="s">
        <v>3551</v>
      </c>
      <c r="B1540" s="32" t="s">
        <v>2547</v>
      </c>
      <c r="C1540" s="32">
        <v>4</v>
      </c>
      <c r="D1540" s="32">
        <v>4</v>
      </c>
    </row>
    <row r="1541" spans="1:4">
      <c r="A1541" s="32" t="s">
        <v>1253</v>
      </c>
      <c r="B1541" s="32" t="s">
        <v>2548</v>
      </c>
      <c r="C1541" s="32">
        <v>4</v>
      </c>
      <c r="D1541" s="32">
        <v>4</v>
      </c>
    </row>
    <row r="1542" spans="1:4">
      <c r="A1542" s="32" t="s">
        <v>2496</v>
      </c>
      <c r="B1542" s="32" t="s">
        <v>2547</v>
      </c>
      <c r="C1542" s="32">
        <v>4</v>
      </c>
      <c r="D1542" s="32">
        <v>3</v>
      </c>
    </row>
    <row r="1543" spans="1:4">
      <c r="A1543" s="32" t="s">
        <v>3284</v>
      </c>
      <c r="B1543" s="32" t="s">
        <v>2547</v>
      </c>
      <c r="C1543" s="32">
        <v>4</v>
      </c>
      <c r="D1543" s="32">
        <v>2</v>
      </c>
    </row>
    <row r="1544" spans="1:4">
      <c r="A1544" s="32" t="s">
        <v>1759</v>
      </c>
      <c r="B1544" s="32" t="s">
        <v>2548</v>
      </c>
      <c r="C1544" s="32">
        <v>4</v>
      </c>
      <c r="D1544" s="32">
        <v>4</v>
      </c>
    </row>
    <row r="1545" spans="1:4">
      <c r="A1545" s="32" t="s">
        <v>1836</v>
      </c>
      <c r="B1545" s="32" t="s">
        <v>2547</v>
      </c>
      <c r="C1545" s="32">
        <v>4</v>
      </c>
      <c r="D1545" s="32">
        <v>2</v>
      </c>
    </row>
    <row r="1546" spans="1:4">
      <c r="A1546" s="32" t="s">
        <v>1555</v>
      </c>
      <c r="B1546" s="32" t="s">
        <v>2547</v>
      </c>
      <c r="C1546" s="32">
        <v>4</v>
      </c>
      <c r="D1546" s="32">
        <v>4</v>
      </c>
    </row>
    <row r="1547" spans="1:4">
      <c r="A1547" s="32" t="s">
        <v>2042</v>
      </c>
      <c r="B1547" s="32" t="s">
        <v>2547</v>
      </c>
      <c r="C1547" s="32">
        <v>4</v>
      </c>
      <c r="D1547" s="32">
        <v>3</v>
      </c>
    </row>
    <row r="1548" spans="1:4">
      <c r="A1548" s="32" t="s">
        <v>1839</v>
      </c>
      <c r="B1548" s="32" t="s">
        <v>2547</v>
      </c>
      <c r="C1548" s="32">
        <v>4</v>
      </c>
      <c r="D1548" s="32">
        <v>4</v>
      </c>
    </row>
    <row r="1549" spans="1:4">
      <c r="A1549" s="32" t="s">
        <v>1839</v>
      </c>
      <c r="B1549" s="32" t="s">
        <v>2548</v>
      </c>
      <c r="C1549" s="32">
        <v>4</v>
      </c>
      <c r="D1549" s="32">
        <v>2</v>
      </c>
    </row>
    <row r="1550" spans="1:4">
      <c r="A1550" s="32" t="s">
        <v>3292</v>
      </c>
      <c r="B1550" s="32" t="s">
        <v>2547</v>
      </c>
      <c r="C1550" s="32">
        <v>4</v>
      </c>
      <c r="D1550" s="32">
        <v>3</v>
      </c>
    </row>
    <row r="1551" spans="1:4">
      <c r="A1551" s="32" t="s">
        <v>1935</v>
      </c>
      <c r="B1551" s="32" t="s">
        <v>2547</v>
      </c>
      <c r="C1551" s="32">
        <v>4</v>
      </c>
      <c r="D1551" s="32">
        <v>4</v>
      </c>
    </row>
    <row r="1552" spans="1:4">
      <c r="A1552" s="32" t="s">
        <v>3297</v>
      </c>
      <c r="B1552" s="32" t="s">
        <v>2547</v>
      </c>
      <c r="C1552" s="32">
        <v>4</v>
      </c>
      <c r="D1552" s="32">
        <v>4</v>
      </c>
    </row>
    <row r="1553" spans="1:4">
      <c r="A1553" s="32" t="s">
        <v>2045</v>
      </c>
      <c r="B1553" s="32" t="s">
        <v>2547</v>
      </c>
      <c r="C1553" s="32">
        <v>4</v>
      </c>
      <c r="D1553" s="32">
        <v>4</v>
      </c>
    </row>
    <row r="1554" spans="1:4">
      <c r="A1554" s="32" t="s">
        <v>1603</v>
      </c>
      <c r="B1554" s="32" t="s">
        <v>2548</v>
      </c>
      <c r="C1554" s="32">
        <v>4</v>
      </c>
      <c r="D1554" s="32">
        <v>2</v>
      </c>
    </row>
    <row r="1555" spans="1:4">
      <c r="A1555" s="32" t="s">
        <v>3106</v>
      </c>
      <c r="B1555" s="32" t="s">
        <v>2547</v>
      </c>
      <c r="C1555" s="32">
        <v>4</v>
      </c>
      <c r="D1555" s="32">
        <v>4</v>
      </c>
    </row>
    <row r="1556" spans="1:4">
      <c r="A1556" s="32" t="s">
        <v>1657</v>
      </c>
      <c r="B1556" s="32" t="s">
        <v>2548</v>
      </c>
      <c r="C1556" s="32">
        <v>4</v>
      </c>
      <c r="D1556" s="32">
        <v>4</v>
      </c>
    </row>
    <row r="1557" spans="1:4">
      <c r="A1557" s="32" t="s">
        <v>2046</v>
      </c>
      <c r="B1557" s="32" t="s">
        <v>2547</v>
      </c>
      <c r="C1557" s="32">
        <v>4</v>
      </c>
      <c r="D1557" s="32">
        <v>3</v>
      </c>
    </row>
    <row r="1558" spans="1:4">
      <c r="A1558" s="32" t="s">
        <v>2047</v>
      </c>
      <c r="B1558" s="32" t="s">
        <v>2547</v>
      </c>
      <c r="C1558" s="32">
        <v>4</v>
      </c>
      <c r="D1558" s="32">
        <v>4</v>
      </c>
    </row>
    <row r="1559" spans="1:4">
      <c r="A1559" s="32" t="s">
        <v>2327</v>
      </c>
      <c r="B1559" s="32" t="s">
        <v>2547</v>
      </c>
      <c r="C1559" s="32">
        <v>4</v>
      </c>
      <c r="D1559" s="32">
        <v>4</v>
      </c>
    </row>
    <row r="1560" spans="1:4">
      <c r="A1560" s="32" t="s">
        <v>2167</v>
      </c>
      <c r="B1560" s="32" t="s">
        <v>2548</v>
      </c>
      <c r="C1560" s="32">
        <v>4</v>
      </c>
      <c r="D1560" s="32">
        <v>4</v>
      </c>
    </row>
    <row r="1561" spans="1:4">
      <c r="A1561" s="32" t="s">
        <v>1767</v>
      </c>
      <c r="B1561" s="32" t="s">
        <v>2548</v>
      </c>
      <c r="C1561" s="32">
        <v>4</v>
      </c>
      <c r="D1561" s="32">
        <v>2</v>
      </c>
    </row>
    <row r="1562" spans="1:4">
      <c r="A1562" s="32" t="s">
        <v>1937</v>
      </c>
      <c r="B1562" s="32" t="s">
        <v>2547</v>
      </c>
      <c r="C1562" s="32">
        <v>4</v>
      </c>
      <c r="D1562" s="32">
        <v>3</v>
      </c>
    </row>
    <row r="1563" spans="1:4">
      <c r="A1563" s="32" t="s">
        <v>2330</v>
      </c>
      <c r="B1563" s="32" t="s">
        <v>2548</v>
      </c>
      <c r="C1563" s="32">
        <v>4</v>
      </c>
      <c r="D1563" s="32">
        <v>3</v>
      </c>
    </row>
    <row r="1564" spans="1:4">
      <c r="A1564" s="32" t="s">
        <v>1658</v>
      </c>
      <c r="B1564" s="32" t="s">
        <v>2547</v>
      </c>
      <c r="C1564" s="32">
        <v>4</v>
      </c>
      <c r="D1564" s="32">
        <v>4</v>
      </c>
    </row>
    <row r="1565" spans="1:4">
      <c r="A1565" s="32" t="s">
        <v>3306</v>
      </c>
      <c r="B1565" s="32" t="s">
        <v>2548</v>
      </c>
      <c r="C1565" s="32">
        <v>4</v>
      </c>
      <c r="D1565" s="32">
        <v>1</v>
      </c>
    </row>
    <row r="1566" spans="1:4">
      <c r="A1566" s="32" t="s">
        <v>2169</v>
      </c>
      <c r="B1566" s="32" t="s">
        <v>2547</v>
      </c>
      <c r="C1566" s="32">
        <v>4</v>
      </c>
      <c r="D1566" s="32">
        <v>4</v>
      </c>
    </row>
    <row r="1567" spans="1:4">
      <c r="A1567" s="32" t="s">
        <v>1353</v>
      </c>
      <c r="B1567" s="32" t="s">
        <v>2548</v>
      </c>
      <c r="C1567" s="32">
        <v>4</v>
      </c>
      <c r="D1567" s="32">
        <v>4</v>
      </c>
    </row>
    <row r="1568" spans="1:4">
      <c r="A1568" s="32" t="s">
        <v>1939</v>
      </c>
      <c r="B1568" s="32" t="s">
        <v>2547</v>
      </c>
      <c r="C1568" s="32">
        <v>4</v>
      </c>
      <c r="D1568" s="32">
        <v>3</v>
      </c>
    </row>
    <row r="1569" spans="1:4">
      <c r="A1569" s="32" t="s">
        <v>1698</v>
      </c>
      <c r="B1569" s="32" t="s">
        <v>2547</v>
      </c>
      <c r="C1569" s="32">
        <v>4</v>
      </c>
      <c r="D1569" s="32">
        <v>4</v>
      </c>
    </row>
    <row r="1570" spans="1:4">
      <c r="A1570" s="32" t="s">
        <v>1846</v>
      </c>
      <c r="B1570" s="32" t="s">
        <v>2548</v>
      </c>
      <c r="C1570" s="32">
        <v>4</v>
      </c>
      <c r="D1570" s="32">
        <v>3</v>
      </c>
    </row>
    <row r="1571" spans="1:4">
      <c r="A1571" s="32" t="s">
        <v>2336</v>
      </c>
      <c r="B1571" s="32" t="s">
        <v>2547</v>
      </c>
      <c r="C1571" s="32">
        <v>4</v>
      </c>
      <c r="D1571" s="32">
        <v>4</v>
      </c>
    </row>
    <row r="1572" spans="1:4">
      <c r="A1572" s="32" t="s">
        <v>1443</v>
      </c>
      <c r="B1572" s="32" t="s">
        <v>2547</v>
      </c>
      <c r="C1572" s="32">
        <v>4</v>
      </c>
      <c r="D1572" s="32">
        <v>4</v>
      </c>
    </row>
    <row r="1573" spans="1:4">
      <c r="A1573" s="32" t="s">
        <v>3108</v>
      </c>
      <c r="B1573" s="32" t="s">
        <v>2547</v>
      </c>
      <c r="C1573" s="32">
        <v>4</v>
      </c>
      <c r="D1573" s="32">
        <v>3</v>
      </c>
    </row>
    <row r="1574" spans="1:4">
      <c r="A1574" s="32" t="s">
        <v>2173</v>
      </c>
      <c r="B1574" s="32" t="s">
        <v>2547</v>
      </c>
      <c r="C1574" s="32">
        <v>4</v>
      </c>
      <c r="D1574" s="32">
        <v>4</v>
      </c>
    </row>
    <row r="1575" spans="1:4">
      <c r="A1575" s="32" t="s">
        <v>2339</v>
      </c>
      <c r="B1575" s="32" t="s">
        <v>2547</v>
      </c>
      <c r="C1575" s="32">
        <v>4</v>
      </c>
      <c r="D1575" s="32">
        <v>3</v>
      </c>
    </row>
    <row r="1576" spans="1:4">
      <c r="A1576" s="32" t="s">
        <v>2340</v>
      </c>
      <c r="B1576" s="32" t="s">
        <v>2548</v>
      </c>
      <c r="C1576" s="32">
        <v>4</v>
      </c>
      <c r="D1576" s="32">
        <v>4</v>
      </c>
    </row>
    <row r="1577" spans="1:4">
      <c r="A1577" s="32" t="s">
        <v>1848</v>
      </c>
      <c r="B1577" s="32" t="s">
        <v>2548</v>
      </c>
      <c r="C1577" s="32">
        <v>4</v>
      </c>
      <c r="D1577" s="32">
        <v>4</v>
      </c>
    </row>
    <row r="1578" spans="1:4">
      <c r="A1578" s="32" t="s">
        <v>1354</v>
      </c>
      <c r="B1578" s="32" t="s">
        <v>2547</v>
      </c>
      <c r="C1578" s="32">
        <v>4</v>
      </c>
      <c r="D1578" s="32">
        <v>4</v>
      </c>
    </row>
    <row r="1579" spans="1:4">
      <c r="A1579" s="32" t="s">
        <v>1386</v>
      </c>
      <c r="B1579" s="32" t="s">
        <v>2547</v>
      </c>
      <c r="C1579" s="32">
        <v>4</v>
      </c>
      <c r="D1579" s="32">
        <v>4</v>
      </c>
    </row>
    <row r="1580" spans="1:4">
      <c r="A1580" s="32" t="s">
        <v>1177</v>
      </c>
      <c r="B1580" s="32" t="s">
        <v>2549</v>
      </c>
      <c r="C1580" s="32">
        <v>4</v>
      </c>
      <c r="D1580" s="32">
        <v>2</v>
      </c>
    </row>
    <row r="1581" spans="1:4">
      <c r="A1581" s="32" t="s">
        <v>2343</v>
      </c>
      <c r="B1581" s="32" t="s">
        <v>2547</v>
      </c>
      <c r="C1581" s="32">
        <v>4</v>
      </c>
      <c r="D1581" s="32">
        <v>4</v>
      </c>
    </row>
    <row r="1582" spans="1:4">
      <c r="A1582" s="32" t="s">
        <v>1221</v>
      </c>
      <c r="B1582" s="32" t="s">
        <v>2548</v>
      </c>
      <c r="C1582" s="32">
        <v>4</v>
      </c>
      <c r="D1582" s="32">
        <v>4</v>
      </c>
    </row>
    <row r="1583" spans="1:4">
      <c r="A1583" s="32" t="s">
        <v>1410</v>
      </c>
      <c r="B1583" s="32" t="s">
        <v>2547</v>
      </c>
      <c r="C1583" s="32">
        <v>4</v>
      </c>
      <c r="D1583" s="32">
        <v>3</v>
      </c>
    </row>
    <row r="1584" spans="1:4">
      <c r="A1584" s="32" t="s">
        <v>1483</v>
      </c>
      <c r="B1584" s="32" t="s">
        <v>2547</v>
      </c>
      <c r="C1584" s="32">
        <v>4</v>
      </c>
      <c r="D1584" s="32">
        <v>4</v>
      </c>
    </row>
    <row r="1585" spans="1:4">
      <c r="A1585" s="32" t="s">
        <v>2519</v>
      </c>
      <c r="B1585" s="32" t="s">
        <v>2547</v>
      </c>
      <c r="C1585" s="32">
        <v>4</v>
      </c>
      <c r="D1585" s="32">
        <v>4</v>
      </c>
    </row>
    <row r="1586" spans="1:4">
      <c r="A1586" s="32" t="s">
        <v>2519</v>
      </c>
      <c r="B1586" s="32" t="s">
        <v>2548</v>
      </c>
      <c r="C1586" s="32">
        <v>4</v>
      </c>
      <c r="D1586" s="32">
        <v>3</v>
      </c>
    </row>
    <row r="1587" spans="1:4">
      <c r="A1587" s="32" t="s">
        <v>3183</v>
      </c>
      <c r="B1587" s="32" t="s">
        <v>2547</v>
      </c>
      <c r="C1587" s="32">
        <v>4</v>
      </c>
      <c r="D1587" s="32">
        <v>2</v>
      </c>
    </row>
    <row r="1588" spans="1:4">
      <c r="A1588" s="32" t="s">
        <v>1561</v>
      </c>
      <c r="B1588" s="32" t="s">
        <v>2547</v>
      </c>
      <c r="C1588" s="32">
        <v>4</v>
      </c>
      <c r="D1588" s="32">
        <v>3</v>
      </c>
    </row>
    <row r="1589" spans="1:4">
      <c r="A1589" s="32" t="s">
        <v>2181</v>
      </c>
      <c r="B1589" s="32" t="s">
        <v>2547</v>
      </c>
      <c r="C1589" s="32">
        <v>4</v>
      </c>
      <c r="D1589" s="32">
        <v>4</v>
      </c>
    </row>
    <row r="1590" spans="1:4">
      <c r="A1590" s="32" t="s">
        <v>2822</v>
      </c>
      <c r="B1590" s="32" t="s">
        <v>2547</v>
      </c>
      <c r="C1590" s="32">
        <v>4</v>
      </c>
      <c r="D1590" s="32">
        <v>4</v>
      </c>
    </row>
    <row r="1591" spans="1:4">
      <c r="A1591" s="32" t="s">
        <v>1854</v>
      </c>
      <c r="B1591" s="32" t="s">
        <v>2547</v>
      </c>
      <c r="C1591" s="32">
        <v>4</v>
      </c>
      <c r="D1591" s="32">
        <v>4</v>
      </c>
    </row>
    <row r="1592" spans="1:4">
      <c r="A1592" s="32" t="s">
        <v>2182</v>
      </c>
      <c r="B1592" s="32" t="s">
        <v>2548</v>
      </c>
      <c r="C1592" s="32">
        <v>4</v>
      </c>
      <c r="D1592" s="32">
        <v>4</v>
      </c>
    </row>
    <row r="1593" spans="1:4">
      <c r="A1593" s="32" t="s">
        <v>1009</v>
      </c>
      <c r="B1593" s="32" t="s">
        <v>2549</v>
      </c>
      <c r="C1593" s="32">
        <v>4</v>
      </c>
      <c r="D1593" s="32">
        <v>2</v>
      </c>
    </row>
    <row r="1594" spans="1:4">
      <c r="A1594" s="32" t="s">
        <v>1093</v>
      </c>
      <c r="B1594" s="32" t="s">
        <v>2548</v>
      </c>
      <c r="C1594" s="32">
        <v>4</v>
      </c>
      <c r="D1594" s="32">
        <v>2</v>
      </c>
    </row>
    <row r="1595" spans="1:4">
      <c r="A1595" s="32" t="s">
        <v>1856</v>
      </c>
      <c r="B1595" s="32" t="s">
        <v>2547</v>
      </c>
      <c r="C1595" s="32">
        <v>4</v>
      </c>
      <c r="D1595" s="32">
        <v>2</v>
      </c>
    </row>
    <row r="1596" spans="1:4">
      <c r="A1596" s="32" t="s">
        <v>1038</v>
      </c>
      <c r="B1596" s="32" t="s">
        <v>2548</v>
      </c>
      <c r="C1596" s="32">
        <v>4</v>
      </c>
      <c r="D1596" s="32">
        <v>4</v>
      </c>
    </row>
    <row r="1597" spans="1:4">
      <c r="A1597" s="32" t="s">
        <v>2187</v>
      </c>
      <c r="B1597" s="32" t="s">
        <v>2547</v>
      </c>
      <c r="C1597" s="32">
        <v>4</v>
      </c>
      <c r="D1597" s="32">
        <v>3</v>
      </c>
    </row>
    <row r="1598" spans="1:4">
      <c r="A1598" s="32" t="s">
        <v>1947</v>
      </c>
      <c r="B1598" s="32" t="s">
        <v>2548</v>
      </c>
      <c r="C1598" s="32">
        <v>4</v>
      </c>
      <c r="D1598" s="32">
        <v>2</v>
      </c>
    </row>
    <row r="1599" spans="1:4">
      <c r="A1599" s="32" t="s">
        <v>1774</v>
      </c>
      <c r="B1599" s="32" t="s">
        <v>2547</v>
      </c>
      <c r="C1599" s="32">
        <v>4</v>
      </c>
      <c r="D1599" s="32">
        <v>4</v>
      </c>
    </row>
    <row r="1600" spans="1:4">
      <c r="A1600" s="32" t="s">
        <v>2194</v>
      </c>
      <c r="B1600" s="32" t="s">
        <v>2547</v>
      </c>
      <c r="C1600" s="32">
        <v>4</v>
      </c>
      <c r="D1600" s="32">
        <v>2</v>
      </c>
    </row>
    <row r="1601" spans="1:4">
      <c r="A1601" s="32" t="s">
        <v>1857</v>
      </c>
      <c r="B1601" s="32" t="s">
        <v>2548</v>
      </c>
      <c r="C1601" s="32">
        <v>4</v>
      </c>
      <c r="D1601" s="32">
        <v>3</v>
      </c>
    </row>
    <row r="1602" spans="1:4">
      <c r="A1602" s="32" t="s">
        <v>3319</v>
      </c>
      <c r="B1602" s="32" t="s">
        <v>2548</v>
      </c>
      <c r="C1602" s="32">
        <v>4</v>
      </c>
      <c r="D1602" s="32">
        <v>3</v>
      </c>
    </row>
    <row r="1603" spans="1:4">
      <c r="A1603" s="32" t="s">
        <v>2759</v>
      </c>
      <c r="B1603" s="32" t="s">
        <v>2548</v>
      </c>
      <c r="C1603" s="32">
        <v>4</v>
      </c>
      <c r="D1603" s="32">
        <v>4</v>
      </c>
    </row>
    <row r="1604" spans="1:4">
      <c r="A1604" s="32" t="s">
        <v>2587</v>
      </c>
      <c r="B1604" s="32">
        <v>4</v>
      </c>
      <c r="C1604" s="32">
        <v>4</v>
      </c>
      <c r="D1604" s="32">
        <v>1</v>
      </c>
    </row>
    <row r="1605" spans="1:4">
      <c r="A1605" s="32" t="s">
        <v>3190</v>
      </c>
      <c r="B1605" s="32" t="s">
        <v>2548</v>
      </c>
      <c r="C1605" s="32">
        <v>4</v>
      </c>
      <c r="D1605" s="32">
        <v>2</v>
      </c>
    </row>
    <row r="1606" spans="1:4">
      <c r="A1606" s="32" t="s">
        <v>2363</v>
      </c>
      <c r="B1606" s="32" t="s">
        <v>2548</v>
      </c>
      <c r="C1606" s="32">
        <v>4</v>
      </c>
      <c r="D1606" s="32">
        <v>2</v>
      </c>
    </row>
    <row r="1607" spans="1:4">
      <c r="A1607" s="32" t="s">
        <v>3245</v>
      </c>
      <c r="B1607" s="32">
        <v>4</v>
      </c>
      <c r="C1607" s="32">
        <v>3</v>
      </c>
      <c r="D1607" s="32">
        <v>1.3333333333333299</v>
      </c>
    </row>
    <row r="1608" spans="1:4">
      <c r="A1608" s="32" t="s">
        <v>3563</v>
      </c>
      <c r="B1608" s="32" t="s">
        <v>2548</v>
      </c>
      <c r="C1608" s="32">
        <v>4</v>
      </c>
      <c r="D1608" s="32">
        <v>2</v>
      </c>
    </row>
    <row r="1609" spans="1:4">
      <c r="A1609" s="32" t="s">
        <v>2196</v>
      </c>
      <c r="B1609" s="32" t="s">
        <v>2548</v>
      </c>
      <c r="C1609" s="32">
        <v>4</v>
      </c>
      <c r="D1609" s="32">
        <v>2</v>
      </c>
    </row>
    <row r="1610" spans="1:4">
      <c r="A1610" s="32" t="s">
        <v>3564</v>
      </c>
      <c r="B1610" s="32" t="s">
        <v>2547</v>
      </c>
      <c r="C1610" s="32">
        <v>4</v>
      </c>
      <c r="D1610" s="32">
        <v>3</v>
      </c>
    </row>
    <row r="1611" spans="1:4">
      <c r="A1611" s="32" t="s">
        <v>4540</v>
      </c>
      <c r="B1611" s="32">
        <v>4</v>
      </c>
      <c r="C1611" s="32">
        <v>2</v>
      </c>
      <c r="D1611" s="32">
        <v>2</v>
      </c>
    </row>
    <row r="1612" spans="1:4">
      <c r="A1612" s="32" t="s">
        <v>4541</v>
      </c>
      <c r="B1612" s="32">
        <v>4</v>
      </c>
      <c r="C1612" s="32">
        <v>2</v>
      </c>
      <c r="D1612" s="32">
        <v>2</v>
      </c>
    </row>
    <row r="1613" spans="1:4">
      <c r="A1613" s="32" t="s">
        <v>3523</v>
      </c>
      <c r="B1613" s="32" t="s">
        <v>2547</v>
      </c>
      <c r="C1613" s="32">
        <v>4</v>
      </c>
      <c r="D1613" s="32">
        <v>3</v>
      </c>
    </row>
    <row r="1614" spans="1:4">
      <c r="A1614" s="32" t="s">
        <v>4542</v>
      </c>
      <c r="B1614" s="32">
        <v>4</v>
      </c>
      <c r="C1614" s="32">
        <v>3</v>
      </c>
      <c r="D1614" s="32">
        <v>1.3333333333333299</v>
      </c>
    </row>
    <row r="1615" spans="1:4">
      <c r="A1615" s="32" t="s">
        <v>1376</v>
      </c>
      <c r="B1615" s="32" t="s">
        <v>2548</v>
      </c>
      <c r="C1615" s="32">
        <v>4</v>
      </c>
      <c r="D1615" s="32">
        <v>3</v>
      </c>
    </row>
    <row r="1616" spans="1:4">
      <c r="A1616" s="32" t="s">
        <v>2555</v>
      </c>
      <c r="B1616" s="32">
        <v>4</v>
      </c>
      <c r="C1616" s="32">
        <v>2</v>
      </c>
      <c r="D1616" s="32">
        <v>2</v>
      </c>
    </row>
    <row r="1617" spans="1:4">
      <c r="A1617" s="32" t="s">
        <v>1269</v>
      </c>
      <c r="B1617" s="32" t="s">
        <v>2547</v>
      </c>
      <c r="C1617" s="32">
        <v>4</v>
      </c>
      <c r="D1617" s="32">
        <v>4</v>
      </c>
    </row>
    <row r="1618" spans="1:4">
      <c r="A1618" s="32" t="s">
        <v>3571</v>
      </c>
      <c r="B1618" s="32" t="s">
        <v>2548</v>
      </c>
      <c r="C1618" s="32">
        <v>4</v>
      </c>
      <c r="D1618" s="32">
        <v>2</v>
      </c>
    </row>
    <row r="1619" spans="1:4">
      <c r="A1619" s="32" t="s">
        <v>2568</v>
      </c>
      <c r="B1619" s="32">
        <v>4</v>
      </c>
      <c r="C1619" s="32">
        <v>3</v>
      </c>
      <c r="D1619" s="32">
        <v>1.3333333333333299</v>
      </c>
    </row>
    <row r="1620" spans="1:4">
      <c r="A1620" s="32" t="s">
        <v>2952</v>
      </c>
      <c r="B1620" s="32">
        <v>4</v>
      </c>
      <c r="C1620" s="32">
        <v>3</v>
      </c>
      <c r="D1620" s="32">
        <v>1.3333333333333299</v>
      </c>
    </row>
    <row r="1621" spans="1:4">
      <c r="A1621" s="32" t="s">
        <v>2542</v>
      </c>
      <c r="B1621" s="32" t="s">
        <v>2547</v>
      </c>
      <c r="C1621" s="32">
        <v>4</v>
      </c>
      <c r="D1621" s="32">
        <v>4</v>
      </c>
    </row>
    <row r="1622" spans="1:4">
      <c r="A1622" s="32" t="s">
        <v>4543</v>
      </c>
      <c r="B1622" s="32">
        <v>4</v>
      </c>
      <c r="C1622" s="32">
        <v>1</v>
      </c>
      <c r="D1622" s="32">
        <v>4</v>
      </c>
    </row>
    <row r="1623" spans="1:4">
      <c r="A1623" s="32" t="s">
        <v>2569</v>
      </c>
      <c r="B1623" s="32">
        <v>4</v>
      </c>
      <c r="C1623" s="32">
        <v>2</v>
      </c>
      <c r="D1623" s="32">
        <v>2</v>
      </c>
    </row>
    <row r="1624" spans="1:4">
      <c r="A1624" s="32" t="s">
        <v>3576</v>
      </c>
      <c r="B1624" s="32" t="s">
        <v>2548</v>
      </c>
      <c r="C1624" s="32">
        <v>4</v>
      </c>
      <c r="D1624" s="32">
        <v>1</v>
      </c>
    </row>
    <row r="1625" spans="1:4">
      <c r="A1625" s="32" t="s">
        <v>2202</v>
      </c>
      <c r="B1625" s="32" t="s">
        <v>2547</v>
      </c>
      <c r="C1625" s="32">
        <v>3</v>
      </c>
      <c r="D1625" s="32">
        <v>3</v>
      </c>
    </row>
    <row r="1626" spans="1:4">
      <c r="A1626" s="32" t="s">
        <v>1859</v>
      </c>
      <c r="B1626" s="32" t="s">
        <v>2547</v>
      </c>
      <c r="C1626" s="32">
        <v>3</v>
      </c>
      <c r="D1626" s="32">
        <v>3</v>
      </c>
    </row>
    <row r="1627" spans="1:4">
      <c r="A1627" s="32" t="s">
        <v>1448</v>
      </c>
      <c r="B1627" s="32" t="s">
        <v>2547</v>
      </c>
      <c r="C1627" s="32">
        <v>3</v>
      </c>
      <c r="D1627" s="32">
        <v>2</v>
      </c>
    </row>
    <row r="1628" spans="1:4">
      <c r="A1628" s="32" t="s">
        <v>3577</v>
      </c>
      <c r="B1628" s="32" t="s">
        <v>2547</v>
      </c>
      <c r="C1628" s="32">
        <v>3</v>
      </c>
      <c r="D1628" s="32">
        <v>3</v>
      </c>
    </row>
    <row r="1629" spans="1:4">
      <c r="A1629" s="32" t="s">
        <v>1707</v>
      </c>
      <c r="B1629" s="32" t="s">
        <v>2548</v>
      </c>
      <c r="C1629" s="32">
        <v>3</v>
      </c>
      <c r="D1629" s="32">
        <v>3</v>
      </c>
    </row>
    <row r="1630" spans="1:4">
      <c r="A1630" s="32" t="s">
        <v>1958</v>
      </c>
      <c r="B1630" s="32" t="s">
        <v>2547</v>
      </c>
      <c r="C1630" s="32">
        <v>3</v>
      </c>
      <c r="D1630" s="32">
        <v>3</v>
      </c>
    </row>
    <row r="1631" spans="1:4">
      <c r="A1631" s="32" t="s">
        <v>1958</v>
      </c>
      <c r="B1631" s="32" t="s">
        <v>2548</v>
      </c>
      <c r="C1631" s="32">
        <v>3</v>
      </c>
      <c r="D1631" s="32">
        <v>3</v>
      </c>
    </row>
    <row r="1632" spans="1:4">
      <c r="A1632" s="32" t="s">
        <v>3018</v>
      </c>
      <c r="B1632" s="32" t="s">
        <v>2547</v>
      </c>
      <c r="C1632" s="32">
        <v>3</v>
      </c>
      <c r="D1632" s="32">
        <v>2</v>
      </c>
    </row>
    <row r="1633" spans="1:4">
      <c r="A1633" s="32" t="s">
        <v>1520</v>
      </c>
      <c r="B1633" s="32" t="s">
        <v>2547</v>
      </c>
      <c r="C1633" s="32">
        <v>3</v>
      </c>
      <c r="D1633" s="32">
        <v>3</v>
      </c>
    </row>
    <row r="1634" spans="1:4">
      <c r="A1634" s="32" t="s">
        <v>1960</v>
      </c>
      <c r="B1634" s="32" t="s">
        <v>2547</v>
      </c>
      <c r="C1634" s="32">
        <v>3</v>
      </c>
      <c r="D1634" s="32">
        <v>2</v>
      </c>
    </row>
    <row r="1635" spans="1:4">
      <c r="A1635" s="32" t="s">
        <v>2828</v>
      </c>
      <c r="B1635" s="32" t="s">
        <v>2547</v>
      </c>
      <c r="C1635" s="32">
        <v>3</v>
      </c>
      <c r="D1635" s="32">
        <v>3</v>
      </c>
    </row>
    <row r="1636" spans="1:4">
      <c r="A1636" s="32" t="s">
        <v>2068</v>
      </c>
      <c r="B1636" s="32" t="s">
        <v>2547</v>
      </c>
      <c r="C1636" s="32">
        <v>3</v>
      </c>
      <c r="D1636" s="32">
        <v>3</v>
      </c>
    </row>
    <row r="1637" spans="1:4">
      <c r="A1637" s="32" t="s">
        <v>1271</v>
      </c>
      <c r="B1637" s="32" t="s">
        <v>2548</v>
      </c>
      <c r="C1637" s="32">
        <v>3</v>
      </c>
      <c r="D1637" s="32">
        <v>3</v>
      </c>
    </row>
    <row r="1638" spans="1:4">
      <c r="A1638" s="32" t="s">
        <v>1566</v>
      </c>
      <c r="B1638" s="32" t="s">
        <v>2547</v>
      </c>
      <c r="C1638" s="32">
        <v>3</v>
      </c>
      <c r="D1638" s="32">
        <v>3</v>
      </c>
    </row>
    <row r="1639" spans="1:4">
      <c r="A1639" s="32" t="s">
        <v>1861</v>
      </c>
      <c r="B1639" s="32" t="s">
        <v>2547</v>
      </c>
      <c r="C1639" s="32">
        <v>3</v>
      </c>
      <c r="D1639" s="32">
        <v>1</v>
      </c>
    </row>
    <row r="1640" spans="1:4">
      <c r="A1640" s="32" t="s">
        <v>2381</v>
      </c>
      <c r="B1640" s="32" t="s">
        <v>2547</v>
      </c>
      <c r="C1640" s="32">
        <v>3</v>
      </c>
      <c r="D1640" s="32">
        <v>2</v>
      </c>
    </row>
    <row r="1641" spans="1:4">
      <c r="A1641" s="32" t="s">
        <v>2381</v>
      </c>
      <c r="B1641" s="32" t="s">
        <v>2548</v>
      </c>
      <c r="C1641" s="32">
        <v>3</v>
      </c>
      <c r="D1641" s="32">
        <v>1</v>
      </c>
    </row>
    <row r="1642" spans="1:4">
      <c r="A1642" s="32" t="s">
        <v>2210</v>
      </c>
      <c r="B1642" s="32" t="s">
        <v>2547</v>
      </c>
      <c r="C1642" s="32">
        <v>3</v>
      </c>
      <c r="D1642" s="32">
        <v>2</v>
      </c>
    </row>
    <row r="1643" spans="1:4">
      <c r="A1643" s="32" t="s">
        <v>1258</v>
      </c>
      <c r="B1643" s="32" t="s">
        <v>2549</v>
      </c>
      <c r="C1643" s="32">
        <v>3</v>
      </c>
      <c r="D1643" s="32">
        <v>2</v>
      </c>
    </row>
    <row r="1644" spans="1:4">
      <c r="A1644" s="32" t="s">
        <v>2382</v>
      </c>
      <c r="B1644" s="32" t="s">
        <v>2548</v>
      </c>
      <c r="C1644" s="32">
        <v>3</v>
      </c>
      <c r="D1644" s="32">
        <v>2</v>
      </c>
    </row>
    <row r="1645" spans="1:4">
      <c r="A1645" s="32" t="s">
        <v>1568</v>
      </c>
      <c r="B1645" s="32" t="s">
        <v>2547</v>
      </c>
      <c r="C1645" s="32">
        <v>3</v>
      </c>
      <c r="D1645" s="32">
        <v>3</v>
      </c>
    </row>
    <row r="1646" spans="1:4">
      <c r="A1646" s="32" t="s">
        <v>1430</v>
      </c>
      <c r="B1646" s="32" t="s">
        <v>2547</v>
      </c>
      <c r="C1646" s="32">
        <v>3</v>
      </c>
      <c r="D1646" s="32">
        <v>3</v>
      </c>
    </row>
    <row r="1647" spans="1:4">
      <c r="A1647" s="32" t="s">
        <v>1430</v>
      </c>
      <c r="B1647" s="32" t="s">
        <v>2548</v>
      </c>
      <c r="C1647" s="32">
        <v>3</v>
      </c>
      <c r="D1647" s="32">
        <v>3</v>
      </c>
    </row>
    <row r="1648" spans="1:4">
      <c r="A1648" s="32" t="s">
        <v>2071</v>
      </c>
      <c r="B1648" s="32" t="s">
        <v>2547</v>
      </c>
      <c r="C1648" s="32">
        <v>3</v>
      </c>
      <c r="D1648" s="32">
        <v>3</v>
      </c>
    </row>
    <row r="1649" spans="1:4">
      <c r="A1649" s="32" t="s">
        <v>3496</v>
      </c>
      <c r="B1649" s="32" t="s">
        <v>2547</v>
      </c>
      <c r="C1649" s="32">
        <v>3</v>
      </c>
      <c r="D1649" s="32">
        <v>2</v>
      </c>
    </row>
    <row r="1650" spans="1:4">
      <c r="A1650" s="32" t="s">
        <v>3496</v>
      </c>
      <c r="B1650" s="32" t="s">
        <v>2548</v>
      </c>
      <c r="C1650" s="32">
        <v>3</v>
      </c>
      <c r="D1650" s="32">
        <v>3</v>
      </c>
    </row>
    <row r="1651" spans="1:4">
      <c r="A1651" s="32" t="s">
        <v>3578</v>
      </c>
      <c r="B1651" s="32" t="s">
        <v>2547</v>
      </c>
      <c r="C1651" s="32">
        <v>3</v>
      </c>
      <c r="D1651" s="32">
        <v>2</v>
      </c>
    </row>
    <row r="1652" spans="1:4">
      <c r="A1652" s="32" t="s">
        <v>2212</v>
      </c>
      <c r="B1652" s="32" t="s">
        <v>2547</v>
      </c>
      <c r="C1652" s="32">
        <v>3</v>
      </c>
      <c r="D1652" s="32">
        <v>3</v>
      </c>
    </row>
    <row r="1653" spans="1:4">
      <c r="A1653" s="32" t="s">
        <v>1569</v>
      </c>
      <c r="B1653" s="32" t="s">
        <v>2548</v>
      </c>
      <c r="C1653" s="32">
        <v>3</v>
      </c>
      <c r="D1653" s="32">
        <v>3</v>
      </c>
    </row>
    <row r="1654" spans="1:4">
      <c r="A1654" s="32" t="s">
        <v>2386</v>
      </c>
      <c r="B1654" s="32" t="s">
        <v>2547</v>
      </c>
      <c r="C1654" s="32">
        <v>3</v>
      </c>
      <c r="D1654" s="32">
        <v>3</v>
      </c>
    </row>
    <row r="1655" spans="1:4">
      <c r="A1655" s="32" t="s">
        <v>1864</v>
      </c>
      <c r="B1655" s="32" t="s">
        <v>2548</v>
      </c>
      <c r="C1655" s="32">
        <v>3</v>
      </c>
      <c r="D1655" s="32">
        <v>2</v>
      </c>
    </row>
    <row r="1656" spans="1:4">
      <c r="A1656" s="32" t="s">
        <v>1671</v>
      </c>
      <c r="B1656" s="32" t="s">
        <v>2547</v>
      </c>
      <c r="C1656" s="32">
        <v>3</v>
      </c>
      <c r="D1656" s="32">
        <v>2</v>
      </c>
    </row>
    <row r="1657" spans="1:4">
      <c r="A1657" s="32" t="s">
        <v>1865</v>
      </c>
      <c r="B1657" s="32" t="s">
        <v>2548</v>
      </c>
      <c r="C1657" s="32">
        <v>3</v>
      </c>
      <c r="D1657" s="32">
        <v>3</v>
      </c>
    </row>
    <row r="1658" spans="1:4">
      <c r="A1658" s="32" t="s">
        <v>1292</v>
      </c>
      <c r="B1658" s="32" t="s">
        <v>2548</v>
      </c>
      <c r="C1658" s="32">
        <v>3</v>
      </c>
      <c r="D1658" s="32">
        <v>3</v>
      </c>
    </row>
    <row r="1659" spans="1:4">
      <c r="A1659" s="32" t="s">
        <v>1616</v>
      </c>
      <c r="B1659" s="32" t="s">
        <v>2547</v>
      </c>
      <c r="C1659" s="32">
        <v>3</v>
      </c>
      <c r="D1659" s="32">
        <v>3</v>
      </c>
    </row>
    <row r="1660" spans="1:4">
      <c r="A1660" s="32" t="s">
        <v>2075</v>
      </c>
      <c r="B1660" s="32" t="s">
        <v>2547</v>
      </c>
      <c r="C1660" s="32">
        <v>3</v>
      </c>
      <c r="D1660" s="32">
        <v>3</v>
      </c>
    </row>
    <row r="1661" spans="1:4">
      <c r="A1661" s="32" t="s">
        <v>1867</v>
      </c>
      <c r="B1661" s="32" t="s">
        <v>2547</v>
      </c>
      <c r="C1661" s="32">
        <v>3</v>
      </c>
      <c r="D1661" s="32">
        <v>3</v>
      </c>
    </row>
    <row r="1662" spans="1:4">
      <c r="A1662" s="32" t="s">
        <v>1867</v>
      </c>
      <c r="B1662" s="32" t="s">
        <v>2548</v>
      </c>
      <c r="C1662" s="32">
        <v>3</v>
      </c>
      <c r="D1662" s="32">
        <v>3</v>
      </c>
    </row>
    <row r="1663" spans="1:4">
      <c r="A1663" s="32" t="s">
        <v>1522</v>
      </c>
      <c r="B1663" s="32" t="s">
        <v>2547</v>
      </c>
      <c r="C1663" s="32">
        <v>3</v>
      </c>
      <c r="D1663" s="32">
        <v>3</v>
      </c>
    </row>
    <row r="1664" spans="1:4">
      <c r="A1664" s="32" t="s">
        <v>1523</v>
      </c>
      <c r="B1664" s="32" t="s">
        <v>2547</v>
      </c>
      <c r="C1664" s="32">
        <v>3</v>
      </c>
      <c r="D1664" s="32">
        <v>3</v>
      </c>
    </row>
    <row r="1665" spans="1:4">
      <c r="A1665" s="32" t="s">
        <v>3119</v>
      </c>
      <c r="B1665" s="32" t="s">
        <v>2547</v>
      </c>
      <c r="C1665" s="32">
        <v>3</v>
      </c>
      <c r="D1665" s="32">
        <v>2</v>
      </c>
    </row>
    <row r="1666" spans="1:4">
      <c r="A1666" s="32" t="s">
        <v>3579</v>
      </c>
      <c r="B1666" s="32" t="s">
        <v>2547</v>
      </c>
      <c r="C1666" s="32">
        <v>3</v>
      </c>
      <c r="D1666" s="32">
        <v>2</v>
      </c>
    </row>
    <row r="1667" spans="1:4">
      <c r="A1667" s="32" t="s">
        <v>2079</v>
      </c>
      <c r="B1667" s="32" t="s">
        <v>2547</v>
      </c>
      <c r="C1667" s="32">
        <v>3</v>
      </c>
      <c r="D1667" s="32">
        <v>3</v>
      </c>
    </row>
    <row r="1668" spans="1:4">
      <c r="A1668" s="32" t="s">
        <v>1360</v>
      </c>
      <c r="B1668" s="32" t="s">
        <v>2548</v>
      </c>
      <c r="C1668" s="32">
        <v>3</v>
      </c>
      <c r="D1668" s="32">
        <v>3</v>
      </c>
    </row>
    <row r="1669" spans="1:4">
      <c r="A1669" s="32" t="s">
        <v>1489</v>
      </c>
      <c r="B1669" s="32" t="s">
        <v>2548</v>
      </c>
      <c r="C1669" s="32">
        <v>3</v>
      </c>
      <c r="D1669" s="32">
        <v>2</v>
      </c>
    </row>
    <row r="1670" spans="1:4">
      <c r="A1670" s="32" t="s">
        <v>1261</v>
      </c>
      <c r="B1670" s="32" t="s">
        <v>2548</v>
      </c>
      <c r="C1670" s="32">
        <v>3</v>
      </c>
      <c r="D1670" s="32">
        <v>3</v>
      </c>
    </row>
    <row r="1671" spans="1:4">
      <c r="A1671" s="32" t="s">
        <v>1052</v>
      </c>
      <c r="B1671" s="32" t="s">
        <v>2549</v>
      </c>
      <c r="C1671" s="32">
        <v>3</v>
      </c>
      <c r="D1671" s="32">
        <v>2</v>
      </c>
    </row>
    <row r="1672" spans="1:4">
      <c r="A1672" s="32" t="s">
        <v>1320</v>
      </c>
      <c r="B1672" s="32" t="s">
        <v>2548</v>
      </c>
      <c r="C1672" s="32">
        <v>3</v>
      </c>
      <c r="D1672" s="32">
        <v>2</v>
      </c>
    </row>
    <row r="1673" spans="1:4">
      <c r="A1673" s="32" t="s">
        <v>1871</v>
      </c>
      <c r="B1673" s="32" t="s">
        <v>2547</v>
      </c>
      <c r="C1673" s="32">
        <v>3</v>
      </c>
      <c r="D1673" s="32">
        <v>3</v>
      </c>
    </row>
    <row r="1674" spans="1:4">
      <c r="A1674" s="32" t="s">
        <v>2085</v>
      </c>
      <c r="B1674" s="32" t="s">
        <v>2547</v>
      </c>
      <c r="C1674" s="32">
        <v>3</v>
      </c>
      <c r="D1674" s="32">
        <v>3</v>
      </c>
    </row>
    <row r="1675" spans="1:4">
      <c r="A1675" s="32" t="s">
        <v>1790</v>
      </c>
      <c r="B1675" s="32" t="s">
        <v>2547</v>
      </c>
      <c r="C1675" s="32">
        <v>3</v>
      </c>
      <c r="D1675" s="32">
        <v>3</v>
      </c>
    </row>
    <row r="1676" spans="1:4">
      <c r="A1676" s="32" t="s">
        <v>1573</v>
      </c>
      <c r="B1676" s="32" t="s">
        <v>2547</v>
      </c>
      <c r="C1676" s="32">
        <v>3</v>
      </c>
      <c r="D1676" s="32">
        <v>3</v>
      </c>
    </row>
    <row r="1677" spans="1:4">
      <c r="A1677" s="32" t="s">
        <v>1976</v>
      </c>
      <c r="B1677" s="32" t="s">
        <v>2548</v>
      </c>
      <c r="C1677" s="32">
        <v>3</v>
      </c>
      <c r="D1677" s="32">
        <v>3</v>
      </c>
    </row>
    <row r="1678" spans="1:4">
      <c r="A1678" s="32" t="s">
        <v>2399</v>
      </c>
      <c r="B1678" s="32" t="s">
        <v>2547</v>
      </c>
      <c r="C1678" s="32">
        <v>3</v>
      </c>
      <c r="D1678" s="32">
        <v>3</v>
      </c>
    </row>
    <row r="1679" spans="1:4">
      <c r="A1679" s="32" t="s">
        <v>1872</v>
      </c>
      <c r="B1679" s="32" t="s">
        <v>2548</v>
      </c>
      <c r="C1679" s="32">
        <v>3</v>
      </c>
      <c r="D1679" s="32">
        <v>3</v>
      </c>
    </row>
    <row r="1680" spans="1:4">
      <c r="A1680" s="32" t="s">
        <v>1232</v>
      </c>
      <c r="B1680" s="32" t="s">
        <v>2548</v>
      </c>
      <c r="C1680" s="32">
        <v>3</v>
      </c>
      <c r="D1680" s="32">
        <v>3</v>
      </c>
    </row>
    <row r="1681" spans="1:4">
      <c r="A1681" s="32" t="s">
        <v>2227</v>
      </c>
      <c r="B1681" s="32" t="s">
        <v>2547</v>
      </c>
      <c r="C1681" s="32">
        <v>3</v>
      </c>
      <c r="D1681" s="32">
        <v>3</v>
      </c>
    </row>
    <row r="1682" spans="1:4">
      <c r="A1682" s="32" t="s">
        <v>2228</v>
      </c>
      <c r="B1682" s="32" t="s">
        <v>2547</v>
      </c>
      <c r="C1682" s="32">
        <v>3</v>
      </c>
      <c r="D1682" s="32">
        <v>2</v>
      </c>
    </row>
    <row r="1683" spans="1:4">
      <c r="A1683" s="32" t="s">
        <v>2400</v>
      </c>
      <c r="B1683" s="32" t="s">
        <v>2547</v>
      </c>
      <c r="C1683" s="32">
        <v>3</v>
      </c>
      <c r="D1683" s="32">
        <v>3</v>
      </c>
    </row>
    <row r="1684" spans="1:4">
      <c r="A1684" s="32" t="s">
        <v>1624</v>
      </c>
      <c r="B1684" s="32" t="s">
        <v>2547</v>
      </c>
      <c r="C1684" s="32">
        <v>3</v>
      </c>
      <c r="D1684" s="32">
        <v>2</v>
      </c>
    </row>
    <row r="1685" spans="1:4">
      <c r="A1685" s="32" t="s">
        <v>2402</v>
      </c>
      <c r="B1685" s="32" t="s">
        <v>2548</v>
      </c>
      <c r="C1685" s="32">
        <v>3</v>
      </c>
      <c r="D1685" s="32">
        <v>1</v>
      </c>
    </row>
    <row r="1686" spans="1:4">
      <c r="A1686" s="32" t="s">
        <v>3535</v>
      </c>
      <c r="B1686" s="32" t="s">
        <v>2547</v>
      </c>
      <c r="C1686" s="32">
        <v>3</v>
      </c>
      <c r="D1686" s="32">
        <v>2</v>
      </c>
    </row>
    <row r="1687" spans="1:4">
      <c r="A1687" s="32" t="s">
        <v>1980</v>
      </c>
      <c r="B1687" s="32" t="s">
        <v>2547</v>
      </c>
      <c r="C1687" s="32">
        <v>3</v>
      </c>
      <c r="D1687" s="32">
        <v>3</v>
      </c>
    </row>
    <row r="1688" spans="1:4">
      <c r="A1688" s="32" t="s">
        <v>1873</v>
      </c>
      <c r="B1688" s="32" t="s">
        <v>2547</v>
      </c>
      <c r="C1688" s="32">
        <v>3</v>
      </c>
      <c r="D1688" s="32">
        <v>2</v>
      </c>
    </row>
    <row r="1689" spans="1:4">
      <c r="A1689" s="32" t="s">
        <v>1462</v>
      </c>
      <c r="B1689" s="32" t="s">
        <v>2547</v>
      </c>
      <c r="C1689" s="32">
        <v>3</v>
      </c>
      <c r="D1689" s="32">
        <v>3</v>
      </c>
    </row>
    <row r="1690" spans="1:4">
      <c r="A1690" s="32" t="s">
        <v>1874</v>
      </c>
      <c r="B1690" s="32" t="s">
        <v>2547</v>
      </c>
      <c r="C1690" s="32">
        <v>3</v>
      </c>
      <c r="D1690" s="32">
        <v>3</v>
      </c>
    </row>
    <row r="1691" spans="1:4">
      <c r="A1691" s="32" t="s">
        <v>1041</v>
      </c>
      <c r="B1691" s="32" t="s">
        <v>2549</v>
      </c>
      <c r="C1691" s="32">
        <v>3</v>
      </c>
      <c r="D1691" s="32">
        <v>2</v>
      </c>
    </row>
    <row r="1692" spans="1:4">
      <c r="A1692" s="32" t="s">
        <v>3582</v>
      </c>
      <c r="B1692" s="32" t="s">
        <v>2547</v>
      </c>
      <c r="C1692" s="32">
        <v>3</v>
      </c>
      <c r="D1692" s="32">
        <v>2</v>
      </c>
    </row>
    <row r="1693" spans="1:4">
      <c r="A1693" s="32" t="s">
        <v>1875</v>
      </c>
      <c r="B1693" s="32" t="s">
        <v>2547</v>
      </c>
      <c r="C1693" s="32">
        <v>3</v>
      </c>
      <c r="D1693" s="32">
        <v>2</v>
      </c>
    </row>
    <row r="1694" spans="1:4">
      <c r="A1694" s="32" t="s">
        <v>2405</v>
      </c>
      <c r="B1694" s="32" t="s">
        <v>2547</v>
      </c>
      <c r="C1694" s="32">
        <v>3</v>
      </c>
      <c r="D1694" s="32">
        <v>3</v>
      </c>
    </row>
    <row r="1695" spans="1:4">
      <c r="A1695" s="32" t="s">
        <v>2088</v>
      </c>
      <c r="B1695" s="32" t="s">
        <v>2547</v>
      </c>
      <c r="C1695" s="32">
        <v>3</v>
      </c>
      <c r="D1695" s="32">
        <v>3</v>
      </c>
    </row>
    <row r="1696" spans="1:4">
      <c r="A1696" s="32" t="s">
        <v>1278</v>
      </c>
      <c r="B1696" s="32" t="s">
        <v>2548</v>
      </c>
      <c r="C1696" s="32">
        <v>3</v>
      </c>
      <c r="D1696" s="32">
        <v>3</v>
      </c>
    </row>
    <row r="1697" spans="1:4">
      <c r="A1697" s="32" t="s">
        <v>2232</v>
      </c>
      <c r="B1697" s="32" t="s">
        <v>2547</v>
      </c>
      <c r="C1697" s="32">
        <v>3</v>
      </c>
      <c r="D1697" s="32">
        <v>3</v>
      </c>
    </row>
    <row r="1698" spans="1:4">
      <c r="A1698" s="32" t="s">
        <v>1396</v>
      </c>
      <c r="B1698" s="32" t="s">
        <v>2547</v>
      </c>
      <c r="C1698" s="32">
        <v>3</v>
      </c>
      <c r="D1698" s="32">
        <v>3</v>
      </c>
    </row>
    <row r="1699" spans="1:4">
      <c r="A1699" s="32" t="s">
        <v>2092</v>
      </c>
      <c r="B1699" s="32" t="s">
        <v>2547</v>
      </c>
      <c r="C1699" s="32">
        <v>3</v>
      </c>
      <c r="D1699" s="32">
        <v>3</v>
      </c>
    </row>
    <row r="1700" spans="1:4">
      <c r="A1700" s="32" t="s">
        <v>1053</v>
      </c>
      <c r="B1700" s="32" t="s">
        <v>2549</v>
      </c>
      <c r="C1700" s="32">
        <v>3</v>
      </c>
      <c r="D1700" s="32">
        <v>2</v>
      </c>
    </row>
    <row r="1701" spans="1:4">
      <c r="A1701" s="32" t="s">
        <v>1068</v>
      </c>
      <c r="B1701" s="32" t="s">
        <v>2549</v>
      </c>
      <c r="C1701" s="32">
        <v>3</v>
      </c>
      <c r="D1701" s="32">
        <v>3</v>
      </c>
    </row>
    <row r="1702" spans="1:4">
      <c r="A1702" s="32" t="s">
        <v>1206</v>
      </c>
      <c r="B1702" s="32" t="s">
        <v>2547</v>
      </c>
      <c r="C1702" s="32">
        <v>3</v>
      </c>
      <c r="D1702" s="32">
        <v>3</v>
      </c>
    </row>
    <row r="1703" spans="1:4">
      <c r="A1703" s="32" t="s">
        <v>1263</v>
      </c>
      <c r="B1703" s="32" t="s">
        <v>2548</v>
      </c>
      <c r="C1703" s="32">
        <v>3</v>
      </c>
      <c r="D1703" s="32">
        <v>3</v>
      </c>
    </row>
    <row r="1704" spans="1:4">
      <c r="A1704" s="32" t="s">
        <v>1984</v>
      </c>
      <c r="B1704" s="32" t="s">
        <v>2547</v>
      </c>
      <c r="C1704" s="32">
        <v>3</v>
      </c>
      <c r="D1704" s="32">
        <v>3</v>
      </c>
    </row>
    <row r="1705" spans="1:4">
      <c r="A1705" s="32" t="s">
        <v>1296</v>
      </c>
      <c r="B1705" s="32" t="s">
        <v>2548</v>
      </c>
      <c r="C1705" s="32">
        <v>3</v>
      </c>
      <c r="D1705" s="32">
        <v>2</v>
      </c>
    </row>
    <row r="1706" spans="1:4">
      <c r="A1706" s="32" t="s">
        <v>1280</v>
      </c>
      <c r="B1706" s="32" t="s">
        <v>2548</v>
      </c>
      <c r="C1706" s="32">
        <v>3</v>
      </c>
      <c r="D1706" s="32">
        <v>3</v>
      </c>
    </row>
    <row r="1707" spans="1:4">
      <c r="A1707" s="32" t="s">
        <v>3086</v>
      </c>
      <c r="B1707" s="32" t="s">
        <v>2547</v>
      </c>
      <c r="C1707" s="32">
        <v>3</v>
      </c>
      <c r="D1707" s="32">
        <v>3</v>
      </c>
    </row>
    <row r="1708" spans="1:4">
      <c r="A1708" s="32" t="s">
        <v>1159</v>
      </c>
      <c r="B1708" s="32" t="s">
        <v>2547</v>
      </c>
      <c r="C1708" s="32">
        <v>3</v>
      </c>
      <c r="D1708" s="32">
        <v>3</v>
      </c>
    </row>
    <row r="1709" spans="1:4">
      <c r="A1709" s="32" t="s">
        <v>1148</v>
      </c>
      <c r="B1709" s="32" t="s">
        <v>2548</v>
      </c>
      <c r="C1709" s="32">
        <v>3</v>
      </c>
      <c r="D1709" s="32">
        <v>2</v>
      </c>
    </row>
    <row r="1710" spans="1:4">
      <c r="A1710" s="32" t="s">
        <v>1094</v>
      </c>
      <c r="B1710" s="32" t="s">
        <v>2548</v>
      </c>
      <c r="C1710" s="32">
        <v>3</v>
      </c>
      <c r="D1710" s="32">
        <v>3</v>
      </c>
    </row>
    <row r="1711" spans="1:4">
      <c r="A1711" s="32" t="s">
        <v>999</v>
      </c>
      <c r="B1711" s="32" t="s">
        <v>2548</v>
      </c>
      <c r="C1711" s="32">
        <v>3</v>
      </c>
      <c r="D1711" s="32">
        <v>3</v>
      </c>
    </row>
    <row r="1712" spans="1:4">
      <c r="A1712" s="32" t="s">
        <v>1494</v>
      </c>
      <c r="B1712" s="32" t="s">
        <v>2547</v>
      </c>
      <c r="C1712" s="32">
        <v>3</v>
      </c>
      <c r="D1712" s="32">
        <v>2</v>
      </c>
    </row>
    <row r="1713" spans="1:4">
      <c r="A1713" s="32" t="s">
        <v>1324</v>
      </c>
      <c r="B1713" s="32" t="s">
        <v>2547</v>
      </c>
      <c r="C1713" s="32">
        <v>3</v>
      </c>
      <c r="D1713" s="32">
        <v>3</v>
      </c>
    </row>
    <row r="1714" spans="1:4">
      <c r="A1714" s="32" t="s">
        <v>1114</v>
      </c>
      <c r="B1714" s="32" t="s">
        <v>2548</v>
      </c>
      <c r="C1714" s="32">
        <v>3</v>
      </c>
      <c r="D1714" s="32">
        <v>1</v>
      </c>
    </row>
    <row r="1715" spans="1:4">
      <c r="A1715" s="32" t="s">
        <v>1365</v>
      </c>
      <c r="B1715" s="32" t="s">
        <v>2548</v>
      </c>
      <c r="C1715" s="32">
        <v>3</v>
      </c>
      <c r="D1715" s="32">
        <v>2</v>
      </c>
    </row>
    <row r="1716" spans="1:4">
      <c r="A1716" s="32" t="s">
        <v>2742</v>
      </c>
      <c r="B1716" s="32" t="s">
        <v>2549</v>
      </c>
      <c r="C1716" s="32">
        <v>3</v>
      </c>
      <c r="D1716" s="32">
        <v>2</v>
      </c>
    </row>
    <row r="1717" spans="1:4">
      <c r="A1717" s="32" t="s">
        <v>2755</v>
      </c>
      <c r="B1717" s="32" t="s">
        <v>2548</v>
      </c>
      <c r="C1717" s="32">
        <v>3</v>
      </c>
      <c r="D1717" s="32">
        <v>0</v>
      </c>
    </row>
    <row r="1718" spans="1:4">
      <c r="A1718" s="32" t="s">
        <v>2756</v>
      </c>
      <c r="B1718" s="32" t="s">
        <v>2547</v>
      </c>
      <c r="C1718" s="32">
        <v>3</v>
      </c>
      <c r="D1718" s="32">
        <v>3</v>
      </c>
    </row>
    <row r="1719" spans="1:4">
      <c r="A1719" s="32" t="s">
        <v>2751</v>
      </c>
      <c r="B1719" s="32" t="s">
        <v>2548</v>
      </c>
      <c r="C1719" s="32">
        <v>3</v>
      </c>
      <c r="D1719" s="32">
        <v>2</v>
      </c>
    </row>
    <row r="1720" spans="1:4">
      <c r="A1720" s="32" t="s">
        <v>2749</v>
      </c>
      <c r="B1720" s="32" t="s">
        <v>2549</v>
      </c>
      <c r="C1720" s="32">
        <v>3</v>
      </c>
      <c r="D1720" s="32">
        <v>3</v>
      </c>
    </row>
    <row r="1721" spans="1:4">
      <c r="A1721" s="32" t="s">
        <v>3583</v>
      </c>
      <c r="B1721" s="32" t="s">
        <v>2547</v>
      </c>
      <c r="C1721" s="32">
        <v>3</v>
      </c>
      <c r="D1721" s="32">
        <v>3</v>
      </c>
    </row>
    <row r="1722" spans="1:4">
      <c r="A1722" s="32" t="s">
        <v>2766</v>
      </c>
      <c r="B1722" s="32" t="s">
        <v>2548</v>
      </c>
      <c r="C1722" s="32">
        <v>3</v>
      </c>
      <c r="D1722" s="32">
        <v>2</v>
      </c>
    </row>
    <row r="1723" spans="1:4">
      <c r="A1723" s="32" t="s">
        <v>2807</v>
      </c>
      <c r="B1723" s="32" t="s">
        <v>2547</v>
      </c>
      <c r="C1723" s="32">
        <v>3</v>
      </c>
      <c r="D1723" s="32">
        <v>3</v>
      </c>
    </row>
    <row r="1724" spans="1:4">
      <c r="A1724" s="32" t="s">
        <v>3013</v>
      </c>
      <c r="B1724" s="32" t="s">
        <v>2548</v>
      </c>
      <c r="C1724" s="32">
        <v>3</v>
      </c>
      <c r="D1724" s="32">
        <v>3</v>
      </c>
    </row>
    <row r="1725" spans="1:4">
      <c r="A1725" s="32" t="s">
        <v>3057</v>
      </c>
      <c r="B1725" s="32" t="s">
        <v>2547</v>
      </c>
      <c r="C1725" s="32">
        <v>3</v>
      </c>
      <c r="D1725" s="32">
        <v>2</v>
      </c>
    </row>
    <row r="1726" spans="1:4">
      <c r="A1726" s="32" t="s">
        <v>3585</v>
      </c>
      <c r="B1726" s="32" t="s">
        <v>2548</v>
      </c>
      <c r="C1726" s="32">
        <v>3</v>
      </c>
      <c r="D1726" s="32">
        <v>1</v>
      </c>
    </row>
    <row r="1727" spans="1:4">
      <c r="A1727" s="32" t="s">
        <v>1883</v>
      </c>
      <c r="B1727" s="32" t="s">
        <v>2548</v>
      </c>
      <c r="C1727" s="32">
        <v>3</v>
      </c>
      <c r="D1727" s="32">
        <v>3</v>
      </c>
    </row>
    <row r="1728" spans="1:4">
      <c r="A1728" s="32" t="s">
        <v>3586</v>
      </c>
      <c r="B1728" s="32" t="s">
        <v>2547</v>
      </c>
      <c r="C1728" s="32">
        <v>3</v>
      </c>
      <c r="D1728" s="32">
        <v>3</v>
      </c>
    </row>
    <row r="1729" spans="1:4">
      <c r="A1729" s="32" t="s">
        <v>2100</v>
      </c>
      <c r="B1729" s="32" t="s">
        <v>2548</v>
      </c>
      <c r="C1729" s="32">
        <v>3</v>
      </c>
      <c r="D1729" s="32">
        <v>3</v>
      </c>
    </row>
    <row r="1730" spans="1:4">
      <c r="A1730" s="32" t="s">
        <v>3588</v>
      </c>
      <c r="B1730" s="32" t="s">
        <v>2547</v>
      </c>
      <c r="C1730" s="32">
        <v>3</v>
      </c>
      <c r="D1730" s="32">
        <v>3</v>
      </c>
    </row>
    <row r="1731" spans="1:4">
      <c r="A1731" s="32" t="s">
        <v>3589</v>
      </c>
      <c r="B1731" s="32" t="s">
        <v>2547</v>
      </c>
      <c r="C1731" s="32">
        <v>3</v>
      </c>
      <c r="D1731" s="32">
        <v>3</v>
      </c>
    </row>
    <row r="1732" spans="1:4">
      <c r="A1732" s="32" t="s">
        <v>3499</v>
      </c>
      <c r="B1732" s="32" t="s">
        <v>2547</v>
      </c>
      <c r="C1732" s="32">
        <v>3</v>
      </c>
      <c r="D1732" s="32">
        <v>3</v>
      </c>
    </row>
    <row r="1733" spans="1:4">
      <c r="A1733" s="32" t="s">
        <v>3499</v>
      </c>
      <c r="B1733" s="32" t="s">
        <v>2548</v>
      </c>
      <c r="C1733" s="32">
        <v>3</v>
      </c>
      <c r="D1733" s="32">
        <v>3</v>
      </c>
    </row>
    <row r="1734" spans="1:4">
      <c r="A1734" s="32" t="s">
        <v>1991</v>
      </c>
      <c r="B1734" s="32" t="s">
        <v>2547</v>
      </c>
      <c r="C1734" s="32">
        <v>3</v>
      </c>
      <c r="D1734" s="32">
        <v>3</v>
      </c>
    </row>
    <row r="1735" spans="1:4">
      <c r="A1735" s="32" t="s">
        <v>1992</v>
      </c>
      <c r="B1735" s="32" t="s">
        <v>2547</v>
      </c>
      <c r="C1735" s="32">
        <v>3</v>
      </c>
      <c r="D1735" s="32">
        <v>3</v>
      </c>
    </row>
    <row r="1736" spans="1:4">
      <c r="A1736" s="32" t="s">
        <v>2881</v>
      </c>
      <c r="B1736" s="32" t="s">
        <v>2547</v>
      </c>
      <c r="C1736" s="32">
        <v>3</v>
      </c>
      <c r="D1736" s="32">
        <v>3</v>
      </c>
    </row>
    <row r="1737" spans="1:4">
      <c r="A1737" s="32" t="s">
        <v>1495</v>
      </c>
      <c r="B1737" s="32" t="s">
        <v>2547</v>
      </c>
      <c r="C1737" s="32">
        <v>3</v>
      </c>
      <c r="D1737" s="32">
        <v>3</v>
      </c>
    </row>
    <row r="1738" spans="1:4">
      <c r="A1738" s="32" t="s">
        <v>1495</v>
      </c>
      <c r="B1738" s="32" t="s">
        <v>2548</v>
      </c>
      <c r="C1738" s="32">
        <v>3</v>
      </c>
      <c r="D1738" s="32">
        <v>2</v>
      </c>
    </row>
    <row r="1739" spans="1:4">
      <c r="A1739" s="32" t="s">
        <v>3592</v>
      </c>
      <c r="B1739" s="32" t="s">
        <v>2547</v>
      </c>
      <c r="C1739" s="32">
        <v>3</v>
      </c>
      <c r="D1739" s="32">
        <v>2</v>
      </c>
    </row>
    <row r="1740" spans="1:4">
      <c r="A1740" s="32" t="s">
        <v>1284</v>
      </c>
      <c r="B1740" s="32" t="s">
        <v>2548</v>
      </c>
      <c r="C1740" s="32">
        <v>3</v>
      </c>
      <c r="D1740" s="32">
        <v>3</v>
      </c>
    </row>
    <row r="1741" spans="1:4">
      <c r="A1741" s="32" t="s">
        <v>2414</v>
      </c>
      <c r="B1741" s="32" t="s">
        <v>2547</v>
      </c>
      <c r="C1741" s="32">
        <v>3</v>
      </c>
      <c r="D1741" s="32">
        <v>3</v>
      </c>
    </row>
    <row r="1742" spans="1:4">
      <c r="A1742" s="32" t="s">
        <v>2414</v>
      </c>
      <c r="B1742" s="32" t="s">
        <v>2548</v>
      </c>
      <c r="C1742" s="32">
        <v>3</v>
      </c>
      <c r="D1742" s="32">
        <v>3</v>
      </c>
    </row>
    <row r="1743" spans="1:4">
      <c r="A1743" s="32" t="s">
        <v>1399</v>
      </c>
      <c r="B1743" s="32" t="s">
        <v>2547</v>
      </c>
      <c r="C1743" s="32">
        <v>3</v>
      </c>
      <c r="D1743" s="32">
        <v>3</v>
      </c>
    </row>
    <row r="1744" spans="1:4">
      <c r="A1744" s="32" t="s">
        <v>1887</v>
      </c>
      <c r="B1744" s="32" t="s">
        <v>2548</v>
      </c>
      <c r="C1744" s="32">
        <v>3</v>
      </c>
      <c r="D1744" s="32">
        <v>2</v>
      </c>
    </row>
    <row r="1745" spans="1:4">
      <c r="A1745" s="32" t="s">
        <v>2237</v>
      </c>
      <c r="B1745" s="32" t="s">
        <v>2547</v>
      </c>
      <c r="C1745" s="32">
        <v>3</v>
      </c>
      <c r="D1745" s="32">
        <v>3</v>
      </c>
    </row>
    <row r="1746" spans="1:4">
      <c r="A1746" s="32" t="s">
        <v>3593</v>
      </c>
      <c r="B1746" s="32" t="s">
        <v>2547</v>
      </c>
      <c r="C1746" s="32">
        <v>3</v>
      </c>
      <c r="D1746" s="32">
        <v>2</v>
      </c>
    </row>
    <row r="1747" spans="1:4">
      <c r="A1747" s="32" t="s">
        <v>1889</v>
      </c>
      <c r="B1747" s="32" t="s">
        <v>2547</v>
      </c>
      <c r="C1747" s="32">
        <v>3</v>
      </c>
      <c r="D1747" s="32">
        <v>3</v>
      </c>
    </row>
    <row r="1748" spans="1:4">
      <c r="A1748" s="32" t="s">
        <v>1632</v>
      </c>
      <c r="B1748" s="32" t="s">
        <v>2548</v>
      </c>
      <c r="C1748" s="32">
        <v>3</v>
      </c>
      <c r="D1748" s="32">
        <v>3</v>
      </c>
    </row>
    <row r="1749" spans="1:4">
      <c r="A1749" s="32" t="s">
        <v>2239</v>
      </c>
      <c r="B1749" s="32" t="s">
        <v>2547</v>
      </c>
      <c r="C1749" s="32">
        <v>3</v>
      </c>
      <c r="D1749" s="32">
        <v>2</v>
      </c>
    </row>
    <row r="1750" spans="1:4">
      <c r="A1750" s="32" t="s">
        <v>2240</v>
      </c>
      <c r="B1750" s="32" t="s">
        <v>2548</v>
      </c>
      <c r="C1750" s="32">
        <v>3</v>
      </c>
      <c r="D1750" s="32">
        <v>3</v>
      </c>
    </row>
    <row r="1751" spans="1:4">
      <c r="A1751" s="32" t="s">
        <v>3538</v>
      </c>
      <c r="B1751" s="32" t="s">
        <v>2547</v>
      </c>
      <c r="C1751" s="32">
        <v>3</v>
      </c>
      <c r="D1751" s="32">
        <v>1</v>
      </c>
    </row>
    <row r="1752" spans="1:4">
      <c r="A1752" s="32" t="s">
        <v>3595</v>
      </c>
      <c r="B1752" s="32" t="s">
        <v>2547</v>
      </c>
      <c r="C1752" s="32">
        <v>3</v>
      </c>
      <c r="D1752" s="32">
        <v>1</v>
      </c>
    </row>
    <row r="1753" spans="1:4">
      <c r="A1753" s="32" t="s">
        <v>3539</v>
      </c>
      <c r="B1753" s="32" t="s">
        <v>2548</v>
      </c>
      <c r="C1753" s="32">
        <v>3</v>
      </c>
      <c r="D1753" s="32">
        <v>1</v>
      </c>
    </row>
    <row r="1754" spans="1:4">
      <c r="A1754" s="32" t="s">
        <v>1729</v>
      </c>
      <c r="B1754" s="32" t="s">
        <v>2547</v>
      </c>
      <c r="C1754" s="32">
        <v>3</v>
      </c>
      <c r="D1754" s="32">
        <v>2</v>
      </c>
    </row>
    <row r="1755" spans="1:4">
      <c r="A1755" s="32" t="s">
        <v>3596</v>
      </c>
      <c r="B1755" s="32" t="s">
        <v>2547</v>
      </c>
      <c r="C1755" s="32">
        <v>3</v>
      </c>
      <c r="D1755" s="32">
        <v>2</v>
      </c>
    </row>
    <row r="1756" spans="1:4">
      <c r="A1756" s="32" t="s">
        <v>1066</v>
      </c>
      <c r="B1756" s="32" t="s">
        <v>2549</v>
      </c>
      <c r="C1756" s="32">
        <v>3</v>
      </c>
      <c r="D1756" s="32">
        <v>3</v>
      </c>
    </row>
    <row r="1757" spans="1:4">
      <c r="A1757" s="32" t="s">
        <v>2422</v>
      </c>
      <c r="B1757" s="32" t="s">
        <v>2547</v>
      </c>
      <c r="C1757" s="32">
        <v>3</v>
      </c>
      <c r="D1757" s="32">
        <v>3</v>
      </c>
    </row>
    <row r="1758" spans="1:4">
      <c r="A1758" s="32" t="s">
        <v>1402</v>
      </c>
      <c r="B1758" s="32" t="s">
        <v>2548</v>
      </c>
      <c r="C1758" s="32">
        <v>3</v>
      </c>
      <c r="D1758" s="32">
        <v>3</v>
      </c>
    </row>
    <row r="1759" spans="1:4">
      <c r="A1759" s="32" t="s">
        <v>1892</v>
      </c>
      <c r="B1759" s="32" t="s">
        <v>2547</v>
      </c>
      <c r="C1759" s="32">
        <v>3</v>
      </c>
      <c r="D1759" s="32">
        <v>2</v>
      </c>
    </row>
    <row r="1760" spans="1:4">
      <c r="A1760" s="32" t="s">
        <v>1893</v>
      </c>
      <c r="B1760" s="32" t="s">
        <v>2547</v>
      </c>
      <c r="C1760" s="32">
        <v>3</v>
      </c>
      <c r="D1760" s="32">
        <v>3</v>
      </c>
    </row>
    <row r="1761" spans="1:4">
      <c r="A1761" s="32" t="s">
        <v>2245</v>
      </c>
      <c r="B1761" s="32" t="s">
        <v>2547</v>
      </c>
      <c r="C1761" s="32">
        <v>3</v>
      </c>
      <c r="D1761" s="32">
        <v>3</v>
      </c>
    </row>
    <row r="1762" spans="1:4">
      <c r="A1762" s="32" t="s">
        <v>1997</v>
      </c>
      <c r="B1762" s="32" t="s">
        <v>2547</v>
      </c>
      <c r="C1762" s="32">
        <v>3</v>
      </c>
      <c r="D1762" s="32">
        <v>3</v>
      </c>
    </row>
    <row r="1763" spans="1:4">
      <c r="A1763" s="32" t="s">
        <v>3598</v>
      </c>
      <c r="B1763" s="32" t="s">
        <v>2547</v>
      </c>
      <c r="C1763" s="32">
        <v>3</v>
      </c>
      <c r="D1763" s="32">
        <v>2</v>
      </c>
    </row>
    <row r="1764" spans="1:4">
      <c r="A1764" s="32" t="s">
        <v>2810</v>
      </c>
      <c r="B1764" s="32" t="s">
        <v>2547</v>
      </c>
      <c r="C1764" s="32">
        <v>3</v>
      </c>
      <c r="D1764" s="32">
        <v>3</v>
      </c>
    </row>
    <row r="1765" spans="1:4">
      <c r="A1765" s="32" t="s">
        <v>2112</v>
      </c>
      <c r="B1765" s="32" t="s">
        <v>2548</v>
      </c>
      <c r="C1765" s="32">
        <v>3</v>
      </c>
      <c r="D1765" s="32">
        <v>3</v>
      </c>
    </row>
    <row r="1766" spans="1:4">
      <c r="A1766" s="32" t="s">
        <v>1732</v>
      </c>
      <c r="B1766" s="32" t="s">
        <v>2547</v>
      </c>
      <c r="C1766" s="32">
        <v>3</v>
      </c>
      <c r="D1766" s="32">
        <v>3</v>
      </c>
    </row>
    <row r="1767" spans="1:4">
      <c r="A1767" s="32" t="s">
        <v>2788</v>
      </c>
      <c r="B1767" s="32" t="s">
        <v>2547</v>
      </c>
      <c r="C1767" s="32">
        <v>3</v>
      </c>
      <c r="D1767" s="32">
        <v>3</v>
      </c>
    </row>
    <row r="1768" spans="1:4">
      <c r="A1768" s="32" t="s">
        <v>1896</v>
      </c>
      <c r="B1768" s="32" t="s">
        <v>2548</v>
      </c>
      <c r="C1768" s="32">
        <v>3</v>
      </c>
      <c r="D1768" s="32">
        <v>2</v>
      </c>
    </row>
    <row r="1769" spans="1:4">
      <c r="A1769" s="32" t="s">
        <v>3600</v>
      </c>
      <c r="B1769" s="32" t="s">
        <v>2547</v>
      </c>
      <c r="C1769" s="32">
        <v>3</v>
      </c>
      <c r="D1769" s="32">
        <v>2</v>
      </c>
    </row>
    <row r="1770" spans="1:4">
      <c r="A1770" s="32" t="s">
        <v>3540</v>
      </c>
      <c r="B1770" s="32" t="s">
        <v>2547</v>
      </c>
      <c r="C1770" s="32">
        <v>3</v>
      </c>
      <c r="D1770" s="32">
        <v>3</v>
      </c>
    </row>
    <row r="1771" spans="1:4">
      <c r="A1771" s="32" t="s">
        <v>1733</v>
      </c>
      <c r="B1771" s="32" t="s">
        <v>2547</v>
      </c>
      <c r="C1771" s="32">
        <v>3</v>
      </c>
      <c r="D1771" s="32">
        <v>3</v>
      </c>
    </row>
    <row r="1772" spans="1:4">
      <c r="A1772" s="32" t="s">
        <v>1636</v>
      </c>
      <c r="B1772" s="32" t="s">
        <v>2547</v>
      </c>
      <c r="C1772" s="32">
        <v>3</v>
      </c>
      <c r="D1772" s="32">
        <v>1</v>
      </c>
    </row>
    <row r="1773" spans="1:4">
      <c r="A1773" s="32" t="s">
        <v>1734</v>
      </c>
      <c r="B1773" s="32" t="s">
        <v>2547</v>
      </c>
      <c r="C1773" s="32">
        <v>3</v>
      </c>
      <c r="D1773" s="32">
        <v>2</v>
      </c>
    </row>
    <row r="1774" spans="1:4">
      <c r="A1774" s="32" t="s">
        <v>2000</v>
      </c>
      <c r="B1774" s="32" t="s">
        <v>2547</v>
      </c>
      <c r="C1774" s="32">
        <v>3</v>
      </c>
      <c r="D1774" s="32">
        <v>3</v>
      </c>
    </row>
    <row r="1775" spans="1:4">
      <c r="A1775" s="32" t="s">
        <v>2115</v>
      </c>
      <c r="B1775" s="32" t="s">
        <v>2548</v>
      </c>
      <c r="C1775" s="32">
        <v>3</v>
      </c>
      <c r="D1775" s="32">
        <v>3</v>
      </c>
    </row>
    <row r="1776" spans="1:4">
      <c r="A1776" s="32" t="s">
        <v>3607</v>
      </c>
      <c r="B1776" s="32" t="s">
        <v>2547</v>
      </c>
      <c r="C1776" s="32">
        <v>3</v>
      </c>
      <c r="D1776" s="32">
        <v>3</v>
      </c>
    </row>
    <row r="1777" spans="1:4">
      <c r="A1777" s="32" t="s">
        <v>2116</v>
      </c>
      <c r="B1777" s="32" t="s">
        <v>2547</v>
      </c>
      <c r="C1777" s="32">
        <v>3</v>
      </c>
      <c r="D1777" s="32">
        <v>3</v>
      </c>
    </row>
    <row r="1778" spans="1:4">
      <c r="A1778" s="32" t="s">
        <v>3609</v>
      </c>
      <c r="B1778" s="32" t="s">
        <v>2547</v>
      </c>
      <c r="C1778" s="32">
        <v>3</v>
      </c>
      <c r="D1778" s="32">
        <v>3</v>
      </c>
    </row>
    <row r="1779" spans="1:4">
      <c r="A1779" s="32" t="s">
        <v>2253</v>
      </c>
      <c r="B1779" s="32" t="s">
        <v>2547</v>
      </c>
      <c r="C1779" s="32">
        <v>3</v>
      </c>
      <c r="D1779" s="32">
        <v>2</v>
      </c>
    </row>
    <row r="1780" spans="1:4">
      <c r="A1780" s="32" t="s">
        <v>3610</v>
      </c>
      <c r="B1780" s="32" t="s">
        <v>2547</v>
      </c>
      <c r="C1780" s="32">
        <v>3</v>
      </c>
      <c r="D1780" s="32">
        <v>3</v>
      </c>
    </row>
    <row r="1781" spans="1:4">
      <c r="A1781" s="32" t="s">
        <v>3483</v>
      </c>
      <c r="B1781" s="32" t="s">
        <v>2548</v>
      </c>
      <c r="C1781" s="32">
        <v>3</v>
      </c>
      <c r="D1781" s="32">
        <v>2</v>
      </c>
    </row>
    <row r="1782" spans="1:4">
      <c r="A1782" s="32" t="s">
        <v>1382</v>
      </c>
      <c r="B1782" s="32" t="s">
        <v>2547</v>
      </c>
      <c r="C1782" s="32">
        <v>3</v>
      </c>
      <c r="D1782" s="32">
        <v>2</v>
      </c>
    </row>
    <row r="1783" spans="1:4">
      <c r="A1783" s="32" t="s">
        <v>2777</v>
      </c>
      <c r="B1783" s="32" t="s">
        <v>2547</v>
      </c>
      <c r="C1783" s="32">
        <v>3</v>
      </c>
      <c r="D1783" s="32">
        <v>3</v>
      </c>
    </row>
    <row r="1784" spans="1:4">
      <c r="A1784" s="32" t="s">
        <v>1901</v>
      </c>
      <c r="B1784" s="32" t="s">
        <v>2547</v>
      </c>
      <c r="C1784" s="32">
        <v>3</v>
      </c>
      <c r="D1784" s="32">
        <v>3</v>
      </c>
    </row>
    <row r="1785" spans="1:4">
      <c r="A1785" s="32" t="s">
        <v>3611</v>
      </c>
      <c r="B1785" s="32" t="s">
        <v>2548</v>
      </c>
      <c r="C1785" s="32">
        <v>3</v>
      </c>
      <c r="D1785" s="32">
        <v>1</v>
      </c>
    </row>
    <row r="1786" spans="1:4">
      <c r="A1786" s="32" t="s">
        <v>2892</v>
      </c>
      <c r="B1786" s="32" t="s">
        <v>2547</v>
      </c>
      <c r="C1786" s="32">
        <v>3</v>
      </c>
      <c r="D1786" s="32">
        <v>3</v>
      </c>
    </row>
    <row r="1787" spans="1:4">
      <c r="A1787" s="32" t="s">
        <v>2004</v>
      </c>
      <c r="B1787" s="32" t="s">
        <v>2548</v>
      </c>
      <c r="C1787" s="32">
        <v>3</v>
      </c>
      <c r="D1787" s="32">
        <v>3</v>
      </c>
    </row>
    <row r="1788" spans="1:4">
      <c r="A1788" s="32" t="s">
        <v>1134</v>
      </c>
      <c r="B1788" s="32" t="s">
        <v>2549</v>
      </c>
      <c r="C1788" s="32">
        <v>3</v>
      </c>
      <c r="D1788" s="32">
        <v>3</v>
      </c>
    </row>
    <row r="1789" spans="1:4">
      <c r="A1789" s="32" t="s">
        <v>3612</v>
      </c>
      <c r="B1789" s="32" t="s">
        <v>2547</v>
      </c>
      <c r="C1789" s="32">
        <v>3</v>
      </c>
      <c r="D1789" s="32">
        <v>2</v>
      </c>
    </row>
    <row r="1790" spans="1:4">
      <c r="A1790" s="32" t="s">
        <v>1540</v>
      </c>
      <c r="B1790" s="32" t="s">
        <v>2547</v>
      </c>
      <c r="C1790" s="32">
        <v>3</v>
      </c>
      <c r="D1790" s="32">
        <v>2</v>
      </c>
    </row>
    <row r="1791" spans="1:4">
      <c r="A1791" s="32" t="s">
        <v>1540</v>
      </c>
      <c r="B1791" s="32" t="s">
        <v>2548</v>
      </c>
      <c r="C1791" s="32">
        <v>3</v>
      </c>
      <c r="D1791" s="32">
        <v>3</v>
      </c>
    </row>
    <row r="1792" spans="1:4">
      <c r="A1792" s="32" t="s">
        <v>2437</v>
      </c>
      <c r="B1792" s="32" t="s">
        <v>2547</v>
      </c>
      <c r="C1792" s="32">
        <v>3</v>
      </c>
      <c r="D1792" s="32">
        <v>3</v>
      </c>
    </row>
    <row r="1793" spans="1:4">
      <c r="A1793" s="32" t="s">
        <v>3613</v>
      </c>
      <c r="B1793" s="32" t="s">
        <v>2547</v>
      </c>
      <c r="C1793" s="32">
        <v>3</v>
      </c>
      <c r="D1793" s="32">
        <v>2</v>
      </c>
    </row>
    <row r="1794" spans="1:4">
      <c r="A1794" s="32" t="s">
        <v>1588</v>
      </c>
      <c r="B1794" s="32" t="s">
        <v>2547</v>
      </c>
      <c r="C1794" s="32">
        <v>3</v>
      </c>
      <c r="D1794" s="32">
        <v>3</v>
      </c>
    </row>
    <row r="1795" spans="1:4">
      <c r="A1795" s="32" t="s">
        <v>1737</v>
      </c>
      <c r="B1795" s="32" t="s">
        <v>2547</v>
      </c>
      <c r="C1795" s="32">
        <v>3</v>
      </c>
      <c r="D1795" s="32">
        <v>2</v>
      </c>
    </row>
    <row r="1796" spans="1:4">
      <c r="A1796" s="32" t="s">
        <v>1437</v>
      </c>
      <c r="B1796" s="32" t="s">
        <v>2548</v>
      </c>
      <c r="C1796" s="32">
        <v>3</v>
      </c>
      <c r="D1796" s="32">
        <v>3</v>
      </c>
    </row>
    <row r="1797" spans="1:4">
      <c r="A1797" s="32" t="s">
        <v>2258</v>
      </c>
      <c r="B1797" s="32" t="s">
        <v>2547</v>
      </c>
      <c r="C1797" s="32">
        <v>3</v>
      </c>
      <c r="D1797" s="32">
        <v>2</v>
      </c>
    </row>
    <row r="1798" spans="1:4">
      <c r="A1798" s="32" t="s">
        <v>2258</v>
      </c>
      <c r="B1798" s="32" t="s">
        <v>2548</v>
      </c>
      <c r="C1798" s="32">
        <v>3</v>
      </c>
      <c r="D1798" s="32">
        <v>3</v>
      </c>
    </row>
    <row r="1799" spans="1:4">
      <c r="A1799" s="32" t="s">
        <v>1640</v>
      </c>
      <c r="B1799" s="32" t="s">
        <v>2547</v>
      </c>
      <c r="C1799" s="32">
        <v>3</v>
      </c>
      <c r="D1799" s="32">
        <v>2</v>
      </c>
    </row>
    <row r="1800" spans="1:4">
      <c r="A1800" s="32" t="s">
        <v>2006</v>
      </c>
      <c r="B1800" s="32" t="s">
        <v>2548</v>
      </c>
      <c r="C1800" s="32">
        <v>3</v>
      </c>
      <c r="D1800" s="32">
        <v>3</v>
      </c>
    </row>
    <row r="1801" spans="1:4">
      <c r="A1801" s="32" t="s">
        <v>1739</v>
      </c>
      <c r="B1801" s="32" t="s">
        <v>2548</v>
      </c>
      <c r="C1801" s="32">
        <v>3</v>
      </c>
      <c r="D1801" s="32">
        <v>3</v>
      </c>
    </row>
    <row r="1802" spans="1:4">
      <c r="A1802" s="32" t="s">
        <v>3064</v>
      </c>
      <c r="B1802" s="32" t="s">
        <v>2547</v>
      </c>
      <c r="C1802" s="32">
        <v>3</v>
      </c>
      <c r="D1802" s="32">
        <v>2</v>
      </c>
    </row>
    <row r="1803" spans="1:4">
      <c r="A1803" s="32" t="s">
        <v>2122</v>
      </c>
      <c r="B1803" s="32" t="s">
        <v>2547</v>
      </c>
      <c r="C1803" s="32">
        <v>3</v>
      </c>
      <c r="D1803" s="32">
        <v>2</v>
      </c>
    </row>
    <row r="1804" spans="1:4">
      <c r="A1804" s="32" t="s">
        <v>3617</v>
      </c>
      <c r="B1804" s="32" t="s">
        <v>2547</v>
      </c>
      <c r="C1804" s="32">
        <v>3</v>
      </c>
      <c r="D1804" s="32">
        <v>1</v>
      </c>
    </row>
    <row r="1805" spans="1:4">
      <c r="A1805" s="32" t="s">
        <v>3618</v>
      </c>
      <c r="B1805" s="32" t="s">
        <v>2547</v>
      </c>
      <c r="C1805" s="32">
        <v>3</v>
      </c>
      <c r="D1805" s="32">
        <v>3</v>
      </c>
    </row>
    <row r="1806" spans="1:4">
      <c r="A1806" s="32" t="s">
        <v>2841</v>
      </c>
      <c r="B1806" s="32" t="s">
        <v>2547</v>
      </c>
      <c r="C1806" s="32">
        <v>3</v>
      </c>
      <c r="D1806" s="32">
        <v>1</v>
      </c>
    </row>
    <row r="1807" spans="1:4">
      <c r="A1807" s="32" t="s">
        <v>2262</v>
      </c>
      <c r="B1807" s="32" t="s">
        <v>2547</v>
      </c>
      <c r="C1807" s="32">
        <v>3</v>
      </c>
      <c r="D1807" s="32">
        <v>3</v>
      </c>
    </row>
    <row r="1808" spans="1:4">
      <c r="A1808" s="32" t="s">
        <v>1687</v>
      </c>
      <c r="B1808" s="32" t="s">
        <v>2548</v>
      </c>
      <c r="C1808" s="32">
        <v>3</v>
      </c>
      <c r="D1808" s="32">
        <v>3</v>
      </c>
    </row>
    <row r="1809" spans="1:4">
      <c r="A1809" s="32" t="s">
        <v>2125</v>
      </c>
      <c r="B1809" s="32" t="s">
        <v>2547</v>
      </c>
      <c r="C1809" s="32">
        <v>3</v>
      </c>
      <c r="D1809" s="32">
        <v>3</v>
      </c>
    </row>
    <row r="1810" spans="1:4">
      <c r="A1810" s="32" t="s">
        <v>3097</v>
      </c>
      <c r="B1810" s="32" t="s">
        <v>2547</v>
      </c>
      <c r="C1810" s="32">
        <v>3</v>
      </c>
      <c r="D1810" s="32">
        <v>3</v>
      </c>
    </row>
    <row r="1811" spans="1:4">
      <c r="A1811" s="32" t="s">
        <v>3066</v>
      </c>
      <c r="B1811" s="32" t="s">
        <v>2548</v>
      </c>
      <c r="C1811" s="32">
        <v>3</v>
      </c>
      <c r="D1811" s="32">
        <v>3</v>
      </c>
    </row>
    <row r="1812" spans="1:4">
      <c r="A1812" s="32" t="s">
        <v>3619</v>
      </c>
      <c r="B1812" s="32" t="s">
        <v>2547</v>
      </c>
      <c r="C1812" s="32">
        <v>3</v>
      </c>
      <c r="D1812" s="32">
        <v>2</v>
      </c>
    </row>
    <row r="1813" spans="1:4">
      <c r="A1813" s="32" t="s">
        <v>2897</v>
      </c>
      <c r="B1813" s="32" t="s">
        <v>2547</v>
      </c>
      <c r="C1813" s="32">
        <v>3</v>
      </c>
      <c r="D1813" s="32">
        <v>3</v>
      </c>
    </row>
    <row r="1814" spans="1:4">
      <c r="A1814" s="32" t="s">
        <v>2897</v>
      </c>
      <c r="B1814" s="32" t="s">
        <v>2548</v>
      </c>
      <c r="C1814" s="32">
        <v>3</v>
      </c>
      <c r="D1814" s="32">
        <v>2</v>
      </c>
    </row>
    <row r="1815" spans="1:4">
      <c r="A1815" s="32" t="s">
        <v>3158</v>
      </c>
      <c r="B1815" s="32" t="s">
        <v>2547</v>
      </c>
      <c r="C1815" s="32">
        <v>3</v>
      </c>
      <c r="D1815" s="32">
        <v>2</v>
      </c>
    </row>
    <row r="1816" spans="1:4">
      <c r="A1816" s="32" t="s">
        <v>2266</v>
      </c>
      <c r="B1816" s="32" t="s">
        <v>2547</v>
      </c>
      <c r="C1816" s="32">
        <v>3</v>
      </c>
      <c r="D1816" s="32">
        <v>3</v>
      </c>
    </row>
    <row r="1817" spans="1:4">
      <c r="A1817" s="32" t="s">
        <v>3620</v>
      </c>
      <c r="B1817" s="32" t="s">
        <v>2548</v>
      </c>
      <c r="C1817" s="32">
        <v>3</v>
      </c>
      <c r="D1817" s="32">
        <v>3</v>
      </c>
    </row>
    <row r="1818" spans="1:4">
      <c r="A1818" s="32" t="s">
        <v>2009</v>
      </c>
      <c r="B1818" s="32" t="s">
        <v>2548</v>
      </c>
      <c r="C1818" s="32">
        <v>3</v>
      </c>
      <c r="D1818" s="32">
        <v>2</v>
      </c>
    </row>
    <row r="1819" spans="1:4">
      <c r="A1819" s="32" t="s">
        <v>1119</v>
      </c>
      <c r="B1819" s="32" t="s">
        <v>2549</v>
      </c>
      <c r="C1819" s="32">
        <v>3</v>
      </c>
      <c r="D1819" s="32">
        <v>1</v>
      </c>
    </row>
    <row r="1820" spans="1:4">
      <c r="A1820" s="32" t="s">
        <v>1438</v>
      </c>
      <c r="B1820" s="32" t="s">
        <v>2547</v>
      </c>
      <c r="C1820" s="32">
        <v>3</v>
      </c>
      <c r="D1820" s="32">
        <v>3</v>
      </c>
    </row>
    <row r="1821" spans="1:4">
      <c r="A1821" s="32" t="s">
        <v>2842</v>
      </c>
      <c r="B1821" s="32" t="s">
        <v>2547</v>
      </c>
      <c r="C1821" s="32">
        <v>3</v>
      </c>
      <c r="D1821" s="32">
        <v>2</v>
      </c>
    </row>
    <row r="1822" spans="1:4">
      <c r="A1822" s="32" t="s">
        <v>2268</v>
      </c>
      <c r="B1822" s="32" t="s">
        <v>2547</v>
      </c>
      <c r="C1822" s="32">
        <v>3</v>
      </c>
      <c r="D1822" s="32">
        <v>2</v>
      </c>
    </row>
    <row r="1823" spans="1:4">
      <c r="A1823" s="32" t="s">
        <v>3068</v>
      </c>
      <c r="B1823" s="32" t="s">
        <v>2547</v>
      </c>
      <c r="C1823" s="32">
        <v>3</v>
      </c>
      <c r="D1823" s="32">
        <v>2</v>
      </c>
    </row>
    <row r="1824" spans="1:4">
      <c r="A1824" s="32" t="s">
        <v>1811</v>
      </c>
      <c r="B1824" s="32" t="s">
        <v>2547</v>
      </c>
      <c r="C1824" s="32">
        <v>3</v>
      </c>
      <c r="D1824" s="32">
        <v>3</v>
      </c>
    </row>
    <row r="1825" spans="1:4">
      <c r="A1825" s="32" t="s">
        <v>3544</v>
      </c>
      <c r="B1825" s="32" t="s">
        <v>2547</v>
      </c>
      <c r="C1825" s="32">
        <v>3</v>
      </c>
      <c r="D1825" s="32">
        <v>3</v>
      </c>
    </row>
    <row r="1826" spans="1:4">
      <c r="A1826" s="32" t="s">
        <v>2128</v>
      </c>
      <c r="B1826" s="32" t="s">
        <v>2547</v>
      </c>
      <c r="C1826" s="32">
        <v>3</v>
      </c>
      <c r="D1826" s="32">
        <v>3</v>
      </c>
    </row>
    <row r="1827" spans="1:4">
      <c r="A1827" s="32" t="s">
        <v>3545</v>
      </c>
      <c r="B1827" s="32" t="s">
        <v>2547</v>
      </c>
      <c r="C1827" s="32">
        <v>3</v>
      </c>
      <c r="D1827" s="32">
        <v>3</v>
      </c>
    </row>
    <row r="1828" spans="1:4">
      <c r="A1828" s="32" t="s">
        <v>1910</v>
      </c>
      <c r="B1828" s="32" t="s">
        <v>2547</v>
      </c>
      <c r="C1828" s="32">
        <v>3</v>
      </c>
      <c r="D1828" s="32">
        <v>3</v>
      </c>
    </row>
    <row r="1829" spans="1:4">
      <c r="A1829" s="32" t="s">
        <v>2451</v>
      </c>
      <c r="B1829" s="32" t="s">
        <v>2548</v>
      </c>
      <c r="C1829" s="32">
        <v>3</v>
      </c>
      <c r="D1829" s="32">
        <v>3</v>
      </c>
    </row>
    <row r="1830" spans="1:4">
      <c r="A1830" s="32" t="s">
        <v>3098</v>
      </c>
      <c r="B1830" s="32" t="s">
        <v>2547</v>
      </c>
      <c r="C1830" s="32">
        <v>3</v>
      </c>
      <c r="D1830" s="32">
        <v>3</v>
      </c>
    </row>
    <row r="1831" spans="1:4">
      <c r="A1831" s="32" t="s">
        <v>1346</v>
      </c>
      <c r="B1831" s="32" t="s">
        <v>2548</v>
      </c>
      <c r="C1831" s="32">
        <v>3</v>
      </c>
      <c r="D1831" s="32">
        <v>2</v>
      </c>
    </row>
    <row r="1832" spans="1:4">
      <c r="A1832" s="32" t="s">
        <v>3162</v>
      </c>
      <c r="B1832" s="32" t="s">
        <v>2547</v>
      </c>
      <c r="C1832" s="32">
        <v>3</v>
      </c>
      <c r="D1832" s="32">
        <v>2</v>
      </c>
    </row>
    <row r="1833" spans="1:4">
      <c r="A1833" s="32" t="s">
        <v>1642</v>
      </c>
      <c r="B1833" s="32" t="s">
        <v>2547</v>
      </c>
      <c r="C1833" s="32">
        <v>3</v>
      </c>
      <c r="D1833" s="32">
        <v>3</v>
      </c>
    </row>
    <row r="1834" spans="1:4">
      <c r="A1834" s="32" t="s">
        <v>3623</v>
      </c>
      <c r="B1834" s="32" t="s">
        <v>2548</v>
      </c>
      <c r="C1834" s="32">
        <v>3</v>
      </c>
      <c r="D1834" s="32">
        <v>1</v>
      </c>
    </row>
    <row r="1835" spans="1:4">
      <c r="A1835" s="32" t="s">
        <v>3624</v>
      </c>
      <c r="B1835" s="32" t="s">
        <v>2547</v>
      </c>
      <c r="C1835" s="32">
        <v>3</v>
      </c>
      <c r="D1835" s="32">
        <v>3</v>
      </c>
    </row>
    <row r="1836" spans="1:4">
      <c r="A1836" s="32" t="s">
        <v>2458</v>
      </c>
      <c r="B1836" s="32" t="s">
        <v>2547</v>
      </c>
      <c r="C1836" s="32">
        <v>3</v>
      </c>
      <c r="D1836" s="32">
        <v>2</v>
      </c>
    </row>
    <row r="1837" spans="1:4">
      <c r="A1837" s="32" t="s">
        <v>1200</v>
      </c>
      <c r="B1837" s="32" t="s">
        <v>2549</v>
      </c>
      <c r="C1837" s="32">
        <v>3</v>
      </c>
      <c r="D1837" s="32">
        <v>3</v>
      </c>
    </row>
    <row r="1838" spans="1:4">
      <c r="A1838" s="32" t="s">
        <v>1228</v>
      </c>
      <c r="B1838" s="32" t="s">
        <v>2548</v>
      </c>
      <c r="C1838" s="32">
        <v>3</v>
      </c>
      <c r="D1838" s="32">
        <v>3</v>
      </c>
    </row>
    <row r="1839" spans="1:4">
      <c r="A1839" s="32" t="s">
        <v>1912</v>
      </c>
      <c r="B1839" s="32" t="s">
        <v>2547</v>
      </c>
      <c r="C1839" s="32">
        <v>3</v>
      </c>
      <c r="D1839" s="32">
        <v>3</v>
      </c>
    </row>
    <row r="1840" spans="1:4">
      <c r="A1840" s="32" t="s">
        <v>2463</v>
      </c>
      <c r="B1840" s="32" t="s">
        <v>2547</v>
      </c>
      <c r="C1840" s="32">
        <v>3</v>
      </c>
      <c r="D1840" s="32">
        <v>3</v>
      </c>
    </row>
    <row r="1841" spans="1:4">
      <c r="A1841" s="32" t="s">
        <v>3265</v>
      </c>
      <c r="B1841" s="32" t="s">
        <v>2547</v>
      </c>
      <c r="C1841" s="32">
        <v>3</v>
      </c>
      <c r="D1841" s="32">
        <v>1</v>
      </c>
    </row>
    <row r="1842" spans="1:4">
      <c r="A1842" s="32" t="s">
        <v>3547</v>
      </c>
      <c r="B1842" s="32" t="s">
        <v>2547</v>
      </c>
      <c r="C1842" s="32">
        <v>3</v>
      </c>
      <c r="D1842" s="32">
        <v>2</v>
      </c>
    </row>
    <row r="1843" spans="1:4">
      <c r="A1843" s="32" t="s">
        <v>2137</v>
      </c>
      <c r="B1843" s="32" t="s">
        <v>2549</v>
      </c>
      <c r="C1843" s="32">
        <v>3</v>
      </c>
      <c r="D1843" s="32">
        <v>1</v>
      </c>
    </row>
    <row r="1844" spans="1:4">
      <c r="A1844" s="32" t="s">
        <v>2282</v>
      </c>
      <c r="B1844" s="32" t="s">
        <v>2547</v>
      </c>
      <c r="C1844" s="32">
        <v>3</v>
      </c>
      <c r="D1844" s="32">
        <v>2</v>
      </c>
    </row>
    <row r="1845" spans="1:4">
      <c r="A1845" s="32" t="s">
        <v>3269</v>
      </c>
      <c r="B1845" s="32" t="s">
        <v>2547</v>
      </c>
      <c r="C1845" s="32">
        <v>3</v>
      </c>
      <c r="D1845" s="32">
        <v>2</v>
      </c>
    </row>
    <row r="1846" spans="1:4">
      <c r="A1846" s="32" t="s">
        <v>1915</v>
      </c>
      <c r="B1846" s="32" t="s">
        <v>2547</v>
      </c>
      <c r="C1846" s="32">
        <v>3</v>
      </c>
      <c r="D1846" s="32">
        <v>3</v>
      </c>
    </row>
    <row r="1847" spans="1:4">
      <c r="A1847" s="32" t="s">
        <v>1646</v>
      </c>
      <c r="B1847" s="32" t="s">
        <v>2547</v>
      </c>
      <c r="C1847" s="32">
        <v>3</v>
      </c>
      <c r="D1847" s="32">
        <v>3</v>
      </c>
    </row>
    <row r="1848" spans="1:4">
      <c r="A1848" s="32" t="s">
        <v>3625</v>
      </c>
      <c r="B1848" s="32" t="s">
        <v>2547</v>
      </c>
      <c r="C1848" s="32">
        <v>3</v>
      </c>
      <c r="D1848" s="32">
        <v>2</v>
      </c>
    </row>
    <row r="1849" spans="1:4">
      <c r="A1849" s="32" t="s">
        <v>2139</v>
      </c>
      <c r="B1849" s="32" t="s">
        <v>2548</v>
      </c>
      <c r="C1849" s="32">
        <v>3</v>
      </c>
      <c r="D1849" s="32">
        <v>3</v>
      </c>
    </row>
    <row r="1850" spans="1:4">
      <c r="A1850" s="32" t="s">
        <v>1647</v>
      </c>
      <c r="B1850" s="32" t="s">
        <v>2547</v>
      </c>
      <c r="C1850" s="32">
        <v>3</v>
      </c>
      <c r="D1850" s="32">
        <v>3</v>
      </c>
    </row>
    <row r="1851" spans="1:4">
      <c r="A1851" s="32" t="s">
        <v>2284</v>
      </c>
      <c r="B1851" s="32" t="s">
        <v>2547</v>
      </c>
      <c r="C1851" s="32">
        <v>3</v>
      </c>
      <c r="D1851" s="32">
        <v>3</v>
      </c>
    </row>
    <row r="1852" spans="1:4">
      <c r="A1852" s="32" t="s">
        <v>2014</v>
      </c>
      <c r="B1852" s="32" t="s">
        <v>2547</v>
      </c>
      <c r="C1852" s="32">
        <v>3</v>
      </c>
      <c r="D1852" s="32">
        <v>3</v>
      </c>
    </row>
    <row r="1853" spans="1:4">
      <c r="A1853" s="32" t="s">
        <v>2285</v>
      </c>
      <c r="B1853" s="32" t="s">
        <v>2547</v>
      </c>
      <c r="C1853" s="32">
        <v>3</v>
      </c>
      <c r="D1853" s="32">
        <v>3</v>
      </c>
    </row>
    <row r="1854" spans="1:4">
      <c r="A1854" s="32" t="s">
        <v>2845</v>
      </c>
      <c r="B1854" s="32" t="s">
        <v>2547</v>
      </c>
      <c r="C1854" s="32">
        <v>3</v>
      </c>
      <c r="D1854" s="32">
        <v>1</v>
      </c>
    </row>
    <row r="1855" spans="1:4">
      <c r="A1855" s="32" t="s">
        <v>2141</v>
      </c>
      <c r="B1855" s="32" t="s">
        <v>2548</v>
      </c>
      <c r="C1855" s="32">
        <v>3</v>
      </c>
      <c r="D1855" s="32">
        <v>3</v>
      </c>
    </row>
    <row r="1856" spans="1:4">
      <c r="A1856" s="32" t="s">
        <v>1648</v>
      </c>
      <c r="B1856" s="32" t="s">
        <v>2548</v>
      </c>
      <c r="C1856" s="32">
        <v>3</v>
      </c>
      <c r="D1856" s="32">
        <v>2</v>
      </c>
    </row>
    <row r="1857" spans="1:4">
      <c r="A1857" s="32" t="s">
        <v>2288</v>
      </c>
      <c r="B1857" s="32" t="s">
        <v>2548</v>
      </c>
      <c r="C1857" s="32">
        <v>3</v>
      </c>
      <c r="D1857" s="32">
        <v>2</v>
      </c>
    </row>
    <row r="1858" spans="1:4">
      <c r="A1858" s="32" t="s">
        <v>2142</v>
      </c>
      <c r="B1858" s="32" t="s">
        <v>2547</v>
      </c>
      <c r="C1858" s="32">
        <v>3</v>
      </c>
      <c r="D1858" s="32">
        <v>3</v>
      </c>
    </row>
    <row r="1859" spans="1:4">
      <c r="A1859" s="32" t="s">
        <v>2142</v>
      </c>
      <c r="B1859" s="32" t="s">
        <v>2548</v>
      </c>
      <c r="C1859" s="32">
        <v>3</v>
      </c>
      <c r="D1859" s="32">
        <v>2</v>
      </c>
    </row>
    <row r="1860" spans="1:4">
      <c r="A1860" s="32" t="s">
        <v>3627</v>
      </c>
      <c r="B1860" s="32" t="s">
        <v>2547</v>
      </c>
      <c r="C1860" s="32">
        <v>3</v>
      </c>
      <c r="D1860" s="32">
        <v>2</v>
      </c>
    </row>
    <row r="1861" spans="1:4">
      <c r="A1861" s="32" t="s">
        <v>3628</v>
      </c>
      <c r="B1861" s="32" t="s">
        <v>2547</v>
      </c>
      <c r="C1861" s="32">
        <v>3</v>
      </c>
      <c r="D1861" s="32">
        <v>3</v>
      </c>
    </row>
    <row r="1862" spans="1:4">
      <c r="A1862" s="32" t="s">
        <v>3072</v>
      </c>
      <c r="B1862" s="32" t="s">
        <v>2547</v>
      </c>
      <c r="C1862" s="32">
        <v>3</v>
      </c>
      <c r="D1862" s="32">
        <v>3</v>
      </c>
    </row>
    <row r="1863" spans="1:4">
      <c r="A1863" s="32" t="s">
        <v>1545</v>
      </c>
      <c r="B1863" s="32" t="s">
        <v>2547</v>
      </c>
      <c r="C1863" s="32">
        <v>3</v>
      </c>
      <c r="D1863" s="32">
        <v>3</v>
      </c>
    </row>
    <row r="1864" spans="1:4">
      <c r="A1864" s="32" t="s">
        <v>1819</v>
      </c>
      <c r="B1864" s="32" t="s">
        <v>2547</v>
      </c>
      <c r="C1864" s="32">
        <v>3</v>
      </c>
      <c r="D1864" s="32">
        <v>3</v>
      </c>
    </row>
    <row r="1865" spans="1:4">
      <c r="A1865" s="32" t="s">
        <v>2475</v>
      </c>
      <c r="B1865" s="32" t="s">
        <v>2547</v>
      </c>
      <c r="C1865" s="32">
        <v>3</v>
      </c>
      <c r="D1865" s="32">
        <v>3</v>
      </c>
    </row>
    <row r="1866" spans="1:4">
      <c r="A1866" s="32" t="s">
        <v>2290</v>
      </c>
      <c r="B1866" s="32" t="s">
        <v>2547</v>
      </c>
      <c r="C1866" s="32">
        <v>3</v>
      </c>
      <c r="D1866" s="32">
        <v>3</v>
      </c>
    </row>
    <row r="1867" spans="1:4">
      <c r="A1867" s="32" t="s">
        <v>3549</v>
      </c>
      <c r="B1867" s="32" t="s">
        <v>2548</v>
      </c>
      <c r="C1867" s="32">
        <v>3</v>
      </c>
      <c r="D1867" s="32">
        <v>1</v>
      </c>
    </row>
    <row r="1868" spans="1:4">
      <c r="A1868" s="32" t="s">
        <v>3073</v>
      </c>
      <c r="B1868" s="32" t="s">
        <v>2547</v>
      </c>
      <c r="C1868" s="32">
        <v>3</v>
      </c>
      <c r="D1868" s="32">
        <v>3</v>
      </c>
    </row>
    <row r="1869" spans="1:4">
      <c r="A1869" s="32" t="s">
        <v>2293</v>
      </c>
      <c r="B1869" s="32" t="s">
        <v>2547</v>
      </c>
      <c r="C1869" s="32">
        <v>3</v>
      </c>
      <c r="D1869" s="32">
        <v>1</v>
      </c>
    </row>
    <row r="1870" spans="1:4">
      <c r="A1870" s="32" t="s">
        <v>3629</v>
      </c>
      <c r="B1870" s="32" t="s">
        <v>2547</v>
      </c>
      <c r="C1870" s="32">
        <v>3</v>
      </c>
      <c r="D1870" s="32">
        <v>2</v>
      </c>
    </row>
    <row r="1871" spans="1:4">
      <c r="A1871" s="32" t="s">
        <v>1822</v>
      </c>
      <c r="B1871" s="32" t="s">
        <v>2547</v>
      </c>
      <c r="C1871" s="32">
        <v>3</v>
      </c>
      <c r="D1871" s="32">
        <v>3</v>
      </c>
    </row>
    <row r="1872" spans="1:4">
      <c r="A1872" s="32" t="s">
        <v>2480</v>
      </c>
      <c r="B1872" s="32" t="s">
        <v>2547</v>
      </c>
      <c r="C1872" s="32">
        <v>3</v>
      </c>
      <c r="D1872" s="32">
        <v>3</v>
      </c>
    </row>
    <row r="1873" spans="1:4">
      <c r="A1873" s="32" t="s">
        <v>1348</v>
      </c>
      <c r="B1873" s="32" t="s">
        <v>2548</v>
      </c>
      <c r="C1873" s="32">
        <v>3</v>
      </c>
      <c r="D1873" s="32">
        <v>3</v>
      </c>
    </row>
    <row r="1874" spans="1:4">
      <c r="A1874" s="32" t="s">
        <v>2481</v>
      </c>
      <c r="B1874" s="32" t="s">
        <v>2547</v>
      </c>
      <c r="C1874" s="32">
        <v>3</v>
      </c>
      <c r="D1874" s="32">
        <v>3</v>
      </c>
    </row>
    <row r="1875" spans="1:4">
      <c r="A1875" s="32" t="s">
        <v>2023</v>
      </c>
      <c r="B1875" s="32" t="s">
        <v>2548</v>
      </c>
      <c r="C1875" s="32">
        <v>3</v>
      </c>
      <c r="D1875" s="32">
        <v>3</v>
      </c>
    </row>
    <row r="1876" spans="1:4">
      <c r="A1876" s="32" t="s">
        <v>1504</v>
      </c>
      <c r="B1876" s="32" t="s">
        <v>2547</v>
      </c>
      <c r="C1876" s="32">
        <v>3</v>
      </c>
      <c r="D1876" s="32">
        <v>2</v>
      </c>
    </row>
    <row r="1877" spans="1:4">
      <c r="A1877" s="32" t="s">
        <v>1546</v>
      </c>
      <c r="B1877" s="32" t="s">
        <v>2548</v>
      </c>
      <c r="C1877" s="32">
        <v>3</v>
      </c>
      <c r="D1877" s="32">
        <v>3</v>
      </c>
    </row>
    <row r="1878" spans="1:4">
      <c r="A1878" s="32" t="s">
        <v>2483</v>
      </c>
      <c r="B1878" s="32" t="s">
        <v>2547</v>
      </c>
      <c r="C1878" s="32">
        <v>3</v>
      </c>
      <c r="D1878" s="32">
        <v>3</v>
      </c>
    </row>
    <row r="1879" spans="1:4">
      <c r="A1879" s="32" t="s">
        <v>2149</v>
      </c>
      <c r="B1879" s="32" t="s">
        <v>2547</v>
      </c>
      <c r="C1879" s="32">
        <v>3</v>
      </c>
      <c r="D1879" s="32">
        <v>3</v>
      </c>
    </row>
    <row r="1880" spans="1:4">
      <c r="A1880" s="32" t="s">
        <v>3630</v>
      </c>
      <c r="B1880" s="32" t="s">
        <v>2547</v>
      </c>
      <c r="C1880" s="32">
        <v>3</v>
      </c>
      <c r="D1880" s="32">
        <v>1</v>
      </c>
    </row>
    <row r="1881" spans="1:4">
      <c r="A1881" s="32" t="s">
        <v>2762</v>
      </c>
      <c r="B1881" s="32" t="s">
        <v>2547</v>
      </c>
      <c r="C1881" s="32">
        <v>3</v>
      </c>
      <c r="D1881" s="32">
        <v>3</v>
      </c>
    </row>
    <row r="1882" spans="1:4">
      <c r="A1882" s="32" t="s">
        <v>1547</v>
      </c>
      <c r="B1882" s="32" t="s">
        <v>2547</v>
      </c>
      <c r="C1882" s="32">
        <v>3</v>
      </c>
      <c r="D1882" s="32">
        <v>3</v>
      </c>
    </row>
    <row r="1883" spans="1:4">
      <c r="A1883" s="32" t="s">
        <v>2151</v>
      </c>
      <c r="B1883" s="32" t="s">
        <v>2547</v>
      </c>
      <c r="C1883" s="32">
        <v>3</v>
      </c>
      <c r="D1883" s="32">
        <v>3</v>
      </c>
    </row>
    <row r="1884" spans="1:4">
      <c r="A1884" s="32" t="s">
        <v>1925</v>
      </c>
      <c r="B1884" s="32" t="s">
        <v>2547</v>
      </c>
      <c r="C1884" s="32">
        <v>3</v>
      </c>
      <c r="D1884" s="32">
        <v>3</v>
      </c>
    </row>
    <row r="1885" spans="1:4">
      <c r="A1885" s="32" t="s">
        <v>3275</v>
      </c>
      <c r="B1885" s="32" t="s">
        <v>2547</v>
      </c>
      <c r="C1885" s="32">
        <v>3</v>
      </c>
      <c r="D1885" s="32">
        <v>2</v>
      </c>
    </row>
    <row r="1886" spans="1:4">
      <c r="A1886" s="32" t="s">
        <v>3631</v>
      </c>
      <c r="B1886" s="32" t="s">
        <v>2547</v>
      </c>
      <c r="C1886" s="32">
        <v>3</v>
      </c>
      <c r="D1886" s="32">
        <v>3</v>
      </c>
    </row>
    <row r="1887" spans="1:4">
      <c r="A1887" s="32" t="s">
        <v>2905</v>
      </c>
      <c r="B1887" s="32" t="s">
        <v>2548</v>
      </c>
      <c r="C1887" s="32">
        <v>3</v>
      </c>
      <c r="D1887" s="32">
        <v>2</v>
      </c>
    </row>
    <row r="1888" spans="1:4">
      <c r="A1888" s="32" t="s">
        <v>1751</v>
      </c>
      <c r="B1888" s="32" t="s">
        <v>2547</v>
      </c>
      <c r="C1888" s="32">
        <v>3</v>
      </c>
      <c r="D1888" s="32">
        <v>3</v>
      </c>
    </row>
    <row r="1889" spans="1:4">
      <c r="A1889" s="32" t="s">
        <v>1425</v>
      </c>
      <c r="B1889" s="32" t="s">
        <v>2547</v>
      </c>
      <c r="C1889" s="32">
        <v>3</v>
      </c>
      <c r="D1889" s="32">
        <v>2</v>
      </c>
    </row>
    <row r="1890" spans="1:4">
      <c r="A1890" s="32" t="s">
        <v>1653</v>
      </c>
      <c r="B1890" s="32" t="s">
        <v>2547</v>
      </c>
      <c r="C1890" s="32">
        <v>3</v>
      </c>
      <c r="D1890" s="32">
        <v>3</v>
      </c>
    </row>
    <row r="1891" spans="1:4">
      <c r="A1891" s="32" t="s">
        <v>2029</v>
      </c>
      <c r="B1891" s="32" t="s">
        <v>2547</v>
      </c>
      <c r="C1891" s="32">
        <v>3</v>
      </c>
      <c r="D1891" s="32">
        <v>3</v>
      </c>
    </row>
    <row r="1892" spans="1:4">
      <c r="A1892" s="32" t="s">
        <v>2485</v>
      </c>
      <c r="B1892" s="32" t="s">
        <v>2548</v>
      </c>
      <c r="C1892" s="32">
        <v>3</v>
      </c>
      <c r="D1892" s="32">
        <v>2</v>
      </c>
    </row>
    <row r="1893" spans="1:4">
      <c r="A1893" s="32" t="s">
        <v>2032</v>
      </c>
      <c r="B1893" s="32" t="s">
        <v>2547</v>
      </c>
      <c r="C1893" s="32">
        <v>3</v>
      </c>
      <c r="D1893" s="32">
        <v>3</v>
      </c>
    </row>
    <row r="1894" spans="1:4">
      <c r="A1894" s="32" t="s">
        <v>2908</v>
      </c>
      <c r="B1894" s="32" t="s">
        <v>2547</v>
      </c>
      <c r="C1894" s="32">
        <v>3</v>
      </c>
      <c r="D1894" s="32">
        <v>2</v>
      </c>
    </row>
    <row r="1895" spans="1:4">
      <c r="A1895" s="32" t="s">
        <v>3550</v>
      </c>
      <c r="B1895" s="32" t="s">
        <v>2547</v>
      </c>
      <c r="C1895" s="32">
        <v>3</v>
      </c>
      <c r="D1895" s="32">
        <v>3</v>
      </c>
    </row>
    <row r="1896" spans="1:4">
      <c r="A1896" s="32" t="s">
        <v>2490</v>
      </c>
      <c r="B1896" s="32" t="s">
        <v>2547</v>
      </c>
      <c r="C1896" s="32">
        <v>3</v>
      </c>
      <c r="D1896" s="32">
        <v>2</v>
      </c>
    </row>
    <row r="1897" spans="1:4">
      <c r="A1897" s="32" t="s">
        <v>1349</v>
      </c>
      <c r="B1897" s="32" t="s">
        <v>2549</v>
      </c>
      <c r="C1897" s="32">
        <v>3</v>
      </c>
      <c r="D1897" s="32">
        <v>3</v>
      </c>
    </row>
    <row r="1898" spans="1:4">
      <c r="A1898" s="32" t="s">
        <v>1507</v>
      </c>
      <c r="B1898" s="32" t="s">
        <v>2547</v>
      </c>
      <c r="C1898" s="32">
        <v>3</v>
      </c>
      <c r="D1898" s="32">
        <v>2</v>
      </c>
    </row>
    <row r="1899" spans="1:4">
      <c r="A1899" s="32" t="s">
        <v>2769</v>
      </c>
      <c r="B1899" s="32" t="s">
        <v>2547</v>
      </c>
      <c r="C1899" s="32">
        <v>3</v>
      </c>
      <c r="D1899" s="32">
        <v>2</v>
      </c>
    </row>
    <row r="1900" spans="1:4">
      <c r="A1900" s="32" t="s">
        <v>1384</v>
      </c>
      <c r="B1900" s="32" t="s">
        <v>2548</v>
      </c>
      <c r="C1900" s="32">
        <v>3</v>
      </c>
      <c r="D1900" s="32">
        <v>2</v>
      </c>
    </row>
    <row r="1901" spans="1:4">
      <c r="A1901" s="32" t="s">
        <v>1335</v>
      </c>
      <c r="B1901" s="32" t="s">
        <v>2548</v>
      </c>
      <c r="C1901" s="32">
        <v>3</v>
      </c>
      <c r="D1901" s="32">
        <v>3</v>
      </c>
    </row>
    <row r="1902" spans="1:4">
      <c r="A1902" s="32" t="s">
        <v>3049</v>
      </c>
      <c r="B1902" s="32" t="s">
        <v>2547</v>
      </c>
      <c r="C1902" s="32">
        <v>3</v>
      </c>
      <c r="D1902" s="32">
        <v>2</v>
      </c>
    </row>
    <row r="1903" spans="1:4">
      <c r="A1903" s="32" t="s">
        <v>2158</v>
      </c>
      <c r="B1903" s="32" t="s">
        <v>2547</v>
      </c>
      <c r="C1903" s="32">
        <v>3</v>
      </c>
      <c r="D1903" s="32">
        <v>2</v>
      </c>
    </row>
    <row r="1904" spans="1:4">
      <c r="A1904" s="32" t="s">
        <v>2159</v>
      </c>
      <c r="B1904" s="32" t="s">
        <v>2548</v>
      </c>
      <c r="C1904" s="32">
        <v>3</v>
      </c>
      <c r="D1904" s="32">
        <v>2</v>
      </c>
    </row>
    <row r="1905" spans="1:4">
      <c r="A1905" s="32" t="s">
        <v>2037</v>
      </c>
      <c r="B1905" s="32" t="s">
        <v>2547</v>
      </c>
      <c r="C1905" s="32">
        <v>3</v>
      </c>
      <c r="D1905" s="32">
        <v>2</v>
      </c>
    </row>
    <row r="1906" spans="1:4">
      <c r="A1906" s="32" t="s">
        <v>1695</v>
      </c>
      <c r="B1906" s="32" t="s">
        <v>2547</v>
      </c>
      <c r="C1906" s="32">
        <v>3</v>
      </c>
      <c r="D1906" s="32">
        <v>3</v>
      </c>
    </row>
    <row r="1907" spans="1:4">
      <c r="A1907" s="32" t="s">
        <v>2314</v>
      </c>
      <c r="B1907" s="32" t="s">
        <v>2547</v>
      </c>
      <c r="C1907" s="32">
        <v>3</v>
      </c>
      <c r="D1907" s="32">
        <v>2</v>
      </c>
    </row>
    <row r="1908" spans="1:4">
      <c r="A1908" s="32" t="s">
        <v>2038</v>
      </c>
      <c r="B1908" s="32" t="s">
        <v>2547</v>
      </c>
      <c r="C1908" s="32">
        <v>3</v>
      </c>
      <c r="D1908" s="32">
        <v>2</v>
      </c>
    </row>
    <row r="1909" spans="1:4">
      <c r="A1909" s="32" t="s">
        <v>2913</v>
      </c>
      <c r="B1909" s="32" t="s">
        <v>2547</v>
      </c>
      <c r="C1909" s="32">
        <v>3</v>
      </c>
      <c r="D1909" s="32">
        <v>2</v>
      </c>
    </row>
    <row r="1910" spans="1:4">
      <c r="A1910" s="32" t="s">
        <v>2162</v>
      </c>
      <c r="B1910" s="32" t="s">
        <v>2548</v>
      </c>
      <c r="C1910" s="32">
        <v>3</v>
      </c>
      <c r="D1910" s="32">
        <v>3</v>
      </c>
    </row>
    <row r="1911" spans="1:4">
      <c r="A1911" s="32" t="s">
        <v>1757</v>
      </c>
      <c r="B1911" s="32" t="s">
        <v>2547</v>
      </c>
      <c r="C1911" s="32">
        <v>3</v>
      </c>
      <c r="D1911" s="32">
        <v>3</v>
      </c>
    </row>
    <row r="1912" spans="1:4">
      <c r="A1912" s="32" t="s">
        <v>2040</v>
      </c>
      <c r="B1912" s="32" t="s">
        <v>2547</v>
      </c>
      <c r="C1912" s="32">
        <v>3</v>
      </c>
      <c r="D1912" s="32">
        <v>3</v>
      </c>
    </row>
    <row r="1913" spans="1:4">
      <c r="A1913" s="32" t="s">
        <v>1554</v>
      </c>
      <c r="B1913" s="32" t="s">
        <v>2547</v>
      </c>
      <c r="C1913" s="32">
        <v>3</v>
      </c>
      <c r="D1913" s="32">
        <v>3</v>
      </c>
    </row>
    <row r="1914" spans="1:4">
      <c r="A1914" s="32" t="s">
        <v>3553</v>
      </c>
      <c r="B1914" s="32" t="s">
        <v>2547</v>
      </c>
      <c r="C1914" s="32">
        <v>3</v>
      </c>
      <c r="D1914" s="32">
        <v>3</v>
      </c>
    </row>
    <row r="1915" spans="1:4">
      <c r="A1915" s="32" t="s">
        <v>2917</v>
      </c>
      <c r="B1915" s="32" t="s">
        <v>2547</v>
      </c>
      <c r="C1915" s="32">
        <v>3</v>
      </c>
      <c r="D1915" s="32">
        <v>1</v>
      </c>
    </row>
    <row r="1916" spans="1:4">
      <c r="A1916" s="32" t="s">
        <v>1933</v>
      </c>
      <c r="B1916" s="32" t="s">
        <v>2547</v>
      </c>
      <c r="C1916" s="32">
        <v>3</v>
      </c>
      <c r="D1916" s="32">
        <v>3</v>
      </c>
    </row>
    <row r="1917" spans="1:4">
      <c r="A1917" s="32" t="s">
        <v>1836</v>
      </c>
      <c r="B1917" s="32" t="s">
        <v>2548</v>
      </c>
      <c r="C1917" s="32">
        <v>3</v>
      </c>
      <c r="D1917" s="32">
        <v>3</v>
      </c>
    </row>
    <row r="1918" spans="1:4">
      <c r="A1918" s="32" t="s">
        <v>2500</v>
      </c>
      <c r="B1918" s="32" t="s">
        <v>2547</v>
      </c>
      <c r="C1918" s="32">
        <v>3</v>
      </c>
      <c r="D1918" s="32">
        <v>2</v>
      </c>
    </row>
    <row r="1919" spans="1:4">
      <c r="A1919" s="32" t="s">
        <v>1510</v>
      </c>
      <c r="B1919" s="32" t="s">
        <v>2547</v>
      </c>
      <c r="C1919" s="32">
        <v>3</v>
      </c>
      <c r="D1919" s="32">
        <v>2</v>
      </c>
    </row>
    <row r="1920" spans="1:4">
      <c r="A1920" s="32" t="s">
        <v>1840</v>
      </c>
      <c r="B1920" s="32" t="s">
        <v>2547</v>
      </c>
      <c r="C1920" s="32">
        <v>3</v>
      </c>
      <c r="D1920" s="32">
        <v>3</v>
      </c>
    </row>
    <row r="1921" spans="1:4">
      <c r="A1921" s="32" t="s">
        <v>2858</v>
      </c>
      <c r="B1921" s="32" t="s">
        <v>2548</v>
      </c>
      <c r="C1921" s="32">
        <v>3</v>
      </c>
      <c r="D1921" s="32">
        <v>3</v>
      </c>
    </row>
    <row r="1922" spans="1:4">
      <c r="A1922" s="32" t="s">
        <v>1761</v>
      </c>
      <c r="B1922" s="32" t="s">
        <v>2547</v>
      </c>
      <c r="C1922" s="32">
        <v>3</v>
      </c>
      <c r="D1922" s="32">
        <v>2</v>
      </c>
    </row>
    <row r="1923" spans="1:4">
      <c r="A1923" s="32" t="s">
        <v>2504</v>
      </c>
      <c r="B1923" s="32" t="s">
        <v>2547</v>
      </c>
      <c r="C1923" s="32">
        <v>3</v>
      </c>
      <c r="D1923" s="32">
        <v>3</v>
      </c>
    </row>
    <row r="1924" spans="1:4">
      <c r="A1924" s="32" t="s">
        <v>1843</v>
      </c>
      <c r="B1924" s="32" t="s">
        <v>2547</v>
      </c>
      <c r="C1924" s="32">
        <v>3</v>
      </c>
      <c r="D1924" s="32">
        <v>3</v>
      </c>
    </row>
    <row r="1925" spans="1:4">
      <c r="A1925" s="32" t="s">
        <v>1352</v>
      </c>
      <c r="B1925" s="32" t="s">
        <v>2548</v>
      </c>
      <c r="C1925" s="32">
        <v>3</v>
      </c>
      <c r="D1925" s="32">
        <v>3</v>
      </c>
    </row>
    <row r="1926" spans="1:4">
      <c r="A1926" s="32" t="s">
        <v>2043</v>
      </c>
      <c r="B1926" s="32" t="s">
        <v>2547</v>
      </c>
      <c r="C1926" s="32">
        <v>3</v>
      </c>
      <c r="D1926" s="32">
        <v>3</v>
      </c>
    </row>
    <row r="1927" spans="1:4">
      <c r="A1927" s="32" t="s">
        <v>3298</v>
      </c>
      <c r="B1927" s="32" t="s">
        <v>2547</v>
      </c>
      <c r="C1927" s="32">
        <v>3</v>
      </c>
      <c r="D1927" s="32">
        <v>3</v>
      </c>
    </row>
    <row r="1928" spans="1:4">
      <c r="A1928" s="32" t="s">
        <v>3516</v>
      </c>
      <c r="B1928" s="32" t="s">
        <v>2547</v>
      </c>
      <c r="C1928" s="32">
        <v>3</v>
      </c>
      <c r="D1928" s="32">
        <v>3</v>
      </c>
    </row>
    <row r="1929" spans="1:4">
      <c r="A1929" s="32" t="s">
        <v>2047</v>
      </c>
      <c r="B1929" s="32" t="s">
        <v>2548</v>
      </c>
      <c r="C1929" s="32">
        <v>3</v>
      </c>
      <c r="D1929" s="32">
        <v>3</v>
      </c>
    </row>
    <row r="1930" spans="1:4">
      <c r="A1930" s="32" t="s">
        <v>1696</v>
      </c>
      <c r="B1930" s="32" t="s">
        <v>2547</v>
      </c>
      <c r="C1930" s="32">
        <v>3</v>
      </c>
      <c r="D1930" s="32">
        <v>3</v>
      </c>
    </row>
    <row r="1931" spans="1:4">
      <c r="A1931" s="32" t="s">
        <v>2048</v>
      </c>
      <c r="B1931" s="32" t="s">
        <v>2547</v>
      </c>
      <c r="C1931" s="32">
        <v>3</v>
      </c>
      <c r="D1931" s="32">
        <v>3</v>
      </c>
    </row>
    <row r="1932" spans="1:4">
      <c r="A1932" s="32" t="s">
        <v>1302</v>
      </c>
      <c r="B1932" s="32" t="s">
        <v>2547</v>
      </c>
      <c r="C1932" s="32">
        <v>3</v>
      </c>
      <c r="D1932" s="32">
        <v>2</v>
      </c>
    </row>
    <row r="1933" spans="1:4">
      <c r="A1933" s="32" t="s">
        <v>1302</v>
      </c>
      <c r="B1933" s="32" t="s">
        <v>2548</v>
      </c>
      <c r="C1933" s="32">
        <v>3</v>
      </c>
      <c r="D1933" s="32">
        <v>2</v>
      </c>
    </row>
    <row r="1934" spans="1:4">
      <c r="A1934" s="32" t="s">
        <v>3555</v>
      </c>
      <c r="B1934" s="32" t="s">
        <v>2547</v>
      </c>
      <c r="C1934" s="32">
        <v>3</v>
      </c>
      <c r="D1934" s="32">
        <v>1</v>
      </c>
    </row>
    <row r="1935" spans="1:4">
      <c r="A1935" s="32" t="s">
        <v>1697</v>
      </c>
      <c r="B1935" s="32" t="s">
        <v>2547</v>
      </c>
      <c r="C1935" s="32">
        <v>3</v>
      </c>
      <c r="D1935" s="32">
        <v>3</v>
      </c>
    </row>
    <row r="1936" spans="1:4">
      <c r="A1936" s="32" t="s">
        <v>2330</v>
      </c>
      <c r="B1936" s="32" t="s">
        <v>2547</v>
      </c>
      <c r="C1936" s="32">
        <v>3</v>
      </c>
      <c r="D1936" s="32">
        <v>3</v>
      </c>
    </row>
    <row r="1937" spans="1:4">
      <c r="A1937" s="32" t="s">
        <v>2331</v>
      </c>
      <c r="B1937" s="32" t="s">
        <v>2548</v>
      </c>
      <c r="C1937" s="32">
        <v>3</v>
      </c>
      <c r="D1937" s="32">
        <v>3</v>
      </c>
    </row>
    <row r="1938" spans="1:4">
      <c r="A1938" s="32" t="s">
        <v>1255</v>
      </c>
      <c r="B1938" s="32" t="s">
        <v>2548</v>
      </c>
      <c r="C1938" s="32">
        <v>3</v>
      </c>
      <c r="D1938" s="32">
        <v>3</v>
      </c>
    </row>
    <row r="1939" spans="1:4">
      <c r="A1939" s="32" t="s">
        <v>1442</v>
      </c>
      <c r="B1939" s="32" t="s">
        <v>2548</v>
      </c>
      <c r="C1939" s="32">
        <v>3</v>
      </c>
      <c r="D1939" s="32">
        <v>3</v>
      </c>
    </row>
    <row r="1940" spans="1:4">
      <c r="A1940" s="32" t="s">
        <v>1604</v>
      </c>
      <c r="B1940" s="32" t="s">
        <v>2547</v>
      </c>
      <c r="C1940" s="32">
        <v>3</v>
      </c>
      <c r="D1940" s="32">
        <v>3</v>
      </c>
    </row>
    <row r="1941" spans="1:4">
      <c r="A1941" s="32" t="s">
        <v>1845</v>
      </c>
      <c r="B1941" s="32" t="s">
        <v>2547</v>
      </c>
      <c r="C1941" s="32">
        <v>3</v>
      </c>
      <c r="D1941" s="32">
        <v>3</v>
      </c>
    </row>
    <row r="1942" spans="1:4">
      <c r="A1942" s="32" t="s">
        <v>3556</v>
      </c>
      <c r="B1942" s="32" t="s">
        <v>2547</v>
      </c>
      <c r="C1942" s="32">
        <v>3</v>
      </c>
      <c r="D1942" s="32">
        <v>3</v>
      </c>
    </row>
    <row r="1943" spans="1:4">
      <c r="A1943" s="32" t="s">
        <v>1659</v>
      </c>
      <c r="B1943" s="32" t="s">
        <v>2548</v>
      </c>
      <c r="C1943" s="32">
        <v>3</v>
      </c>
      <c r="D1943" s="32">
        <v>3</v>
      </c>
    </row>
    <row r="1944" spans="1:4">
      <c r="A1944" s="32" t="s">
        <v>1940</v>
      </c>
      <c r="B1944" s="32" t="s">
        <v>2548</v>
      </c>
      <c r="C1944" s="32">
        <v>3</v>
      </c>
      <c r="D1944" s="32">
        <v>2</v>
      </c>
    </row>
    <row r="1945" spans="1:4">
      <c r="A1945" s="32" t="s">
        <v>1386</v>
      </c>
      <c r="B1945" s="32" t="s">
        <v>2548</v>
      </c>
      <c r="C1945" s="32">
        <v>3</v>
      </c>
      <c r="D1945" s="32">
        <v>3</v>
      </c>
    </row>
    <row r="1946" spans="1:4">
      <c r="A1946" s="32" t="s">
        <v>2176</v>
      </c>
      <c r="B1946" s="32" t="s">
        <v>2548</v>
      </c>
      <c r="C1946" s="32">
        <v>3</v>
      </c>
      <c r="D1946" s="32">
        <v>3</v>
      </c>
    </row>
    <row r="1947" spans="1:4">
      <c r="A1947" s="32" t="s">
        <v>1559</v>
      </c>
      <c r="B1947" s="32" t="s">
        <v>2548</v>
      </c>
      <c r="C1947" s="32">
        <v>3</v>
      </c>
      <c r="D1947" s="32">
        <v>2</v>
      </c>
    </row>
    <row r="1948" spans="1:4">
      <c r="A1948" s="32" t="s">
        <v>2178</v>
      </c>
      <c r="B1948" s="32" t="s">
        <v>2547</v>
      </c>
      <c r="C1948" s="32">
        <v>3</v>
      </c>
      <c r="D1948" s="32">
        <v>3</v>
      </c>
    </row>
    <row r="1949" spans="1:4">
      <c r="A1949" s="32" t="s">
        <v>2178</v>
      </c>
      <c r="B1949" s="32" t="s">
        <v>2548</v>
      </c>
      <c r="C1949" s="32">
        <v>3</v>
      </c>
      <c r="D1949" s="32">
        <v>2</v>
      </c>
    </row>
    <row r="1950" spans="1:4">
      <c r="A1950" s="32" t="s">
        <v>1560</v>
      </c>
      <c r="B1950" s="32" t="s">
        <v>2547</v>
      </c>
      <c r="C1950" s="32">
        <v>3</v>
      </c>
      <c r="D1950" s="32">
        <v>3</v>
      </c>
    </row>
    <row r="1951" spans="1:4">
      <c r="A1951" s="32" t="s">
        <v>1177</v>
      </c>
      <c r="B1951" s="32" t="s">
        <v>2548</v>
      </c>
      <c r="C1951" s="32">
        <v>3</v>
      </c>
      <c r="D1951" s="32">
        <v>2</v>
      </c>
    </row>
    <row r="1952" spans="1:4">
      <c r="A1952" s="32" t="s">
        <v>1850</v>
      </c>
      <c r="B1952" s="32" t="s">
        <v>2547</v>
      </c>
      <c r="C1952" s="32">
        <v>3</v>
      </c>
      <c r="D1952" s="32">
        <v>3</v>
      </c>
    </row>
    <row r="1953" spans="1:4">
      <c r="A1953" s="32" t="s">
        <v>2343</v>
      </c>
      <c r="B1953" s="32" t="s">
        <v>2548</v>
      </c>
      <c r="C1953" s="32">
        <v>3</v>
      </c>
      <c r="D1953" s="32">
        <v>2</v>
      </c>
    </row>
    <row r="1954" spans="1:4">
      <c r="A1954" s="32" t="s">
        <v>1135</v>
      </c>
      <c r="B1954" s="32" t="s">
        <v>2548</v>
      </c>
      <c r="C1954" s="32">
        <v>3</v>
      </c>
      <c r="D1954" s="32">
        <v>3</v>
      </c>
    </row>
    <row r="1955" spans="1:4">
      <c r="A1955" s="32" t="s">
        <v>2821</v>
      </c>
      <c r="B1955" s="32" t="s">
        <v>2547</v>
      </c>
      <c r="C1955" s="32">
        <v>3</v>
      </c>
      <c r="D1955" s="32">
        <v>3</v>
      </c>
    </row>
    <row r="1956" spans="1:4">
      <c r="A1956" s="32" t="s">
        <v>1771</v>
      </c>
      <c r="B1956" s="32" t="s">
        <v>2547</v>
      </c>
      <c r="C1956" s="32">
        <v>3</v>
      </c>
      <c r="D1956" s="32">
        <v>3</v>
      </c>
    </row>
    <row r="1957" spans="1:4">
      <c r="A1957" s="32" t="s">
        <v>3558</v>
      </c>
      <c r="B1957" s="32" t="s">
        <v>2547</v>
      </c>
      <c r="C1957" s="32">
        <v>3</v>
      </c>
      <c r="D1957" s="32">
        <v>3</v>
      </c>
    </row>
    <row r="1958" spans="1:4">
      <c r="A1958" s="32" t="s">
        <v>2521</v>
      </c>
      <c r="B1958" s="32" t="s">
        <v>2548</v>
      </c>
      <c r="C1958" s="32">
        <v>3</v>
      </c>
      <c r="D1958" s="32">
        <v>2</v>
      </c>
    </row>
    <row r="1959" spans="1:4">
      <c r="A1959" s="32" t="s">
        <v>1941</v>
      </c>
      <c r="B1959" s="32" t="s">
        <v>2547</v>
      </c>
      <c r="C1959" s="32">
        <v>3</v>
      </c>
      <c r="D1959" s="32">
        <v>3</v>
      </c>
    </row>
    <row r="1960" spans="1:4">
      <c r="A1960" s="32" t="s">
        <v>3559</v>
      </c>
      <c r="B1960" s="32" t="s">
        <v>2547</v>
      </c>
      <c r="C1960" s="32">
        <v>3</v>
      </c>
      <c r="D1960" s="32">
        <v>3</v>
      </c>
    </row>
    <row r="1961" spans="1:4">
      <c r="A1961" s="32" t="s">
        <v>1484</v>
      </c>
      <c r="B1961" s="32" t="s">
        <v>2548</v>
      </c>
      <c r="C1961" s="32">
        <v>3</v>
      </c>
      <c r="D1961" s="32">
        <v>2</v>
      </c>
    </row>
    <row r="1962" spans="1:4">
      <c r="A1962" s="32" t="s">
        <v>1666</v>
      </c>
      <c r="B1962" s="32" t="s">
        <v>2547</v>
      </c>
      <c r="C1962" s="32">
        <v>3</v>
      </c>
      <c r="D1962" s="32">
        <v>3</v>
      </c>
    </row>
    <row r="1963" spans="1:4">
      <c r="A1963" s="32" t="s">
        <v>2349</v>
      </c>
      <c r="B1963" s="32" t="s">
        <v>2548</v>
      </c>
      <c r="C1963" s="32">
        <v>3</v>
      </c>
      <c r="D1963" s="32">
        <v>3</v>
      </c>
    </row>
    <row r="1964" spans="1:4">
      <c r="A1964" s="32" t="s">
        <v>1944</v>
      </c>
      <c r="B1964" s="32" t="s">
        <v>2547</v>
      </c>
      <c r="C1964" s="32">
        <v>3</v>
      </c>
      <c r="D1964" s="32">
        <v>2</v>
      </c>
    </row>
    <row r="1965" spans="1:4">
      <c r="A1965" s="32" t="s">
        <v>1855</v>
      </c>
      <c r="B1965" s="32" t="s">
        <v>2547</v>
      </c>
      <c r="C1965" s="32">
        <v>3</v>
      </c>
      <c r="D1965" s="32">
        <v>2</v>
      </c>
    </row>
    <row r="1966" spans="1:4">
      <c r="A1966" s="32" t="s">
        <v>3638</v>
      </c>
      <c r="B1966" s="32" t="s">
        <v>2547</v>
      </c>
      <c r="C1966" s="32">
        <v>3</v>
      </c>
      <c r="D1966" s="32">
        <v>3</v>
      </c>
    </row>
    <row r="1967" spans="1:4">
      <c r="A1967" s="32" t="s">
        <v>2526</v>
      </c>
      <c r="B1967" s="32" t="s">
        <v>2547</v>
      </c>
      <c r="C1967" s="32">
        <v>3</v>
      </c>
      <c r="D1967" s="32">
        <v>3</v>
      </c>
    </row>
    <row r="1968" spans="1:4">
      <c r="A1968" s="32" t="s">
        <v>1563</v>
      </c>
      <c r="B1968" s="32" t="s">
        <v>2548</v>
      </c>
      <c r="C1968" s="32">
        <v>3</v>
      </c>
      <c r="D1968" s="32">
        <v>3</v>
      </c>
    </row>
    <row r="1969" spans="1:4">
      <c r="A1969" s="32" t="s">
        <v>1428</v>
      </c>
      <c r="B1969" s="32" t="s">
        <v>2548</v>
      </c>
      <c r="C1969" s="32">
        <v>3</v>
      </c>
      <c r="D1969" s="32">
        <v>3</v>
      </c>
    </row>
    <row r="1970" spans="1:4">
      <c r="A1970" s="32" t="s">
        <v>3312</v>
      </c>
      <c r="B1970" s="32" t="s">
        <v>2547</v>
      </c>
      <c r="C1970" s="32">
        <v>3</v>
      </c>
      <c r="D1970" s="32">
        <v>2</v>
      </c>
    </row>
    <row r="1971" spans="1:4">
      <c r="A1971" s="32" t="s">
        <v>2527</v>
      </c>
      <c r="B1971" s="32" t="s">
        <v>2547</v>
      </c>
      <c r="C1971" s="32">
        <v>3</v>
      </c>
      <c r="D1971" s="32">
        <v>2</v>
      </c>
    </row>
    <row r="1972" spans="1:4">
      <c r="A1972" s="32" t="s">
        <v>1516</v>
      </c>
      <c r="B1972" s="32" t="s">
        <v>2547</v>
      </c>
      <c r="C1972" s="32">
        <v>3</v>
      </c>
      <c r="D1972" s="32">
        <v>3</v>
      </c>
    </row>
    <row r="1973" spans="1:4">
      <c r="A1973" s="32" t="s">
        <v>1034</v>
      </c>
      <c r="B1973" s="32" t="s">
        <v>2549</v>
      </c>
      <c r="C1973" s="32">
        <v>3</v>
      </c>
      <c r="D1973" s="32">
        <v>2</v>
      </c>
    </row>
    <row r="1974" spans="1:4">
      <c r="A1974" s="32" t="s">
        <v>2528</v>
      </c>
      <c r="B1974" s="32" t="s">
        <v>2547</v>
      </c>
      <c r="C1974" s="32">
        <v>3</v>
      </c>
      <c r="D1974" s="32">
        <v>1</v>
      </c>
    </row>
    <row r="1975" spans="1:4">
      <c r="A1975" s="32" t="s">
        <v>2528</v>
      </c>
      <c r="B1975" s="32" t="s">
        <v>2548</v>
      </c>
      <c r="C1975" s="32">
        <v>3</v>
      </c>
      <c r="D1975" s="32">
        <v>1</v>
      </c>
    </row>
    <row r="1976" spans="1:4">
      <c r="A1976" s="32" t="s">
        <v>2355</v>
      </c>
      <c r="B1976" s="32" t="s">
        <v>2548</v>
      </c>
      <c r="C1976" s="32">
        <v>3</v>
      </c>
      <c r="D1976" s="32">
        <v>1</v>
      </c>
    </row>
    <row r="1977" spans="1:4">
      <c r="A1977" s="32" t="s">
        <v>1031</v>
      </c>
      <c r="B1977" s="32" t="s">
        <v>2549</v>
      </c>
      <c r="C1977" s="32">
        <v>3</v>
      </c>
      <c r="D1977" s="32">
        <v>3</v>
      </c>
    </row>
    <row r="1978" spans="1:4">
      <c r="A1978" s="32" t="s">
        <v>1157</v>
      </c>
      <c r="B1978" s="32" t="s">
        <v>2548</v>
      </c>
      <c r="C1978" s="32">
        <v>3</v>
      </c>
      <c r="D1978" s="32">
        <v>3</v>
      </c>
    </row>
    <row r="1979" spans="1:4">
      <c r="A1979" s="32" t="s">
        <v>2190</v>
      </c>
      <c r="B1979" s="32" t="s">
        <v>2548</v>
      </c>
      <c r="C1979" s="32">
        <v>3</v>
      </c>
      <c r="D1979" s="32">
        <v>1</v>
      </c>
    </row>
    <row r="1980" spans="1:4">
      <c r="A1980" s="32" t="s">
        <v>4544</v>
      </c>
      <c r="B1980" s="32">
        <v>3</v>
      </c>
      <c r="C1980" s="32">
        <v>2</v>
      </c>
      <c r="D1980" s="32">
        <v>1.5</v>
      </c>
    </row>
    <row r="1981" spans="1:4">
      <c r="A1981" s="32" t="s">
        <v>3077</v>
      </c>
      <c r="B1981" s="32" t="s">
        <v>2547</v>
      </c>
      <c r="C1981" s="32">
        <v>3</v>
      </c>
      <c r="D1981" s="32">
        <v>3</v>
      </c>
    </row>
    <row r="1982" spans="1:4">
      <c r="A1982" s="32" t="s">
        <v>3077</v>
      </c>
      <c r="B1982" s="32" t="s">
        <v>2548</v>
      </c>
      <c r="C1982" s="32">
        <v>3</v>
      </c>
      <c r="D1982" s="32">
        <v>1</v>
      </c>
    </row>
    <row r="1983" spans="1:4">
      <c r="A1983" s="32" t="s">
        <v>2926</v>
      </c>
      <c r="B1983" s="32" t="s">
        <v>2547</v>
      </c>
      <c r="C1983" s="32">
        <v>3</v>
      </c>
      <c r="D1983" s="32">
        <v>1</v>
      </c>
    </row>
    <row r="1984" spans="1:4">
      <c r="A1984" s="32" t="s">
        <v>2927</v>
      </c>
      <c r="B1984" s="32" t="s">
        <v>2548</v>
      </c>
      <c r="C1984" s="32">
        <v>3</v>
      </c>
      <c r="D1984" s="32">
        <v>1</v>
      </c>
    </row>
    <row r="1985" spans="1:4">
      <c r="A1985" s="32" t="s">
        <v>2868</v>
      </c>
      <c r="B1985" s="32" t="s">
        <v>2547</v>
      </c>
      <c r="C1985" s="32">
        <v>3</v>
      </c>
      <c r="D1985" s="32">
        <v>2</v>
      </c>
    </row>
    <row r="1986" spans="1:4">
      <c r="A1986" s="32" t="s">
        <v>3642</v>
      </c>
      <c r="B1986" s="32" t="s">
        <v>2548</v>
      </c>
      <c r="C1986" s="32">
        <v>3</v>
      </c>
      <c r="D1986" s="32">
        <v>1</v>
      </c>
    </row>
    <row r="1987" spans="1:4">
      <c r="A1987" s="32" t="s">
        <v>2359</v>
      </c>
      <c r="B1987" s="32" t="s">
        <v>2547</v>
      </c>
      <c r="C1987" s="32">
        <v>3</v>
      </c>
      <c r="D1987" s="32">
        <v>4</v>
      </c>
    </row>
    <row r="1988" spans="1:4">
      <c r="A1988" s="32" t="s">
        <v>2359</v>
      </c>
      <c r="B1988" s="32" t="s">
        <v>2548</v>
      </c>
      <c r="C1988" s="32">
        <v>3</v>
      </c>
      <c r="D1988" s="32">
        <v>1</v>
      </c>
    </row>
    <row r="1989" spans="1:4">
      <c r="A1989" s="32" t="s">
        <v>2928</v>
      </c>
      <c r="B1989" s="32" t="s">
        <v>2547</v>
      </c>
      <c r="C1989" s="32">
        <v>3</v>
      </c>
      <c r="D1989" s="32">
        <v>2</v>
      </c>
    </row>
    <row r="1990" spans="1:4">
      <c r="A1990" s="32" t="s">
        <v>3643</v>
      </c>
      <c r="B1990" s="32" t="s">
        <v>2547</v>
      </c>
      <c r="C1990" s="32">
        <v>3</v>
      </c>
      <c r="D1990" s="32">
        <v>2</v>
      </c>
    </row>
    <row r="1991" spans="1:4">
      <c r="A1991" s="32" t="s">
        <v>2869</v>
      </c>
      <c r="B1991" s="32" t="s">
        <v>2547</v>
      </c>
      <c r="C1991" s="32">
        <v>3</v>
      </c>
      <c r="D1991" s="32">
        <v>2</v>
      </c>
    </row>
    <row r="1992" spans="1:4">
      <c r="A1992" s="32" t="s">
        <v>1290</v>
      </c>
      <c r="B1992" s="32" t="s">
        <v>2548</v>
      </c>
      <c r="C1992" s="32">
        <v>3</v>
      </c>
      <c r="D1992" s="32">
        <v>2</v>
      </c>
    </row>
    <row r="1993" spans="1:4">
      <c r="A1993" s="32" t="s">
        <v>2361</v>
      </c>
      <c r="B1993" s="32" t="s">
        <v>2548</v>
      </c>
      <c r="C1993" s="32">
        <v>3</v>
      </c>
      <c r="D1993" s="32">
        <v>2</v>
      </c>
    </row>
    <row r="1994" spans="1:4">
      <c r="A1994" s="32" t="s">
        <v>3016</v>
      </c>
      <c r="B1994" s="32" t="s">
        <v>2547</v>
      </c>
      <c r="C1994" s="32">
        <v>3</v>
      </c>
      <c r="D1994" s="32">
        <v>2</v>
      </c>
    </row>
    <row r="1995" spans="1:4">
      <c r="A1995" s="32" t="s">
        <v>2575</v>
      </c>
      <c r="B1995" s="32">
        <v>3</v>
      </c>
      <c r="C1995" s="32">
        <v>2</v>
      </c>
      <c r="D1995" s="32">
        <v>1.5</v>
      </c>
    </row>
    <row r="1996" spans="1:4">
      <c r="A1996" s="32" t="s">
        <v>4545</v>
      </c>
      <c r="B1996" s="32">
        <v>3</v>
      </c>
      <c r="C1996" s="32">
        <v>2</v>
      </c>
      <c r="D1996" s="32">
        <v>1.5</v>
      </c>
    </row>
    <row r="1997" spans="1:4">
      <c r="A1997" s="32" t="s">
        <v>3188</v>
      </c>
      <c r="B1997" s="32" t="s">
        <v>2547</v>
      </c>
      <c r="C1997" s="32">
        <v>3</v>
      </c>
      <c r="D1997" s="32">
        <v>1</v>
      </c>
    </row>
    <row r="1998" spans="1:4">
      <c r="A1998" s="32" t="s">
        <v>2061</v>
      </c>
      <c r="B1998" s="32" t="s">
        <v>2547</v>
      </c>
      <c r="C1998" s="32">
        <v>3</v>
      </c>
      <c r="D1998" s="32">
        <v>3</v>
      </c>
    </row>
    <row r="1999" spans="1:4">
      <c r="A1999" s="32" t="s">
        <v>3561</v>
      </c>
      <c r="B1999" s="32" t="s">
        <v>2547</v>
      </c>
      <c r="C1999" s="32">
        <v>3</v>
      </c>
      <c r="D1999" s="32">
        <v>2</v>
      </c>
    </row>
    <row r="2000" spans="1:4">
      <c r="A2000" s="32" t="s">
        <v>2195</v>
      </c>
      <c r="B2000" s="32" t="s">
        <v>2548</v>
      </c>
      <c r="C2000" s="32">
        <v>3</v>
      </c>
      <c r="D2000" s="32">
        <v>1</v>
      </c>
    </row>
    <row r="2001" spans="1:4">
      <c r="A2001" s="32" t="s">
        <v>3646</v>
      </c>
      <c r="B2001" s="32" t="s">
        <v>2547</v>
      </c>
      <c r="C2001" s="32">
        <v>3</v>
      </c>
      <c r="D2001" s="32">
        <v>3</v>
      </c>
    </row>
    <row r="2002" spans="1:4">
      <c r="A2002" s="32" t="s">
        <v>2579</v>
      </c>
      <c r="B2002" s="32">
        <v>3</v>
      </c>
      <c r="C2002" s="32">
        <v>3</v>
      </c>
      <c r="D2002" s="32">
        <v>1</v>
      </c>
    </row>
    <row r="2003" spans="1:4">
      <c r="A2003" s="32" t="s">
        <v>2940</v>
      </c>
      <c r="B2003" s="32">
        <v>3</v>
      </c>
      <c r="C2003" s="32">
        <v>3</v>
      </c>
      <c r="D2003" s="32">
        <v>1</v>
      </c>
    </row>
    <row r="2004" spans="1:4">
      <c r="A2004" s="32" t="s">
        <v>4546</v>
      </c>
      <c r="B2004" s="32">
        <v>3</v>
      </c>
      <c r="C2004" s="32">
        <v>1</v>
      </c>
      <c r="D2004" s="32">
        <v>3</v>
      </c>
    </row>
    <row r="2005" spans="1:4">
      <c r="A2005" s="32" t="s">
        <v>3053</v>
      </c>
      <c r="B2005" s="32" t="s">
        <v>2547</v>
      </c>
      <c r="C2005" s="32">
        <v>3</v>
      </c>
      <c r="D2005" s="32">
        <v>3</v>
      </c>
    </row>
    <row r="2006" spans="1:4">
      <c r="A2006" s="32" t="s">
        <v>2196</v>
      </c>
      <c r="B2006" s="32" t="s">
        <v>2547</v>
      </c>
      <c r="C2006" s="32">
        <v>3</v>
      </c>
      <c r="D2006" s="32">
        <v>3</v>
      </c>
    </row>
    <row r="2007" spans="1:4">
      <c r="A2007" s="32" t="s">
        <v>2948</v>
      </c>
      <c r="B2007" s="32">
        <v>3</v>
      </c>
      <c r="C2007" s="32">
        <v>2</v>
      </c>
      <c r="D2007" s="32">
        <v>1.5</v>
      </c>
    </row>
    <row r="2008" spans="1:4">
      <c r="A2008" s="32" t="s">
        <v>2533</v>
      </c>
      <c r="B2008" s="32" t="s">
        <v>2547</v>
      </c>
      <c r="C2008" s="32">
        <v>3</v>
      </c>
      <c r="D2008" s="32">
        <v>2</v>
      </c>
    </row>
    <row r="2009" spans="1:4">
      <c r="A2009" s="32" t="s">
        <v>3652</v>
      </c>
      <c r="B2009" s="32" t="s">
        <v>2548</v>
      </c>
      <c r="C2009" s="32">
        <v>3</v>
      </c>
      <c r="D2009" s="32">
        <v>1</v>
      </c>
    </row>
    <row r="2010" spans="1:4">
      <c r="A2010" s="32" t="s">
        <v>3508</v>
      </c>
      <c r="B2010" s="32" t="s">
        <v>2547</v>
      </c>
      <c r="C2010" s="32">
        <v>3</v>
      </c>
      <c r="D2010" s="32">
        <v>1</v>
      </c>
    </row>
    <row r="2011" spans="1:4">
      <c r="A2011" s="32" t="s">
        <v>3508</v>
      </c>
      <c r="B2011" s="32" t="s">
        <v>2548</v>
      </c>
      <c r="C2011" s="32">
        <v>3</v>
      </c>
      <c r="D2011" s="32">
        <v>1</v>
      </c>
    </row>
    <row r="2012" spans="1:4">
      <c r="A2012" s="32" t="s">
        <v>4547</v>
      </c>
      <c r="B2012" s="32">
        <v>3</v>
      </c>
      <c r="C2012" s="32">
        <v>3</v>
      </c>
      <c r="D2012" s="32">
        <v>1</v>
      </c>
    </row>
    <row r="2013" spans="1:4">
      <c r="A2013" s="32" t="s">
        <v>2827</v>
      </c>
      <c r="B2013" s="32" t="s">
        <v>2547</v>
      </c>
      <c r="C2013" s="32">
        <v>3</v>
      </c>
      <c r="D2013" s="32">
        <v>2</v>
      </c>
    </row>
    <row r="2014" spans="1:4">
      <c r="A2014" s="32" t="s">
        <v>3656</v>
      </c>
      <c r="B2014" s="32" t="s">
        <v>2548</v>
      </c>
      <c r="C2014" s="32">
        <v>3</v>
      </c>
      <c r="D2014" s="32">
        <v>1</v>
      </c>
    </row>
    <row r="2015" spans="1:4">
      <c r="A2015" s="32" t="s">
        <v>3657</v>
      </c>
      <c r="B2015" s="32" t="s">
        <v>2547</v>
      </c>
      <c r="C2015" s="32">
        <v>3</v>
      </c>
      <c r="D2015" s="32">
        <v>2</v>
      </c>
    </row>
    <row r="2016" spans="1:4">
      <c r="A2016" s="32" t="s">
        <v>3659</v>
      </c>
      <c r="B2016" s="32" t="s">
        <v>2547</v>
      </c>
      <c r="C2016" s="32">
        <v>3</v>
      </c>
      <c r="D2016" s="32">
        <v>2</v>
      </c>
    </row>
    <row r="2017" spans="1:4">
      <c r="A2017" s="32" t="s">
        <v>2064</v>
      </c>
      <c r="B2017" s="32" t="s">
        <v>2548</v>
      </c>
      <c r="C2017" s="32">
        <v>3</v>
      </c>
      <c r="D2017" s="32">
        <v>3</v>
      </c>
    </row>
    <row r="2018" spans="1:4">
      <c r="A2018" s="32" t="s">
        <v>3660</v>
      </c>
      <c r="B2018" s="32" t="s">
        <v>2547</v>
      </c>
      <c r="C2018" s="32">
        <v>3</v>
      </c>
      <c r="D2018" s="32">
        <v>1</v>
      </c>
    </row>
    <row r="2019" spans="1:4">
      <c r="A2019" s="32" t="s">
        <v>4548</v>
      </c>
      <c r="B2019" s="32">
        <v>3</v>
      </c>
      <c r="C2019" s="32">
        <v>1</v>
      </c>
      <c r="D2019" s="32">
        <v>3</v>
      </c>
    </row>
    <row r="2020" spans="1:4">
      <c r="A2020" s="32" t="s">
        <v>4549</v>
      </c>
      <c r="B2020" s="32">
        <v>3</v>
      </c>
      <c r="C2020" s="32">
        <v>3</v>
      </c>
      <c r="D2020" s="32">
        <v>1</v>
      </c>
    </row>
    <row r="2021" spans="1:4">
      <c r="A2021" s="32" t="s">
        <v>4550</v>
      </c>
      <c r="B2021" s="32">
        <v>3</v>
      </c>
      <c r="C2021" s="32">
        <v>1</v>
      </c>
      <c r="D2021" s="32">
        <v>3</v>
      </c>
    </row>
    <row r="2022" spans="1:4">
      <c r="A2022" s="32" t="s">
        <v>3216</v>
      </c>
      <c r="B2022" s="32" t="s">
        <v>2547</v>
      </c>
      <c r="C2022" s="32">
        <v>3</v>
      </c>
      <c r="D2022" s="32">
        <v>2</v>
      </c>
    </row>
    <row r="2023" spans="1:4">
      <c r="A2023" s="32" t="s">
        <v>4551</v>
      </c>
      <c r="B2023" s="32">
        <v>3</v>
      </c>
      <c r="C2023" s="32">
        <v>1</v>
      </c>
      <c r="D2023" s="32">
        <v>3</v>
      </c>
    </row>
    <row r="2024" spans="1:4">
      <c r="A2024" s="32" t="s">
        <v>2366</v>
      </c>
      <c r="B2024" s="32" t="s">
        <v>2548</v>
      </c>
      <c r="C2024" s="32">
        <v>3</v>
      </c>
      <c r="D2024" s="32">
        <v>3</v>
      </c>
    </row>
    <row r="2025" spans="1:4">
      <c r="A2025" s="32" t="s">
        <v>3243</v>
      </c>
      <c r="B2025" s="32">
        <v>3</v>
      </c>
      <c r="C2025" s="32">
        <v>2</v>
      </c>
      <c r="D2025" s="32">
        <v>1.5</v>
      </c>
    </row>
    <row r="2026" spans="1:4">
      <c r="A2026" s="32" t="s">
        <v>4552</v>
      </c>
      <c r="B2026" s="32">
        <v>3</v>
      </c>
      <c r="C2026" s="32">
        <v>2</v>
      </c>
      <c r="D2026" s="32">
        <v>1.5</v>
      </c>
    </row>
    <row r="2027" spans="1:4">
      <c r="A2027" s="32" t="s">
        <v>4553</v>
      </c>
      <c r="B2027" s="32">
        <v>3</v>
      </c>
      <c r="C2027" s="32">
        <v>3</v>
      </c>
      <c r="D2027" s="32">
        <v>1</v>
      </c>
    </row>
    <row r="2028" spans="1:4">
      <c r="A2028" s="32" t="s">
        <v>3667</v>
      </c>
      <c r="B2028" s="32" t="s">
        <v>2547</v>
      </c>
      <c r="C2028" s="32">
        <v>3</v>
      </c>
      <c r="D2028" s="32">
        <v>2</v>
      </c>
    </row>
    <row r="2029" spans="1:4">
      <c r="A2029" s="32" t="s">
        <v>3258</v>
      </c>
      <c r="B2029" s="32">
        <v>3</v>
      </c>
      <c r="C2029" s="32">
        <v>1</v>
      </c>
      <c r="D2029" s="32">
        <v>3</v>
      </c>
    </row>
    <row r="2030" spans="1:4">
      <c r="A2030" s="32" t="s">
        <v>4554</v>
      </c>
      <c r="B2030" s="32">
        <v>3</v>
      </c>
      <c r="C2030" s="32">
        <v>3</v>
      </c>
      <c r="D2030" s="32">
        <v>1</v>
      </c>
    </row>
    <row r="2031" spans="1:4">
      <c r="A2031" s="32" t="s">
        <v>4555</v>
      </c>
      <c r="B2031" s="32">
        <v>3</v>
      </c>
      <c r="C2031" s="32">
        <v>1</v>
      </c>
      <c r="D2031" s="32">
        <v>3</v>
      </c>
    </row>
    <row r="2032" spans="1:4">
      <c r="A2032" s="32" t="s">
        <v>4556</v>
      </c>
      <c r="B2032" s="32">
        <v>3</v>
      </c>
      <c r="C2032" s="32">
        <v>2</v>
      </c>
      <c r="D2032" s="32">
        <v>1.5</v>
      </c>
    </row>
    <row r="2033" spans="1:4">
      <c r="A2033" s="32" t="s">
        <v>1517</v>
      </c>
      <c r="B2033" s="32" t="s">
        <v>2548</v>
      </c>
      <c r="C2033" s="32">
        <v>3</v>
      </c>
      <c r="D2033" s="32">
        <v>3</v>
      </c>
    </row>
    <row r="2034" spans="1:4">
      <c r="A2034" s="32" t="s">
        <v>4557</v>
      </c>
      <c r="B2034" s="32">
        <v>3</v>
      </c>
      <c r="C2034" s="32">
        <v>2</v>
      </c>
      <c r="D2034" s="32">
        <v>1.5</v>
      </c>
    </row>
    <row r="2035" spans="1:4">
      <c r="A2035" s="32" t="s">
        <v>2594</v>
      </c>
      <c r="B2035" s="32">
        <v>3</v>
      </c>
      <c r="C2035" s="32">
        <v>2</v>
      </c>
      <c r="D2035" s="32">
        <v>1.5</v>
      </c>
    </row>
    <row r="2036" spans="1:4">
      <c r="A2036" s="32" t="s">
        <v>3230</v>
      </c>
      <c r="B2036" s="32" t="s">
        <v>2547</v>
      </c>
      <c r="C2036" s="32">
        <v>3</v>
      </c>
      <c r="D2036" s="32">
        <v>2</v>
      </c>
    </row>
    <row r="2037" spans="1:4">
      <c r="A2037" s="32" t="s">
        <v>2585</v>
      </c>
      <c r="B2037" s="32">
        <v>3</v>
      </c>
      <c r="C2037" s="32">
        <v>1</v>
      </c>
      <c r="D2037" s="32">
        <v>3</v>
      </c>
    </row>
    <row r="2038" spans="1:4">
      <c r="A2038" s="32" t="s">
        <v>2953</v>
      </c>
      <c r="B2038" s="32">
        <v>3</v>
      </c>
      <c r="C2038" s="32">
        <v>2</v>
      </c>
      <c r="D2038" s="32">
        <v>1.5</v>
      </c>
    </row>
    <row r="2039" spans="1:4">
      <c r="A2039" s="32" t="s">
        <v>2781</v>
      </c>
      <c r="B2039" s="32" t="s">
        <v>2547</v>
      </c>
      <c r="C2039" s="32">
        <v>3</v>
      </c>
      <c r="D2039" s="32">
        <v>2</v>
      </c>
    </row>
    <row r="2040" spans="1:4">
      <c r="A2040" s="32" t="s">
        <v>4558</v>
      </c>
      <c r="B2040" s="32">
        <v>3</v>
      </c>
      <c r="C2040" s="32">
        <v>1</v>
      </c>
      <c r="D2040" s="32">
        <v>3</v>
      </c>
    </row>
    <row r="2041" spans="1:4">
      <c r="A2041" s="32" t="s">
        <v>4559</v>
      </c>
      <c r="B2041" s="32">
        <v>3</v>
      </c>
      <c r="C2041" s="32">
        <v>1</v>
      </c>
      <c r="D2041" s="32">
        <v>3</v>
      </c>
    </row>
    <row r="2042" spans="1:4">
      <c r="A2042" s="32" t="s">
        <v>4560</v>
      </c>
      <c r="B2042" s="32">
        <v>3</v>
      </c>
      <c r="C2042" s="32">
        <v>1</v>
      </c>
      <c r="D2042" s="32">
        <v>3</v>
      </c>
    </row>
    <row r="2043" spans="1:4">
      <c r="A2043" s="32" t="s">
        <v>2544</v>
      </c>
      <c r="B2043" s="32" t="s">
        <v>2548</v>
      </c>
      <c r="C2043" s="32">
        <v>3</v>
      </c>
      <c r="D2043" s="32">
        <v>2</v>
      </c>
    </row>
    <row r="2044" spans="1:4">
      <c r="A2044" s="32" t="s">
        <v>2545</v>
      </c>
      <c r="B2044" s="32" t="s">
        <v>2547</v>
      </c>
      <c r="C2044" s="32">
        <v>3</v>
      </c>
      <c r="D2044" s="32">
        <v>2</v>
      </c>
    </row>
    <row r="2045" spans="1:4">
      <c r="A2045" s="32" t="s">
        <v>3575</v>
      </c>
      <c r="B2045" s="32" t="s">
        <v>2547</v>
      </c>
      <c r="C2045" s="32">
        <v>3</v>
      </c>
      <c r="D2045" s="32">
        <v>2</v>
      </c>
    </row>
    <row r="2046" spans="1:4">
      <c r="A2046" s="32" t="s">
        <v>1564</v>
      </c>
      <c r="B2046" s="32" t="s">
        <v>2547</v>
      </c>
      <c r="C2046" s="32">
        <v>3</v>
      </c>
      <c r="D2046" s="32">
        <v>3</v>
      </c>
    </row>
    <row r="2047" spans="1:4">
      <c r="A2047" s="32" t="s">
        <v>1564</v>
      </c>
      <c r="B2047" s="32" t="s">
        <v>2548</v>
      </c>
      <c r="C2047" s="32">
        <v>3</v>
      </c>
      <c r="D2047" s="32">
        <v>3</v>
      </c>
    </row>
    <row r="2048" spans="1:4">
      <c r="A2048" s="32" t="s">
        <v>2782</v>
      </c>
      <c r="B2048" s="32" t="s">
        <v>2548</v>
      </c>
      <c r="C2048" s="32">
        <v>2</v>
      </c>
      <c r="D2048" s="32">
        <v>1</v>
      </c>
    </row>
    <row r="2049" spans="1:4">
      <c r="A2049" s="32" t="s">
        <v>1315</v>
      </c>
      <c r="B2049" s="32" t="s">
        <v>2548</v>
      </c>
      <c r="C2049" s="32">
        <v>2</v>
      </c>
      <c r="D2049" s="32">
        <v>2</v>
      </c>
    </row>
    <row r="2050" spans="1:4">
      <c r="A2050" s="32" t="s">
        <v>1956</v>
      </c>
      <c r="B2050" s="32" t="s">
        <v>2548</v>
      </c>
      <c r="C2050" s="32">
        <v>2</v>
      </c>
      <c r="D2050" s="32">
        <v>2</v>
      </c>
    </row>
    <row r="2051" spans="1:4">
      <c r="A2051" s="32" t="s">
        <v>1196</v>
      </c>
      <c r="B2051" s="32" t="s">
        <v>2548</v>
      </c>
      <c r="C2051" s="32">
        <v>2</v>
      </c>
      <c r="D2051" s="32">
        <v>2</v>
      </c>
    </row>
    <row r="2052" spans="1:4">
      <c r="A2052" s="32" t="s">
        <v>3199</v>
      </c>
      <c r="B2052" s="32" t="s">
        <v>2547</v>
      </c>
      <c r="C2052" s="32">
        <v>2</v>
      </c>
      <c r="D2052" s="32">
        <v>1</v>
      </c>
    </row>
    <row r="2053" spans="1:4">
      <c r="A2053" s="32" t="s">
        <v>3675</v>
      </c>
      <c r="B2053" s="32" t="s">
        <v>2548</v>
      </c>
      <c r="C2053" s="32">
        <v>2</v>
      </c>
      <c r="D2053" s="32">
        <v>1</v>
      </c>
    </row>
    <row r="2054" spans="1:4">
      <c r="A2054" s="32" t="s">
        <v>2067</v>
      </c>
      <c r="B2054" s="32" t="s">
        <v>2547</v>
      </c>
      <c r="C2054" s="32">
        <v>2</v>
      </c>
      <c r="D2054" s="32">
        <v>1</v>
      </c>
    </row>
    <row r="2055" spans="1:4">
      <c r="A2055" s="32" t="s">
        <v>2377</v>
      </c>
      <c r="B2055" s="32" t="s">
        <v>2547</v>
      </c>
      <c r="C2055" s="32">
        <v>2</v>
      </c>
      <c r="D2055" s="32">
        <v>2</v>
      </c>
    </row>
    <row r="2056" spans="1:4">
      <c r="A2056" s="32" t="s">
        <v>2204</v>
      </c>
      <c r="B2056" s="32" t="s">
        <v>2547</v>
      </c>
      <c r="C2056" s="32">
        <v>2</v>
      </c>
      <c r="D2056" s="32">
        <v>2</v>
      </c>
    </row>
    <row r="2057" spans="1:4">
      <c r="A2057" s="32" t="s">
        <v>1959</v>
      </c>
      <c r="B2057" s="32" t="s">
        <v>2547</v>
      </c>
      <c r="C2057" s="32">
        <v>2</v>
      </c>
      <c r="D2057" s="32">
        <v>2</v>
      </c>
    </row>
    <row r="2058" spans="1:4">
      <c r="A2058" s="32" t="s">
        <v>2206</v>
      </c>
      <c r="B2058" s="32" t="s">
        <v>2548</v>
      </c>
      <c r="C2058" s="32">
        <v>2</v>
      </c>
      <c r="D2058" s="32">
        <v>1</v>
      </c>
    </row>
    <row r="2059" spans="1:4">
      <c r="A2059" s="32" t="s">
        <v>3676</v>
      </c>
      <c r="B2059" s="32" t="s">
        <v>2547</v>
      </c>
      <c r="C2059" s="32">
        <v>2</v>
      </c>
      <c r="D2059" s="32">
        <v>1</v>
      </c>
    </row>
    <row r="2060" spans="1:4">
      <c r="A2060" s="32" t="s">
        <v>1151</v>
      </c>
      <c r="B2060" s="32" t="s">
        <v>2548</v>
      </c>
      <c r="C2060" s="32">
        <v>2</v>
      </c>
      <c r="D2060" s="32">
        <v>2</v>
      </c>
    </row>
    <row r="2061" spans="1:4">
      <c r="A2061" s="32" t="s">
        <v>2207</v>
      </c>
      <c r="B2061" s="32" t="s">
        <v>2547</v>
      </c>
      <c r="C2061" s="32">
        <v>2</v>
      </c>
      <c r="D2061" s="32">
        <v>2</v>
      </c>
    </row>
    <row r="2062" spans="1:4">
      <c r="A2062" s="32" t="s">
        <v>2380</v>
      </c>
      <c r="B2062" s="32" t="s">
        <v>2547</v>
      </c>
      <c r="C2062" s="32">
        <v>2</v>
      </c>
      <c r="D2062" s="32">
        <v>2</v>
      </c>
    </row>
    <row r="2063" spans="1:4">
      <c r="A2063" s="32" t="s">
        <v>2380</v>
      </c>
      <c r="B2063" s="32" t="s">
        <v>2548</v>
      </c>
      <c r="C2063" s="32">
        <v>2</v>
      </c>
      <c r="D2063" s="32">
        <v>2</v>
      </c>
    </row>
    <row r="2064" spans="1:4">
      <c r="A2064" s="32" t="s">
        <v>2069</v>
      </c>
      <c r="B2064" s="32" t="s">
        <v>2547</v>
      </c>
      <c r="C2064" s="32">
        <v>2</v>
      </c>
      <c r="D2064" s="32">
        <v>2</v>
      </c>
    </row>
    <row r="2065" spans="1:4">
      <c r="A2065" s="32" t="s">
        <v>2804</v>
      </c>
      <c r="B2065" s="32" t="s">
        <v>2547</v>
      </c>
      <c r="C2065" s="32">
        <v>2</v>
      </c>
      <c r="D2065" s="32">
        <v>1</v>
      </c>
    </row>
    <row r="2066" spans="1:4">
      <c r="A2066" s="32" t="s">
        <v>3677</v>
      </c>
      <c r="B2066" s="32" t="s">
        <v>2547</v>
      </c>
      <c r="C2066" s="32">
        <v>2</v>
      </c>
      <c r="D2066" s="32">
        <v>2</v>
      </c>
    </row>
    <row r="2067" spans="1:4">
      <c r="A2067" s="32" t="s">
        <v>3678</v>
      </c>
      <c r="B2067" s="32" t="s">
        <v>2547</v>
      </c>
      <c r="C2067" s="32">
        <v>2</v>
      </c>
      <c r="D2067" s="32">
        <v>2</v>
      </c>
    </row>
    <row r="2068" spans="1:4">
      <c r="A2068" s="32" t="s">
        <v>3679</v>
      </c>
      <c r="B2068" s="32" t="s">
        <v>2547</v>
      </c>
      <c r="C2068" s="32">
        <v>2</v>
      </c>
      <c r="D2068" s="32">
        <v>2</v>
      </c>
    </row>
    <row r="2069" spans="1:4">
      <c r="A2069" s="32" t="s">
        <v>1450</v>
      </c>
      <c r="B2069" s="32" t="s">
        <v>2548</v>
      </c>
      <c r="C2069" s="32">
        <v>2</v>
      </c>
      <c r="D2069" s="32">
        <v>2</v>
      </c>
    </row>
    <row r="2070" spans="1:4">
      <c r="A2070" s="32" t="s">
        <v>1964</v>
      </c>
      <c r="B2070" s="32" t="s">
        <v>2548</v>
      </c>
      <c r="C2070" s="32">
        <v>2</v>
      </c>
      <c r="D2070" s="32">
        <v>1</v>
      </c>
    </row>
    <row r="2071" spans="1:4">
      <c r="A2071" s="32" t="s">
        <v>1377</v>
      </c>
      <c r="B2071" s="32" t="s">
        <v>2548</v>
      </c>
      <c r="C2071" s="32">
        <v>2</v>
      </c>
      <c r="D2071" s="32">
        <v>2</v>
      </c>
    </row>
    <row r="2072" spans="1:4">
      <c r="A2072" s="32" t="s">
        <v>1451</v>
      </c>
      <c r="B2072" s="32" t="s">
        <v>2548</v>
      </c>
      <c r="C2072" s="32">
        <v>2</v>
      </c>
      <c r="D2072" s="32">
        <v>2</v>
      </c>
    </row>
    <row r="2073" spans="1:4">
      <c r="A2073" s="32" t="s">
        <v>3205</v>
      </c>
      <c r="B2073" s="32" t="s">
        <v>2547</v>
      </c>
      <c r="C2073" s="32">
        <v>2</v>
      </c>
      <c r="D2073" s="32">
        <v>2</v>
      </c>
    </row>
    <row r="2074" spans="1:4">
      <c r="A2074" s="32" t="s">
        <v>2072</v>
      </c>
      <c r="B2074" s="32" t="s">
        <v>2548</v>
      </c>
      <c r="C2074" s="32">
        <v>2</v>
      </c>
      <c r="D2074" s="32">
        <v>2</v>
      </c>
    </row>
    <row r="2075" spans="1:4">
      <c r="A2075" s="32" t="s">
        <v>2383</v>
      </c>
      <c r="B2075" s="32" t="s">
        <v>2547</v>
      </c>
      <c r="C2075" s="32">
        <v>2</v>
      </c>
      <c r="D2075" s="32">
        <v>1</v>
      </c>
    </row>
    <row r="2076" spans="1:4">
      <c r="A2076" s="32" t="s">
        <v>2875</v>
      </c>
      <c r="B2076" s="32" t="s">
        <v>2548</v>
      </c>
      <c r="C2076" s="32">
        <v>2</v>
      </c>
      <c r="D2076" s="32">
        <v>2</v>
      </c>
    </row>
    <row r="2077" spans="1:4">
      <c r="A2077" s="32" t="s">
        <v>1452</v>
      </c>
      <c r="B2077" s="32" t="s">
        <v>2547</v>
      </c>
      <c r="C2077" s="32">
        <v>2</v>
      </c>
      <c r="D2077" s="32">
        <v>2</v>
      </c>
    </row>
    <row r="2078" spans="1:4">
      <c r="A2078" s="32" t="s">
        <v>3497</v>
      </c>
      <c r="B2078" s="32" t="s">
        <v>2548</v>
      </c>
      <c r="C2078" s="32">
        <v>2</v>
      </c>
      <c r="D2078" s="32">
        <v>2</v>
      </c>
    </row>
    <row r="2079" spans="1:4">
      <c r="A2079" s="32" t="s">
        <v>3083</v>
      </c>
      <c r="B2079" s="32" t="s">
        <v>2548</v>
      </c>
      <c r="C2079" s="32">
        <v>2</v>
      </c>
      <c r="D2079" s="32">
        <v>1</v>
      </c>
    </row>
    <row r="2080" spans="1:4">
      <c r="A2080" s="32" t="s">
        <v>1965</v>
      </c>
      <c r="B2080" s="32" t="s">
        <v>2547</v>
      </c>
      <c r="C2080" s="32">
        <v>2</v>
      </c>
      <c r="D2080" s="32">
        <v>2</v>
      </c>
    </row>
    <row r="2081" spans="1:4">
      <c r="A2081" s="32" t="s">
        <v>1965</v>
      </c>
      <c r="B2081" s="32" t="s">
        <v>2548</v>
      </c>
      <c r="C2081" s="32">
        <v>2</v>
      </c>
      <c r="D2081" s="32">
        <v>2</v>
      </c>
    </row>
    <row r="2082" spans="1:4">
      <c r="A2082" s="32" t="s">
        <v>1613</v>
      </c>
      <c r="B2082" s="32" t="s">
        <v>2548</v>
      </c>
      <c r="C2082" s="32">
        <v>2</v>
      </c>
      <c r="D2082" s="32">
        <v>2</v>
      </c>
    </row>
    <row r="2083" spans="1:4">
      <c r="A2083" s="32" t="s">
        <v>1782</v>
      </c>
      <c r="B2083" s="32" t="s">
        <v>2547</v>
      </c>
      <c r="C2083" s="32">
        <v>2</v>
      </c>
      <c r="D2083" s="32">
        <v>2</v>
      </c>
    </row>
    <row r="2084" spans="1:4">
      <c r="A2084" s="32" t="s">
        <v>1167</v>
      </c>
      <c r="B2084" s="32" t="s">
        <v>2548</v>
      </c>
      <c r="C2084" s="32">
        <v>2</v>
      </c>
      <c r="D2084" s="32">
        <v>2</v>
      </c>
    </row>
    <row r="2085" spans="1:4">
      <c r="A2085" s="32" t="s">
        <v>1487</v>
      </c>
      <c r="B2085" s="32" t="s">
        <v>2547</v>
      </c>
      <c r="C2085" s="32">
        <v>2</v>
      </c>
      <c r="D2085" s="32">
        <v>2</v>
      </c>
    </row>
    <row r="2086" spans="1:4">
      <c r="A2086" s="32" t="s">
        <v>3680</v>
      </c>
      <c r="B2086" s="32" t="s">
        <v>2547</v>
      </c>
      <c r="C2086" s="32">
        <v>2</v>
      </c>
      <c r="D2086" s="32">
        <v>2</v>
      </c>
    </row>
    <row r="2087" spans="1:4">
      <c r="A2087" s="32" t="s">
        <v>1023</v>
      </c>
      <c r="B2087" s="32" t="s">
        <v>2548</v>
      </c>
      <c r="C2087" s="32">
        <v>2</v>
      </c>
      <c r="D2087" s="32">
        <v>2</v>
      </c>
    </row>
    <row r="2088" spans="1:4">
      <c r="A2088" s="32" t="s">
        <v>1615</v>
      </c>
      <c r="B2088" s="32" t="s">
        <v>2547</v>
      </c>
      <c r="C2088" s="32">
        <v>2</v>
      </c>
      <c r="D2088" s="32">
        <v>2</v>
      </c>
    </row>
    <row r="2089" spans="1:4">
      <c r="A2089" s="32" t="s">
        <v>1711</v>
      </c>
      <c r="B2089" s="32" t="s">
        <v>2548</v>
      </c>
      <c r="C2089" s="32">
        <v>2</v>
      </c>
      <c r="D2089" s="32">
        <v>2</v>
      </c>
    </row>
    <row r="2090" spans="1:4">
      <c r="A2090" s="32" t="s">
        <v>1712</v>
      </c>
      <c r="B2090" s="32" t="s">
        <v>2548</v>
      </c>
      <c r="C2090" s="32">
        <v>2</v>
      </c>
      <c r="D2090" s="32">
        <v>2</v>
      </c>
    </row>
    <row r="2091" spans="1:4">
      <c r="A2091" s="32" t="s">
        <v>2389</v>
      </c>
      <c r="B2091" s="32" t="s">
        <v>2547</v>
      </c>
      <c r="C2091" s="32">
        <v>2</v>
      </c>
      <c r="D2091" s="32">
        <v>2</v>
      </c>
    </row>
    <row r="2092" spans="1:4">
      <c r="A2092" s="32" t="s">
        <v>2076</v>
      </c>
      <c r="B2092" s="32" t="s">
        <v>2547</v>
      </c>
      <c r="C2092" s="32">
        <v>2</v>
      </c>
      <c r="D2092" s="32">
        <v>2</v>
      </c>
    </row>
    <row r="2093" spans="1:4">
      <c r="A2093" s="32" t="s">
        <v>2391</v>
      </c>
      <c r="B2093" s="32" t="s">
        <v>2547</v>
      </c>
      <c r="C2093" s="32">
        <v>2</v>
      </c>
      <c r="D2093" s="32">
        <v>1</v>
      </c>
    </row>
    <row r="2094" spans="1:4">
      <c r="A2094" s="32" t="s">
        <v>1715</v>
      </c>
      <c r="B2094" s="32" t="s">
        <v>2548</v>
      </c>
      <c r="C2094" s="32">
        <v>2</v>
      </c>
      <c r="D2094" s="32">
        <v>2</v>
      </c>
    </row>
    <row r="2095" spans="1:4">
      <c r="A2095" s="32" t="s">
        <v>1672</v>
      </c>
      <c r="B2095" s="32" t="s">
        <v>2548</v>
      </c>
      <c r="C2095" s="32">
        <v>2</v>
      </c>
      <c r="D2095" s="32">
        <v>3</v>
      </c>
    </row>
    <row r="2096" spans="1:4">
      <c r="A2096" s="32" t="s">
        <v>2078</v>
      </c>
      <c r="B2096" s="32" t="s">
        <v>2547</v>
      </c>
      <c r="C2096" s="32">
        <v>2</v>
      </c>
      <c r="D2096" s="32">
        <v>2</v>
      </c>
    </row>
    <row r="2097" spans="1:4">
      <c r="A2097" s="32" t="s">
        <v>2078</v>
      </c>
      <c r="B2097" s="32" t="s">
        <v>2548</v>
      </c>
      <c r="C2097" s="32">
        <v>2</v>
      </c>
      <c r="D2097" s="32">
        <v>2</v>
      </c>
    </row>
    <row r="2098" spans="1:4">
      <c r="A2098" s="32" t="s">
        <v>1571</v>
      </c>
      <c r="B2098" s="32" t="s">
        <v>2547</v>
      </c>
      <c r="C2098" s="32">
        <v>2</v>
      </c>
      <c r="D2098" s="32">
        <v>2</v>
      </c>
    </row>
    <row r="2099" spans="1:4">
      <c r="A2099" s="32" t="s">
        <v>1379</v>
      </c>
      <c r="B2099" s="32" t="s">
        <v>2549</v>
      </c>
      <c r="C2099" s="32">
        <v>2</v>
      </c>
      <c r="D2099" s="32">
        <v>2</v>
      </c>
    </row>
    <row r="2100" spans="1:4">
      <c r="A2100" s="32" t="s">
        <v>1260</v>
      </c>
      <c r="B2100" s="32" t="s">
        <v>2549</v>
      </c>
      <c r="C2100" s="32">
        <v>2</v>
      </c>
      <c r="D2100" s="32">
        <v>1</v>
      </c>
    </row>
    <row r="2101" spans="1:4">
      <c r="A2101" s="32" t="s">
        <v>2216</v>
      </c>
      <c r="B2101" s="32" t="s">
        <v>2547</v>
      </c>
      <c r="C2101" s="32">
        <v>2</v>
      </c>
      <c r="D2101" s="32">
        <v>1</v>
      </c>
    </row>
    <row r="2102" spans="1:4">
      <c r="A2102" s="32" t="s">
        <v>1525</v>
      </c>
      <c r="B2102" s="32" t="s">
        <v>2547</v>
      </c>
      <c r="C2102" s="32">
        <v>2</v>
      </c>
      <c r="D2102" s="32">
        <v>2</v>
      </c>
    </row>
    <row r="2103" spans="1:4">
      <c r="A2103" s="32" t="s">
        <v>2080</v>
      </c>
      <c r="B2103" s="32" t="s">
        <v>2548</v>
      </c>
      <c r="C2103" s="32">
        <v>2</v>
      </c>
      <c r="D2103" s="32">
        <v>2</v>
      </c>
    </row>
    <row r="2104" spans="1:4">
      <c r="A2104" s="32" t="s">
        <v>2393</v>
      </c>
      <c r="B2104" s="32" t="s">
        <v>2547</v>
      </c>
      <c r="C2104" s="32">
        <v>2</v>
      </c>
      <c r="D2104" s="32">
        <v>1</v>
      </c>
    </row>
    <row r="2105" spans="1:4">
      <c r="A2105" s="32" t="s">
        <v>2081</v>
      </c>
      <c r="B2105" s="32" t="s">
        <v>2547</v>
      </c>
      <c r="C2105" s="32">
        <v>2</v>
      </c>
      <c r="D2105" s="32">
        <v>2</v>
      </c>
    </row>
    <row r="2106" spans="1:4">
      <c r="A2106" s="32" t="s">
        <v>3681</v>
      </c>
      <c r="B2106" s="32" t="s">
        <v>2547</v>
      </c>
      <c r="C2106" s="32">
        <v>2</v>
      </c>
      <c r="D2106" s="32">
        <v>2</v>
      </c>
    </row>
    <row r="2107" spans="1:4">
      <c r="A2107" s="32" t="s">
        <v>2218</v>
      </c>
      <c r="B2107" s="32" t="s">
        <v>2548</v>
      </c>
      <c r="C2107" s="32">
        <v>2</v>
      </c>
      <c r="D2107" s="32">
        <v>2</v>
      </c>
    </row>
    <row r="2108" spans="1:4">
      <c r="A2108" s="32" t="s">
        <v>3682</v>
      </c>
      <c r="B2108" s="32" t="s">
        <v>2547</v>
      </c>
      <c r="C2108" s="32">
        <v>2</v>
      </c>
      <c r="D2108" s="32">
        <v>2</v>
      </c>
    </row>
    <row r="2109" spans="1:4">
      <c r="A2109" s="32" t="s">
        <v>3683</v>
      </c>
      <c r="B2109" s="32" t="s">
        <v>2547</v>
      </c>
      <c r="C2109" s="32">
        <v>2</v>
      </c>
      <c r="D2109" s="32">
        <v>1</v>
      </c>
    </row>
    <row r="2110" spans="1:4">
      <c r="A2110" s="32" t="s">
        <v>2394</v>
      </c>
      <c r="B2110" s="32" t="s">
        <v>2547</v>
      </c>
      <c r="C2110" s="32">
        <v>2</v>
      </c>
      <c r="D2110" s="32">
        <v>2</v>
      </c>
    </row>
    <row r="2111" spans="1:4">
      <c r="A2111" s="32" t="s">
        <v>1276</v>
      </c>
      <c r="B2111" s="32" t="s">
        <v>2548</v>
      </c>
      <c r="C2111" s="32">
        <v>2</v>
      </c>
      <c r="D2111" s="32">
        <v>2</v>
      </c>
    </row>
    <row r="2112" spans="1:4">
      <c r="A2112" s="32" t="s">
        <v>1526</v>
      </c>
      <c r="B2112" s="32" t="s">
        <v>2548</v>
      </c>
      <c r="C2112" s="32">
        <v>2</v>
      </c>
      <c r="D2112" s="32">
        <v>2</v>
      </c>
    </row>
    <row r="2113" spans="1:4">
      <c r="A2113" s="32" t="s">
        <v>2831</v>
      </c>
      <c r="B2113" s="32" t="s">
        <v>2547</v>
      </c>
      <c r="C2113" s="32">
        <v>2</v>
      </c>
      <c r="D2113" s="32">
        <v>2</v>
      </c>
    </row>
    <row r="2114" spans="1:4">
      <c r="A2114" s="32" t="s">
        <v>2396</v>
      </c>
      <c r="B2114" s="32" t="s">
        <v>2547</v>
      </c>
      <c r="C2114" s="32">
        <v>2</v>
      </c>
      <c r="D2114" s="32">
        <v>2</v>
      </c>
    </row>
    <row r="2115" spans="1:4">
      <c r="A2115" s="32" t="s">
        <v>1490</v>
      </c>
      <c r="B2115" s="32" t="s">
        <v>2547</v>
      </c>
      <c r="C2115" s="32">
        <v>2</v>
      </c>
      <c r="D2115" s="32">
        <v>2</v>
      </c>
    </row>
    <row r="2116" spans="1:4">
      <c r="A2116" s="32" t="s">
        <v>1620</v>
      </c>
      <c r="B2116" s="32" t="s">
        <v>2547</v>
      </c>
      <c r="C2116" s="32">
        <v>2</v>
      </c>
      <c r="D2116" s="32">
        <v>2</v>
      </c>
    </row>
    <row r="2117" spans="1:4">
      <c r="A2117" s="32" t="s">
        <v>1620</v>
      </c>
      <c r="B2117" s="32" t="s">
        <v>2548</v>
      </c>
      <c r="C2117" s="32">
        <v>2</v>
      </c>
      <c r="D2117" s="32">
        <v>2</v>
      </c>
    </row>
    <row r="2118" spans="1:4">
      <c r="A2118" s="32" t="s">
        <v>2083</v>
      </c>
      <c r="B2118" s="32" t="s">
        <v>2548</v>
      </c>
      <c r="C2118" s="32">
        <v>2</v>
      </c>
      <c r="D2118" s="32">
        <v>2</v>
      </c>
    </row>
    <row r="2119" spans="1:4">
      <c r="A2119" s="32" t="s">
        <v>2084</v>
      </c>
      <c r="B2119" s="32" t="s">
        <v>2548</v>
      </c>
      <c r="C2119" s="32">
        <v>2</v>
      </c>
      <c r="D2119" s="32">
        <v>2</v>
      </c>
    </row>
    <row r="2120" spans="1:4">
      <c r="A2120" s="32" t="s">
        <v>1215</v>
      </c>
      <c r="B2120" s="32" t="s">
        <v>2548</v>
      </c>
      <c r="C2120" s="32">
        <v>2</v>
      </c>
      <c r="D2120" s="32">
        <v>2</v>
      </c>
    </row>
    <row r="2121" spans="1:4">
      <c r="A2121" s="32" t="s">
        <v>1433</v>
      </c>
      <c r="B2121" s="32" t="s">
        <v>2547</v>
      </c>
      <c r="C2121" s="32">
        <v>2</v>
      </c>
      <c r="D2121" s="32">
        <v>1</v>
      </c>
    </row>
    <row r="2122" spans="1:4">
      <c r="A2122" s="32" t="s">
        <v>1870</v>
      </c>
      <c r="B2122" s="32" t="s">
        <v>2548</v>
      </c>
      <c r="C2122" s="32">
        <v>2</v>
      </c>
      <c r="D2122" s="32">
        <v>2</v>
      </c>
    </row>
    <row r="2123" spans="1:4">
      <c r="A2123" s="32" t="s">
        <v>3580</v>
      </c>
      <c r="B2123" s="32" t="s">
        <v>2547</v>
      </c>
      <c r="C2123" s="32">
        <v>2</v>
      </c>
      <c r="D2123" s="32">
        <v>2</v>
      </c>
    </row>
    <row r="2124" spans="1:4">
      <c r="A2124" s="32" t="s">
        <v>1789</v>
      </c>
      <c r="B2124" s="32" t="s">
        <v>2548</v>
      </c>
      <c r="C2124" s="32">
        <v>2</v>
      </c>
      <c r="D2124" s="32">
        <v>2</v>
      </c>
    </row>
    <row r="2125" spans="1:4">
      <c r="A2125" s="32" t="s">
        <v>1622</v>
      </c>
      <c r="B2125" s="32" t="s">
        <v>2547</v>
      </c>
      <c r="C2125" s="32">
        <v>2</v>
      </c>
      <c r="D2125" s="32">
        <v>2</v>
      </c>
    </row>
    <row r="2126" spans="1:4">
      <c r="A2126" s="32" t="s">
        <v>1622</v>
      </c>
      <c r="B2126" s="32" t="s">
        <v>2548</v>
      </c>
      <c r="C2126" s="32">
        <v>2</v>
      </c>
      <c r="D2126" s="32">
        <v>2</v>
      </c>
    </row>
    <row r="2127" spans="1:4">
      <c r="A2127" s="32" t="s">
        <v>2222</v>
      </c>
      <c r="B2127" s="32" t="s">
        <v>2547</v>
      </c>
      <c r="C2127" s="32">
        <v>2</v>
      </c>
      <c r="D2127" s="32">
        <v>2</v>
      </c>
    </row>
    <row r="2128" spans="1:4">
      <c r="A2128" s="32" t="s">
        <v>1573</v>
      </c>
      <c r="B2128" s="32" t="s">
        <v>2548</v>
      </c>
      <c r="C2128" s="32">
        <v>2</v>
      </c>
      <c r="D2128" s="32">
        <v>1</v>
      </c>
    </row>
    <row r="2129" spans="1:4">
      <c r="A2129" s="32" t="s">
        <v>1527</v>
      </c>
      <c r="B2129" s="32" t="s">
        <v>2548</v>
      </c>
      <c r="C2129" s="32">
        <v>2</v>
      </c>
      <c r="D2129" s="32">
        <v>2</v>
      </c>
    </row>
    <row r="2130" spans="1:4">
      <c r="A2130" s="32" t="s">
        <v>1976</v>
      </c>
      <c r="B2130" s="32" t="s">
        <v>2547</v>
      </c>
      <c r="C2130" s="32">
        <v>2</v>
      </c>
      <c r="D2130" s="32">
        <v>2</v>
      </c>
    </row>
    <row r="2131" spans="1:4">
      <c r="A2131" s="32" t="s">
        <v>1574</v>
      </c>
      <c r="B2131" s="32" t="s">
        <v>2549</v>
      </c>
      <c r="C2131" s="32">
        <v>2</v>
      </c>
      <c r="D2131" s="32">
        <v>2</v>
      </c>
    </row>
    <row r="2132" spans="1:4">
      <c r="A2132" s="32" t="s">
        <v>1241</v>
      </c>
      <c r="B2132" s="32" t="s">
        <v>2548</v>
      </c>
      <c r="C2132" s="32">
        <v>2</v>
      </c>
      <c r="D2132" s="32">
        <v>2</v>
      </c>
    </row>
    <row r="2133" spans="1:4">
      <c r="A2133" s="32" t="s">
        <v>2225</v>
      </c>
      <c r="B2133" s="32" t="s">
        <v>2547</v>
      </c>
      <c r="C2133" s="32">
        <v>2</v>
      </c>
      <c r="D2133" s="32">
        <v>2</v>
      </c>
    </row>
    <row r="2134" spans="1:4">
      <c r="A2134" s="32" t="s">
        <v>2086</v>
      </c>
      <c r="B2134" s="32" t="s">
        <v>2547</v>
      </c>
      <c r="C2134" s="32">
        <v>2</v>
      </c>
      <c r="D2134" s="32">
        <v>2</v>
      </c>
    </row>
    <row r="2135" spans="1:4">
      <c r="A2135" s="32" t="s">
        <v>1718</v>
      </c>
      <c r="B2135" s="32" t="s">
        <v>2547</v>
      </c>
      <c r="C2135" s="32">
        <v>2</v>
      </c>
      <c r="D2135" s="32">
        <v>2</v>
      </c>
    </row>
    <row r="2136" spans="1:4">
      <c r="A2136" s="32" t="s">
        <v>1528</v>
      </c>
      <c r="B2136" s="32" t="s">
        <v>2548</v>
      </c>
      <c r="C2136" s="32">
        <v>2</v>
      </c>
      <c r="D2136" s="32">
        <v>2</v>
      </c>
    </row>
    <row r="2137" spans="1:4">
      <c r="A2137" s="32" t="s">
        <v>1043</v>
      </c>
      <c r="B2137" s="32" t="s">
        <v>2549</v>
      </c>
      <c r="C2137" s="32">
        <v>2</v>
      </c>
      <c r="D2137" s="32">
        <v>2</v>
      </c>
    </row>
    <row r="2138" spans="1:4">
      <c r="A2138" s="32" t="s">
        <v>3124</v>
      </c>
      <c r="B2138" s="32" t="s">
        <v>2547</v>
      </c>
      <c r="C2138" s="32">
        <v>2</v>
      </c>
      <c r="D2138" s="32">
        <v>2</v>
      </c>
    </row>
    <row r="2139" spans="1:4">
      <c r="A2139" s="32" t="s">
        <v>1720</v>
      </c>
      <c r="B2139" s="32" t="s">
        <v>2547</v>
      </c>
      <c r="C2139" s="32">
        <v>2</v>
      </c>
      <c r="D2139" s="32">
        <v>1</v>
      </c>
    </row>
    <row r="2140" spans="1:4">
      <c r="A2140" s="32" t="s">
        <v>1978</v>
      </c>
      <c r="B2140" s="32" t="s">
        <v>2548</v>
      </c>
      <c r="C2140" s="32">
        <v>2</v>
      </c>
      <c r="D2140" s="32">
        <v>2</v>
      </c>
    </row>
    <row r="2141" spans="1:4">
      <c r="A2141" s="32" t="s">
        <v>1979</v>
      </c>
      <c r="B2141" s="32" t="s">
        <v>2548</v>
      </c>
      <c r="C2141" s="32">
        <v>2</v>
      </c>
      <c r="D2141" s="32">
        <v>2</v>
      </c>
    </row>
    <row r="2142" spans="1:4">
      <c r="A2142" s="32" t="s">
        <v>1623</v>
      </c>
      <c r="B2142" s="32" t="s">
        <v>2549</v>
      </c>
      <c r="C2142" s="32">
        <v>2</v>
      </c>
      <c r="D2142" s="32">
        <v>2</v>
      </c>
    </row>
    <row r="2143" spans="1:4">
      <c r="A2143" s="32" t="s">
        <v>1674</v>
      </c>
      <c r="B2143" s="32" t="s">
        <v>2548</v>
      </c>
      <c r="C2143" s="32">
        <v>2</v>
      </c>
      <c r="D2143" s="32">
        <v>2</v>
      </c>
    </row>
    <row r="2144" spans="1:4">
      <c r="A2144" s="32" t="s">
        <v>1793</v>
      </c>
      <c r="B2144" s="32" t="s">
        <v>2547</v>
      </c>
      <c r="C2144" s="32">
        <v>2</v>
      </c>
      <c r="D2144" s="32">
        <v>2</v>
      </c>
    </row>
    <row r="2145" spans="1:4">
      <c r="A2145" s="32" t="s">
        <v>1576</v>
      </c>
      <c r="B2145" s="32" t="s">
        <v>2548</v>
      </c>
      <c r="C2145" s="32">
        <v>2</v>
      </c>
      <c r="D2145" s="32">
        <v>1</v>
      </c>
    </row>
    <row r="2146" spans="1:4">
      <c r="A2146" s="32" t="s">
        <v>1675</v>
      </c>
      <c r="B2146" s="32" t="s">
        <v>2548</v>
      </c>
      <c r="C2146" s="32">
        <v>2</v>
      </c>
      <c r="D2146" s="32">
        <v>2</v>
      </c>
    </row>
    <row r="2147" spans="1:4">
      <c r="A2147" s="32" t="s">
        <v>1722</v>
      </c>
      <c r="B2147" s="32" t="s">
        <v>2547</v>
      </c>
      <c r="C2147" s="32">
        <v>2</v>
      </c>
      <c r="D2147" s="32">
        <v>2</v>
      </c>
    </row>
    <row r="2148" spans="1:4">
      <c r="A2148" s="32" t="s">
        <v>1722</v>
      </c>
      <c r="B2148" s="32" t="s">
        <v>2548</v>
      </c>
      <c r="C2148" s="32">
        <v>2</v>
      </c>
      <c r="D2148" s="32">
        <v>2</v>
      </c>
    </row>
    <row r="2149" spans="1:4">
      <c r="A2149" s="32" t="s">
        <v>1064</v>
      </c>
      <c r="B2149" s="32" t="s">
        <v>2549</v>
      </c>
      <c r="C2149" s="32">
        <v>2</v>
      </c>
      <c r="D2149" s="32">
        <v>2</v>
      </c>
    </row>
    <row r="2150" spans="1:4">
      <c r="A2150" s="32" t="s">
        <v>3581</v>
      </c>
      <c r="B2150" s="32" t="s">
        <v>2547</v>
      </c>
      <c r="C2150" s="32">
        <v>2</v>
      </c>
      <c r="D2150" s="32">
        <v>2</v>
      </c>
    </row>
    <row r="2151" spans="1:4">
      <c r="A2151" s="32" t="s">
        <v>2806</v>
      </c>
      <c r="B2151" s="32" t="s">
        <v>2547</v>
      </c>
      <c r="C2151" s="32">
        <v>2</v>
      </c>
      <c r="D2151" s="32">
        <v>1</v>
      </c>
    </row>
    <row r="2152" spans="1:4">
      <c r="A2152" s="32" t="s">
        <v>3032</v>
      </c>
      <c r="B2152" s="32" t="s">
        <v>2547</v>
      </c>
      <c r="C2152" s="32">
        <v>2</v>
      </c>
      <c r="D2152" s="32">
        <v>2</v>
      </c>
    </row>
    <row r="2153" spans="1:4">
      <c r="A2153" s="32" t="s">
        <v>3688</v>
      </c>
      <c r="B2153" s="32" t="s">
        <v>2547</v>
      </c>
      <c r="C2153" s="32">
        <v>2</v>
      </c>
      <c r="D2153" s="32">
        <v>1</v>
      </c>
    </row>
    <row r="2154" spans="1:4">
      <c r="A2154" s="32" t="s">
        <v>2089</v>
      </c>
      <c r="B2154" s="32" t="s">
        <v>2547</v>
      </c>
      <c r="C2154" s="32">
        <v>2</v>
      </c>
      <c r="D2154" s="32">
        <v>1</v>
      </c>
    </row>
    <row r="2155" spans="1:4">
      <c r="A2155" s="32" t="s">
        <v>1876</v>
      </c>
      <c r="B2155" s="32" t="s">
        <v>2548</v>
      </c>
      <c r="C2155" s="32">
        <v>2</v>
      </c>
      <c r="D2155" s="32">
        <v>1</v>
      </c>
    </row>
    <row r="2156" spans="1:4">
      <c r="A2156" s="32" t="s">
        <v>2834</v>
      </c>
      <c r="B2156" s="32" t="s">
        <v>2547</v>
      </c>
      <c r="C2156" s="32">
        <v>2</v>
      </c>
      <c r="D2156" s="32">
        <v>2</v>
      </c>
    </row>
    <row r="2157" spans="1:4">
      <c r="A2157" s="32" t="s">
        <v>1795</v>
      </c>
      <c r="B2157" s="32" t="s">
        <v>2547</v>
      </c>
      <c r="C2157" s="32">
        <v>2</v>
      </c>
      <c r="D2157" s="32">
        <v>2</v>
      </c>
    </row>
    <row r="2158" spans="1:4">
      <c r="A2158" s="32" t="s">
        <v>1341</v>
      </c>
      <c r="B2158" s="32" t="s">
        <v>2548</v>
      </c>
      <c r="C2158" s="32">
        <v>2</v>
      </c>
      <c r="D2158" s="32">
        <v>2</v>
      </c>
    </row>
    <row r="2159" spans="1:4">
      <c r="A2159" s="32" t="s">
        <v>2407</v>
      </c>
      <c r="B2159" s="32" t="s">
        <v>2548</v>
      </c>
      <c r="C2159" s="32">
        <v>2</v>
      </c>
      <c r="D2159" s="32">
        <v>2</v>
      </c>
    </row>
    <row r="2160" spans="1:4">
      <c r="A2160" s="32" t="s">
        <v>1047</v>
      </c>
      <c r="B2160" s="32" t="s">
        <v>2549</v>
      </c>
      <c r="C2160" s="32">
        <v>2</v>
      </c>
      <c r="D2160" s="32">
        <v>2</v>
      </c>
    </row>
    <row r="2161" spans="1:4">
      <c r="A2161" s="32" t="s">
        <v>3125</v>
      </c>
      <c r="B2161" s="32" t="s">
        <v>2548</v>
      </c>
      <c r="C2161" s="32">
        <v>2</v>
      </c>
      <c r="D2161" s="32">
        <v>2</v>
      </c>
    </row>
    <row r="2162" spans="1:4">
      <c r="A2162" s="32" t="s">
        <v>1983</v>
      </c>
      <c r="B2162" s="32" t="s">
        <v>2548</v>
      </c>
      <c r="C2162" s="32">
        <v>2</v>
      </c>
      <c r="D2162" s="32">
        <v>2</v>
      </c>
    </row>
    <row r="2163" spans="1:4">
      <c r="A2163" s="32" t="s">
        <v>1140</v>
      </c>
      <c r="B2163" s="32" t="s">
        <v>2548</v>
      </c>
      <c r="C2163" s="32">
        <v>2</v>
      </c>
      <c r="D2163" s="32">
        <v>2</v>
      </c>
    </row>
    <row r="2164" spans="1:4">
      <c r="A2164" s="32" t="s">
        <v>1880</v>
      </c>
      <c r="B2164" s="32" t="s">
        <v>2547</v>
      </c>
      <c r="C2164" s="32">
        <v>2</v>
      </c>
      <c r="D2164" s="32">
        <v>2</v>
      </c>
    </row>
    <row r="2165" spans="1:4">
      <c r="A2165" s="32" t="s">
        <v>2408</v>
      </c>
      <c r="B2165" s="32" t="s">
        <v>2548</v>
      </c>
      <c r="C2165" s="32">
        <v>2</v>
      </c>
      <c r="D2165" s="32">
        <v>2</v>
      </c>
    </row>
    <row r="2166" spans="1:4">
      <c r="A2166" s="32" t="s">
        <v>1363</v>
      </c>
      <c r="B2166" s="32" t="s">
        <v>2548</v>
      </c>
      <c r="C2166" s="32">
        <v>2</v>
      </c>
      <c r="D2166" s="32">
        <v>2</v>
      </c>
    </row>
    <row r="2167" spans="1:4">
      <c r="A2167" s="32" t="s">
        <v>2879</v>
      </c>
      <c r="B2167" s="32" t="s">
        <v>2547</v>
      </c>
      <c r="C2167" s="32">
        <v>2</v>
      </c>
      <c r="D2167" s="32">
        <v>2</v>
      </c>
    </row>
    <row r="2168" spans="1:4">
      <c r="A2168" s="32" t="s">
        <v>1985</v>
      </c>
      <c r="B2168" s="32" t="s">
        <v>2547</v>
      </c>
      <c r="C2168" s="32">
        <v>2</v>
      </c>
      <c r="D2168" s="32">
        <v>2</v>
      </c>
    </row>
    <row r="2169" spans="1:4">
      <c r="A2169" s="32" t="s">
        <v>1532</v>
      </c>
      <c r="B2169" s="32" t="s">
        <v>2547</v>
      </c>
      <c r="C2169" s="32">
        <v>2</v>
      </c>
      <c r="D2169" s="32">
        <v>2</v>
      </c>
    </row>
    <row r="2170" spans="1:4">
      <c r="A2170" s="32" t="s">
        <v>3086</v>
      </c>
      <c r="B2170" s="32" t="s">
        <v>2548</v>
      </c>
      <c r="C2170" s="32">
        <v>2</v>
      </c>
      <c r="D2170" s="32">
        <v>1</v>
      </c>
    </row>
    <row r="2171" spans="1:4">
      <c r="A2171" s="32" t="s">
        <v>1364</v>
      </c>
      <c r="B2171" s="32" t="s">
        <v>2547</v>
      </c>
      <c r="C2171" s="32">
        <v>2</v>
      </c>
      <c r="D2171" s="32">
        <v>2</v>
      </c>
    </row>
    <row r="2172" spans="1:4">
      <c r="A2172" s="32" t="s">
        <v>1244</v>
      </c>
      <c r="B2172" s="32" t="s">
        <v>2547</v>
      </c>
      <c r="C2172" s="32">
        <v>2</v>
      </c>
      <c r="D2172" s="32">
        <v>1</v>
      </c>
    </row>
    <row r="2173" spans="1:4">
      <c r="A2173" s="32" t="s">
        <v>2095</v>
      </c>
      <c r="B2173" s="32" t="s">
        <v>2548</v>
      </c>
      <c r="C2173" s="32">
        <v>2</v>
      </c>
      <c r="D2173" s="32">
        <v>1</v>
      </c>
    </row>
    <row r="2174" spans="1:4">
      <c r="A2174" s="32" t="s">
        <v>1310</v>
      </c>
      <c r="B2174" s="32" t="s">
        <v>2548</v>
      </c>
      <c r="C2174" s="32">
        <v>2</v>
      </c>
      <c r="D2174" s="32">
        <v>2</v>
      </c>
    </row>
    <row r="2175" spans="1:4">
      <c r="A2175" s="32" t="s">
        <v>3056</v>
      </c>
      <c r="B2175" s="32" t="s">
        <v>2547</v>
      </c>
      <c r="C2175" s="32">
        <v>2</v>
      </c>
      <c r="D2175" s="32">
        <v>2</v>
      </c>
    </row>
    <row r="2176" spans="1:4">
      <c r="A2176" s="32" t="s">
        <v>3690</v>
      </c>
      <c r="B2176" s="32" t="s">
        <v>2548</v>
      </c>
      <c r="C2176" s="32">
        <v>2</v>
      </c>
      <c r="D2176" s="32">
        <v>1</v>
      </c>
    </row>
    <row r="2177" spans="1:4">
      <c r="A2177" s="32" t="s">
        <v>1113</v>
      </c>
      <c r="B2177" s="32" t="s">
        <v>2548</v>
      </c>
      <c r="C2177" s="32">
        <v>2</v>
      </c>
      <c r="D2177" s="32">
        <v>2</v>
      </c>
    </row>
    <row r="2178" spans="1:4">
      <c r="A2178" s="32" t="s">
        <v>1323</v>
      </c>
      <c r="B2178" s="32" t="s">
        <v>2548</v>
      </c>
      <c r="C2178" s="32">
        <v>2</v>
      </c>
      <c r="D2178" s="32">
        <v>2</v>
      </c>
    </row>
    <row r="2179" spans="1:4">
      <c r="A2179" s="32" t="s">
        <v>1398</v>
      </c>
      <c r="B2179" s="32" t="s">
        <v>2548</v>
      </c>
      <c r="C2179" s="32">
        <v>2</v>
      </c>
      <c r="D2179" s="32">
        <v>1</v>
      </c>
    </row>
    <row r="2180" spans="1:4">
      <c r="A2180" s="32" t="s">
        <v>1796</v>
      </c>
      <c r="B2180" s="32" t="s">
        <v>2547</v>
      </c>
      <c r="C2180" s="32">
        <v>2</v>
      </c>
      <c r="D2180" s="32">
        <v>2</v>
      </c>
    </row>
    <row r="2181" spans="1:4">
      <c r="A2181" s="32" t="s">
        <v>1796</v>
      </c>
      <c r="B2181" s="32" t="s">
        <v>2548</v>
      </c>
      <c r="C2181" s="32">
        <v>2</v>
      </c>
      <c r="D2181" s="32">
        <v>2</v>
      </c>
    </row>
    <row r="2182" spans="1:4">
      <c r="A2182" s="32" t="s">
        <v>1282</v>
      </c>
      <c r="B2182" s="32" t="s">
        <v>2548</v>
      </c>
      <c r="C2182" s="32">
        <v>2</v>
      </c>
      <c r="D2182" s="32">
        <v>2</v>
      </c>
    </row>
    <row r="2183" spans="1:4">
      <c r="A2183" s="32" t="s">
        <v>1882</v>
      </c>
      <c r="B2183" s="32" t="s">
        <v>2548</v>
      </c>
      <c r="C2183" s="32">
        <v>2</v>
      </c>
      <c r="D2183" s="32">
        <v>2</v>
      </c>
    </row>
    <row r="2184" spans="1:4">
      <c r="A2184" s="32" t="s">
        <v>1533</v>
      </c>
      <c r="B2184" s="32" t="s">
        <v>2547</v>
      </c>
      <c r="C2184" s="32">
        <v>2</v>
      </c>
      <c r="D2184" s="32">
        <v>1</v>
      </c>
    </row>
    <row r="2185" spans="1:4">
      <c r="A2185" s="32" t="s">
        <v>1011</v>
      </c>
      <c r="B2185" s="32" t="s">
        <v>2548</v>
      </c>
      <c r="C2185" s="32">
        <v>2</v>
      </c>
      <c r="D2185" s="32">
        <v>2</v>
      </c>
    </row>
    <row r="2186" spans="1:4">
      <c r="A2186" s="32" t="s">
        <v>2754</v>
      </c>
      <c r="B2186" s="32" t="s">
        <v>2547</v>
      </c>
      <c r="C2186" s="32">
        <v>2</v>
      </c>
      <c r="D2186" s="32">
        <v>2</v>
      </c>
    </row>
    <row r="2187" spans="1:4">
      <c r="A2187" s="32" t="s">
        <v>2748</v>
      </c>
      <c r="B2187" s="32" t="s">
        <v>2549</v>
      </c>
      <c r="C2187" s="32">
        <v>2</v>
      </c>
      <c r="D2187" s="32">
        <v>2</v>
      </c>
    </row>
    <row r="2188" spans="1:4">
      <c r="A2188" s="32" t="s">
        <v>3007</v>
      </c>
      <c r="B2188" s="32" t="s">
        <v>2548</v>
      </c>
      <c r="C2188" s="32">
        <v>2</v>
      </c>
      <c r="D2188" s="32">
        <v>2</v>
      </c>
    </row>
    <row r="2189" spans="1:4">
      <c r="A2189" s="32" t="s">
        <v>3691</v>
      </c>
      <c r="B2189" s="32" t="s">
        <v>2547</v>
      </c>
      <c r="C2189" s="32">
        <v>2</v>
      </c>
      <c r="D2189" s="32">
        <v>1</v>
      </c>
    </row>
    <row r="2190" spans="1:4">
      <c r="A2190" s="32" t="s">
        <v>3010</v>
      </c>
      <c r="B2190" s="32" t="s">
        <v>2549</v>
      </c>
      <c r="C2190" s="32">
        <v>2</v>
      </c>
      <c r="D2190" s="32">
        <v>2</v>
      </c>
    </row>
    <row r="2191" spans="1:4">
      <c r="A2191" s="32" t="s">
        <v>3481</v>
      </c>
      <c r="B2191" s="32" t="s">
        <v>2548</v>
      </c>
      <c r="C2191" s="32">
        <v>2</v>
      </c>
      <c r="D2191" s="32">
        <v>2</v>
      </c>
    </row>
    <row r="2192" spans="1:4">
      <c r="A2192" s="32" t="s">
        <v>4561</v>
      </c>
      <c r="B2192" s="32">
        <v>2</v>
      </c>
      <c r="C2192" s="32">
        <v>2</v>
      </c>
      <c r="D2192" s="32">
        <v>1</v>
      </c>
    </row>
    <row r="2193" spans="1:4">
      <c r="A2193" s="32" t="s">
        <v>4562</v>
      </c>
      <c r="B2193" s="32">
        <v>2</v>
      </c>
      <c r="C2193" s="32">
        <v>2</v>
      </c>
      <c r="D2193" s="32">
        <v>1</v>
      </c>
    </row>
    <row r="2194" spans="1:4">
      <c r="A2194" s="32" t="s">
        <v>3693</v>
      </c>
      <c r="B2194" s="32" t="s">
        <v>2547</v>
      </c>
      <c r="C2194" s="32">
        <v>2</v>
      </c>
      <c r="D2194" s="32">
        <v>2</v>
      </c>
    </row>
    <row r="2195" spans="1:4">
      <c r="A2195" s="32" t="s">
        <v>3446</v>
      </c>
      <c r="B2195" s="32" t="s">
        <v>2549</v>
      </c>
      <c r="C2195" s="32">
        <v>2</v>
      </c>
      <c r="D2195" s="32">
        <v>2</v>
      </c>
    </row>
    <row r="2196" spans="1:4">
      <c r="A2196" s="32" t="s">
        <v>3694</v>
      </c>
      <c r="B2196" s="32" t="s">
        <v>2547</v>
      </c>
      <c r="C2196" s="32">
        <v>2</v>
      </c>
      <c r="D2196" s="32">
        <v>2</v>
      </c>
    </row>
    <row r="2197" spans="1:4">
      <c r="A2197" s="32" t="s">
        <v>3695</v>
      </c>
      <c r="B2197" s="32" t="s">
        <v>2547</v>
      </c>
      <c r="C2197" s="32">
        <v>2</v>
      </c>
      <c r="D2197" s="32">
        <v>1</v>
      </c>
    </row>
    <row r="2198" spans="1:4">
      <c r="A2198" s="32" t="s">
        <v>1169</v>
      </c>
      <c r="B2198" s="32" t="s">
        <v>2549</v>
      </c>
      <c r="C2198" s="32">
        <v>2</v>
      </c>
      <c r="D2198" s="32">
        <v>2</v>
      </c>
    </row>
    <row r="2199" spans="1:4">
      <c r="A2199" s="32" t="s">
        <v>2233</v>
      </c>
      <c r="B2199" s="32" t="s">
        <v>2548</v>
      </c>
      <c r="C2199" s="32">
        <v>2</v>
      </c>
      <c r="D2199" s="32">
        <v>2</v>
      </c>
    </row>
    <row r="2200" spans="1:4">
      <c r="A2200" s="32" t="s">
        <v>3696</v>
      </c>
      <c r="B2200" s="32" t="s">
        <v>2547</v>
      </c>
      <c r="C2200" s="32">
        <v>2</v>
      </c>
      <c r="D2200" s="32">
        <v>2</v>
      </c>
    </row>
    <row r="2201" spans="1:4">
      <c r="A2201" s="32" t="s">
        <v>2098</v>
      </c>
      <c r="B2201" s="32" t="s">
        <v>2548</v>
      </c>
      <c r="C2201" s="32">
        <v>2</v>
      </c>
      <c r="D2201" s="32">
        <v>2</v>
      </c>
    </row>
    <row r="2202" spans="1:4">
      <c r="A2202" s="32" t="s">
        <v>2099</v>
      </c>
      <c r="B2202" s="32" t="s">
        <v>2547</v>
      </c>
      <c r="C2202" s="32">
        <v>2</v>
      </c>
      <c r="D2202" s="32">
        <v>2</v>
      </c>
    </row>
    <row r="2203" spans="1:4">
      <c r="A2203" s="32" t="s">
        <v>1380</v>
      </c>
      <c r="B2203" s="32" t="s">
        <v>2547</v>
      </c>
      <c r="C2203" s="32">
        <v>2</v>
      </c>
      <c r="D2203" s="32">
        <v>2</v>
      </c>
    </row>
    <row r="2204" spans="1:4">
      <c r="A2204" s="32" t="s">
        <v>3587</v>
      </c>
      <c r="B2204" s="32" t="s">
        <v>2547</v>
      </c>
      <c r="C2204" s="32">
        <v>2</v>
      </c>
      <c r="D2204" s="32">
        <v>2</v>
      </c>
    </row>
    <row r="2205" spans="1:4">
      <c r="A2205" s="32" t="s">
        <v>2411</v>
      </c>
      <c r="B2205" s="32" t="s">
        <v>2547</v>
      </c>
      <c r="C2205" s="32">
        <v>2</v>
      </c>
      <c r="D2205" s="32">
        <v>1</v>
      </c>
    </row>
    <row r="2206" spans="1:4">
      <c r="A2206" s="32" t="s">
        <v>2836</v>
      </c>
      <c r="B2206" s="32" t="s">
        <v>2547</v>
      </c>
      <c r="C2206" s="32">
        <v>2</v>
      </c>
      <c r="D2206" s="32">
        <v>1</v>
      </c>
    </row>
    <row r="2207" spans="1:4">
      <c r="A2207" s="32" t="s">
        <v>3699</v>
      </c>
      <c r="B2207" s="32" t="s">
        <v>2547</v>
      </c>
      <c r="C2207" s="32">
        <v>2</v>
      </c>
      <c r="D2207" s="32">
        <v>2</v>
      </c>
    </row>
    <row r="2208" spans="1:4">
      <c r="A2208" s="32" t="s">
        <v>1885</v>
      </c>
      <c r="B2208" s="32" t="s">
        <v>2547</v>
      </c>
      <c r="C2208" s="32">
        <v>2</v>
      </c>
      <c r="D2208" s="32">
        <v>2</v>
      </c>
    </row>
    <row r="2209" spans="1:4">
      <c r="A2209" s="32" t="s">
        <v>1725</v>
      </c>
      <c r="B2209" s="32" t="s">
        <v>2548</v>
      </c>
      <c r="C2209" s="32">
        <v>2</v>
      </c>
      <c r="D2209" s="32">
        <v>1</v>
      </c>
    </row>
    <row r="2210" spans="1:4">
      <c r="A2210" s="32" t="s">
        <v>3590</v>
      </c>
      <c r="B2210" s="32" t="s">
        <v>2548</v>
      </c>
      <c r="C2210" s="32">
        <v>2</v>
      </c>
      <c r="D2210" s="32">
        <v>1</v>
      </c>
    </row>
    <row r="2211" spans="1:4">
      <c r="A2211" s="32" t="s">
        <v>3700</v>
      </c>
      <c r="B2211" s="32" t="s">
        <v>2548</v>
      </c>
      <c r="C2211" s="32">
        <v>2</v>
      </c>
      <c r="D2211" s="32">
        <v>2</v>
      </c>
    </row>
    <row r="2212" spans="1:4">
      <c r="A2212" s="32" t="s">
        <v>3040</v>
      </c>
      <c r="B2212" s="32" t="s">
        <v>2548</v>
      </c>
      <c r="C2212" s="32">
        <v>2</v>
      </c>
      <c r="D2212" s="32">
        <v>2</v>
      </c>
    </row>
    <row r="2213" spans="1:4">
      <c r="A2213" s="32" t="s">
        <v>3591</v>
      </c>
      <c r="B2213" s="32" t="s">
        <v>2547</v>
      </c>
      <c r="C2213" s="32">
        <v>2</v>
      </c>
      <c r="D2213" s="32">
        <v>2</v>
      </c>
    </row>
    <row r="2214" spans="1:4">
      <c r="A2214" s="32" t="s">
        <v>3701</v>
      </c>
      <c r="B2214" s="32" t="s">
        <v>2547</v>
      </c>
      <c r="C2214" s="32">
        <v>2</v>
      </c>
      <c r="D2214" s="32">
        <v>1</v>
      </c>
    </row>
    <row r="2215" spans="1:4">
      <c r="A2215" s="32" t="s">
        <v>1990</v>
      </c>
      <c r="B2215" s="32" t="s">
        <v>2547</v>
      </c>
      <c r="C2215" s="32">
        <v>2</v>
      </c>
      <c r="D2215" s="32">
        <v>1</v>
      </c>
    </row>
    <row r="2216" spans="1:4">
      <c r="A2216" s="32" t="s">
        <v>1325</v>
      </c>
      <c r="B2216" s="32" t="s">
        <v>2548</v>
      </c>
      <c r="C2216" s="32">
        <v>2</v>
      </c>
      <c r="D2216" s="32">
        <v>2</v>
      </c>
    </row>
    <row r="2217" spans="1:4">
      <c r="A2217" s="32" t="s">
        <v>3702</v>
      </c>
      <c r="B2217" s="32" t="s">
        <v>2547</v>
      </c>
      <c r="C2217" s="32">
        <v>2</v>
      </c>
      <c r="D2217" s="32">
        <v>2</v>
      </c>
    </row>
    <row r="2218" spans="1:4">
      <c r="A2218" s="32" t="s">
        <v>2413</v>
      </c>
      <c r="B2218" s="32" t="s">
        <v>2547</v>
      </c>
      <c r="C2218" s="32">
        <v>2</v>
      </c>
      <c r="D2218" s="32">
        <v>2</v>
      </c>
    </row>
    <row r="2219" spans="1:4">
      <c r="A2219" s="32" t="s">
        <v>3704</v>
      </c>
      <c r="B2219" s="32" t="s">
        <v>2547</v>
      </c>
      <c r="C2219" s="32">
        <v>2</v>
      </c>
      <c r="D2219" s="32">
        <v>2</v>
      </c>
    </row>
    <row r="2220" spans="1:4">
      <c r="A2220" s="32" t="s">
        <v>1682</v>
      </c>
      <c r="B2220" s="32" t="s">
        <v>2547</v>
      </c>
      <c r="C2220" s="32">
        <v>2</v>
      </c>
      <c r="D2220" s="32">
        <v>2</v>
      </c>
    </row>
    <row r="2221" spans="1:4">
      <c r="A2221" s="32" t="s">
        <v>3058</v>
      </c>
      <c r="B2221" s="32" t="s">
        <v>2547</v>
      </c>
      <c r="C2221" s="32">
        <v>2</v>
      </c>
      <c r="D2221" s="32">
        <v>2</v>
      </c>
    </row>
    <row r="2222" spans="1:4">
      <c r="A2222" s="32" t="s">
        <v>1799</v>
      </c>
      <c r="B2222" s="32" t="s">
        <v>2548</v>
      </c>
      <c r="C2222" s="32">
        <v>2</v>
      </c>
      <c r="D2222" s="32">
        <v>1</v>
      </c>
    </row>
    <row r="2223" spans="1:4">
      <c r="A2223" s="32" t="s">
        <v>1631</v>
      </c>
      <c r="B2223" s="32" t="s">
        <v>2548</v>
      </c>
      <c r="C2223" s="32">
        <v>2</v>
      </c>
      <c r="D2223" s="32">
        <v>2</v>
      </c>
    </row>
    <row r="2224" spans="1:4">
      <c r="A2224" s="32" t="s">
        <v>3706</v>
      </c>
      <c r="B2224" s="32" t="s">
        <v>2547</v>
      </c>
      <c r="C2224" s="32">
        <v>2</v>
      </c>
      <c r="D2224" s="32">
        <v>2</v>
      </c>
    </row>
    <row r="2225" spans="1:4">
      <c r="A2225" s="32" t="s">
        <v>3708</v>
      </c>
      <c r="B2225" s="32" t="s">
        <v>2547</v>
      </c>
      <c r="C2225" s="32">
        <v>2</v>
      </c>
      <c r="D2225" s="32">
        <v>2</v>
      </c>
    </row>
    <row r="2226" spans="1:4">
      <c r="A2226" s="32" t="s">
        <v>3059</v>
      </c>
      <c r="B2226" s="32" t="s">
        <v>2547</v>
      </c>
      <c r="C2226" s="32">
        <v>2</v>
      </c>
      <c r="D2226" s="32">
        <v>2</v>
      </c>
    </row>
    <row r="2227" spans="1:4">
      <c r="A2227" s="32" t="s">
        <v>1886</v>
      </c>
      <c r="B2227" s="32" t="s">
        <v>2547</v>
      </c>
      <c r="C2227" s="32">
        <v>2</v>
      </c>
      <c r="D2227" s="32">
        <v>2</v>
      </c>
    </row>
    <row r="2228" spans="1:4">
      <c r="A2228" s="32" t="s">
        <v>1886</v>
      </c>
      <c r="B2228" s="32" t="s">
        <v>2548</v>
      </c>
      <c r="C2228" s="32">
        <v>2</v>
      </c>
      <c r="D2228" s="32">
        <v>2</v>
      </c>
    </row>
    <row r="2229" spans="1:4">
      <c r="A2229" s="32" t="s">
        <v>1368</v>
      </c>
      <c r="B2229" s="32" t="s">
        <v>2548</v>
      </c>
      <c r="C2229" s="32">
        <v>2</v>
      </c>
      <c r="D2229" s="32">
        <v>2</v>
      </c>
    </row>
    <row r="2230" spans="1:4">
      <c r="A2230" s="32" t="s">
        <v>1726</v>
      </c>
      <c r="B2230" s="32" t="s">
        <v>2547</v>
      </c>
      <c r="C2230" s="32">
        <v>2</v>
      </c>
      <c r="D2230" s="32">
        <v>2</v>
      </c>
    </row>
    <row r="2231" spans="1:4">
      <c r="A2231" s="32" t="s">
        <v>2236</v>
      </c>
      <c r="B2231" s="32" t="s">
        <v>2547</v>
      </c>
      <c r="C2231" s="32">
        <v>2</v>
      </c>
      <c r="D2231" s="32">
        <v>2</v>
      </c>
    </row>
    <row r="2232" spans="1:4">
      <c r="A2232" s="32" t="s">
        <v>2236</v>
      </c>
      <c r="B2232" s="32" t="s">
        <v>2548</v>
      </c>
      <c r="C2232" s="32">
        <v>2</v>
      </c>
      <c r="D2232" s="32">
        <v>2</v>
      </c>
    </row>
    <row r="2233" spans="1:4">
      <c r="A2233" s="32" t="s">
        <v>3711</v>
      </c>
      <c r="B2233" s="32" t="s">
        <v>2547</v>
      </c>
      <c r="C2233" s="32">
        <v>2</v>
      </c>
      <c r="D2233" s="32">
        <v>2</v>
      </c>
    </row>
    <row r="2234" spans="1:4">
      <c r="A2234" s="32" t="s">
        <v>1887</v>
      </c>
      <c r="B2234" s="32" t="s">
        <v>2547</v>
      </c>
      <c r="C2234" s="32">
        <v>2</v>
      </c>
      <c r="D2234" s="32">
        <v>2</v>
      </c>
    </row>
    <row r="2235" spans="1:4">
      <c r="A2235" s="32" t="s">
        <v>2417</v>
      </c>
      <c r="B2235" s="32" t="s">
        <v>2548</v>
      </c>
      <c r="C2235" s="32">
        <v>2</v>
      </c>
      <c r="D2235" s="32">
        <v>2</v>
      </c>
    </row>
    <row r="2236" spans="1:4">
      <c r="A2236" s="32" t="s">
        <v>2809</v>
      </c>
      <c r="B2236" s="32" t="s">
        <v>2547</v>
      </c>
      <c r="C2236" s="32">
        <v>2</v>
      </c>
      <c r="D2236" s="32">
        <v>2</v>
      </c>
    </row>
    <row r="2237" spans="1:4">
      <c r="A2237" s="32" t="s">
        <v>1993</v>
      </c>
      <c r="B2237" s="32" t="s">
        <v>2547</v>
      </c>
      <c r="C2237" s="32">
        <v>2</v>
      </c>
      <c r="D2237" s="32">
        <v>2</v>
      </c>
    </row>
    <row r="2238" spans="1:4">
      <c r="A2238" s="32" t="s">
        <v>2883</v>
      </c>
      <c r="B2238" s="32" t="s">
        <v>2547</v>
      </c>
      <c r="C2238" s="32">
        <v>2</v>
      </c>
      <c r="D2238" s="32">
        <v>2</v>
      </c>
    </row>
    <row r="2239" spans="1:4">
      <c r="A2239" s="32" t="s">
        <v>2883</v>
      </c>
      <c r="B2239" s="32" t="s">
        <v>2548</v>
      </c>
      <c r="C2239" s="32">
        <v>2</v>
      </c>
      <c r="D2239" s="32">
        <v>2</v>
      </c>
    </row>
    <row r="2240" spans="1:4">
      <c r="A2240" s="32" t="s">
        <v>1584</v>
      </c>
      <c r="B2240" s="32" t="s">
        <v>2548</v>
      </c>
      <c r="C2240" s="32">
        <v>2</v>
      </c>
      <c r="D2240" s="32">
        <v>2</v>
      </c>
    </row>
    <row r="2241" spans="1:4">
      <c r="A2241" s="32" t="s">
        <v>3501</v>
      </c>
      <c r="B2241" s="32" t="s">
        <v>2547</v>
      </c>
      <c r="C2241" s="32">
        <v>2</v>
      </c>
      <c r="D2241" s="32">
        <v>2</v>
      </c>
    </row>
    <row r="2242" spans="1:4">
      <c r="A2242" s="32" t="s">
        <v>2240</v>
      </c>
      <c r="B2242" s="32" t="s">
        <v>2547</v>
      </c>
      <c r="C2242" s="32">
        <v>2</v>
      </c>
      <c r="D2242" s="32">
        <v>2</v>
      </c>
    </row>
    <row r="2243" spans="1:4">
      <c r="A2243" s="32" t="s">
        <v>1683</v>
      </c>
      <c r="B2243" s="32" t="s">
        <v>2548</v>
      </c>
      <c r="C2243" s="32">
        <v>2</v>
      </c>
      <c r="D2243" s="32">
        <v>2</v>
      </c>
    </row>
    <row r="2244" spans="1:4">
      <c r="A2244" s="32" t="s">
        <v>3594</v>
      </c>
      <c r="B2244" s="32" t="s">
        <v>2548</v>
      </c>
      <c r="C2244" s="32">
        <v>2</v>
      </c>
      <c r="D2244" s="32">
        <v>2</v>
      </c>
    </row>
    <row r="2245" spans="1:4">
      <c r="A2245" s="32" t="s">
        <v>2242</v>
      </c>
      <c r="B2245" s="32" t="s">
        <v>2547</v>
      </c>
      <c r="C2245" s="32">
        <v>2</v>
      </c>
      <c r="D2245" s="32">
        <v>2</v>
      </c>
    </row>
    <row r="2246" spans="1:4">
      <c r="A2246" s="32" t="s">
        <v>2242</v>
      </c>
      <c r="B2246" s="32" t="s">
        <v>2548</v>
      </c>
      <c r="C2246" s="32">
        <v>2</v>
      </c>
      <c r="D2246" s="32">
        <v>2</v>
      </c>
    </row>
    <row r="2247" spans="1:4">
      <c r="A2247" s="32" t="s">
        <v>3714</v>
      </c>
      <c r="B2247" s="32" t="s">
        <v>2547</v>
      </c>
      <c r="C2247" s="32">
        <v>2</v>
      </c>
      <c r="D2247" s="32">
        <v>2</v>
      </c>
    </row>
    <row r="2248" spans="1:4">
      <c r="A2248" s="32" t="s">
        <v>996</v>
      </c>
      <c r="B2248" s="32" t="s">
        <v>2549</v>
      </c>
      <c r="C2248" s="32">
        <v>2</v>
      </c>
      <c r="D2248" s="32">
        <v>2</v>
      </c>
    </row>
    <row r="2249" spans="1:4">
      <c r="A2249" s="32" t="s">
        <v>3715</v>
      </c>
      <c r="B2249" s="32" t="s">
        <v>2548</v>
      </c>
      <c r="C2249" s="32">
        <v>2</v>
      </c>
      <c r="D2249" s="32">
        <v>2</v>
      </c>
    </row>
    <row r="2250" spans="1:4">
      <c r="A2250" s="32" t="s">
        <v>1466</v>
      </c>
      <c r="B2250" s="32" t="s">
        <v>2547</v>
      </c>
      <c r="C2250" s="32">
        <v>2</v>
      </c>
      <c r="D2250" s="32">
        <v>2</v>
      </c>
    </row>
    <row r="2251" spans="1:4">
      <c r="A2251" s="32" t="s">
        <v>2420</v>
      </c>
      <c r="B2251" s="32" t="s">
        <v>2547</v>
      </c>
      <c r="C2251" s="32">
        <v>2</v>
      </c>
      <c r="D2251" s="32">
        <v>2</v>
      </c>
    </row>
    <row r="2252" spans="1:4">
      <c r="A2252" s="32" t="s">
        <v>2107</v>
      </c>
      <c r="B2252" s="32" t="s">
        <v>2547</v>
      </c>
      <c r="C2252" s="32">
        <v>2</v>
      </c>
      <c r="D2252" s="32">
        <v>2</v>
      </c>
    </row>
    <row r="2253" spans="1:4">
      <c r="A2253" s="32" t="s">
        <v>2108</v>
      </c>
      <c r="B2253" s="32" t="s">
        <v>2548</v>
      </c>
      <c r="C2253" s="32">
        <v>2</v>
      </c>
      <c r="D2253" s="32">
        <v>2</v>
      </c>
    </row>
    <row r="2254" spans="1:4">
      <c r="A2254" s="32" t="s">
        <v>3716</v>
      </c>
      <c r="B2254" s="32" t="s">
        <v>2548</v>
      </c>
      <c r="C2254" s="32">
        <v>2</v>
      </c>
      <c r="D2254" s="32">
        <v>2</v>
      </c>
    </row>
    <row r="2255" spans="1:4">
      <c r="A2255" s="32" t="s">
        <v>1082</v>
      </c>
      <c r="B2255" s="32" t="s">
        <v>2549</v>
      </c>
      <c r="C2255" s="32">
        <v>2</v>
      </c>
      <c r="D2255" s="32">
        <v>1</v>
      </c>
    </row>
    <row r="2256" spans="1:4">
      <c r="A2256" s="32" t="s">
        <v>1121</v>
      </c>
      <c r="B2256" s="32" t="s">
        <v>2549</v>
      </c>
      <c r="C2256" s="32">
        <v>2</v>
      </c>
      <c r="D2256" s="32">
        <v>2</v>
      </c>
    </row>
    <row r="2257" spans="1:4">
      <c r="A2257" s="32" t="s">
        <v>1326</v>
      </c>
      <c r="B2257" s="32" t="s">
        <v>2548</v>
      </c>
      <c r="C2257" s="32">
        <v>2</v>
      </c>
      <c r="D2257" s="32">
        <v>2</v>
      </c>
    </row>
    <row r="2258" spans="1:4">
      <c r="A2258" s="32" t="s">
        <v>1995</v>
      </c>
      <c r="B2258" s="32" t="s">
        <v>2547</v>
      </c>
      <c r="C2258" s="32">
        <v>2</v>
      </c>
      <c r="D2258" s="32">
        <v>2</v>
      </c>
    </row>
    <row r="2259" spans="1:4">
      <c r="A2259" s="32" t="s">
        <v>1633</v>
      </c>
      <c r="B2259" s="32" t="s">
        <v>2547</v>
      </c>
      <c r="C2259" s="32">
        <v>2</v>
      </c>
      <c r="D2259" s="32">
        <v>2</v>
      </c>
    </row>
    <row r="2260" spans="1:4">
      <c r="A2260" s="32" t="s">
        <v>2786</v>
      </c>
      <c r="B2260" s="32" t="s">
        <v>2548</v>
      </c>
      <c r="C2260" s="32">
        <v>2</v>
      </c>
      <c r="D2260" s="32">
        <v>2</v>
      </c>
    </row>
    <row r="2261" spans="1:4">
      <c r="A2261" s="32" t="s">
        <v>2423</v>
      </c>
      <c r="B2261" s="32" t="s">
        <v>2548</v>
      </c>
      <c r="C2261" s="32">
        <v>2</v>
      </c>
      <c r="D2261" s="32">
        <v>1</v>
      </c>
    </row>
    <row r="2262" spans="1:4">
      <c r="A2262" s="32" t="s">
        <v>3060</v>
      </c>
      <c r="B2262" s="32" t="s">
        <v>2547</v>
      </c>
      <c r="C2262" s="32">
        <v>2</v>
      </c>
      <c r="D2262" s="32">
        <v>2</v>
      </c>
    </row>
    <row r="2263" spans="1:4">
      <c r="A2263" s="32" t="s">
        <v>3597</v>
      </c>
      <c r="B2263" s="32" t="s">
        <v>2547</v>
      </c>
      <c r="C2263" s="32">
        <v>2</v>
      </c>
      <c r="D2263" s="32">
        <v>2</v>
      </c>
    </row>
    <row r="2264" spans="1:4">
      <c r="A2264" s="32" t="s">
        <v>1997</v>
      </c>
      <c r="B2264" s="32" t="s">
        <v>2548</v>
      </c>
      <c r="C2264" s="32">
        <v>2</v>
      </c>
      <c r="D2264" s="32">
        <v>2</v>
      </c>
    </row>
    <row r="2265" spans="1:4">
      <c r="A2265" s="32" t="s">
        <v>3132</v>
      </c>
      <c r="B2265" s="32" t="s">
        <v>2547</v>
      </c>
      <c r="C2265" s="32">
        <v>2</v>
      </c>
      <c r="D2265" s="32">
        <v>2</v>
      </c>
    </row>
    <row r="2266" spans="1:4">
      <c r="A2266" s="32" t="s">
        <v>1497</v>
      </c>
      <c r="B2266" s="32" t="s">
        <v>2547</v>
      </c>
      <c r="C2266" s="32">
        <v>2</v>
      </c>
      <c r="D2266" s="32">
        <v>2</v>
      </c>
    </row>
    <row r="2267" spans="1:4">
      <c r="A2267" s="32" t="s">
        <v>3133</v>
      </c>
      <c r="B2267" s="32" t="s">
        <v>2547</v>
      </c>
      <c r="C2267" s="32">
        <v>2</v>
      </c>
      <c r="D2267" s="32">
        <v>2</v>
      </c>
    </row>
    <row r="2268" spans="1:4">
      <c r="A2268" s="32" t="s">
        <v>3599</v>
      </c>
      <c r="B2268" s="32" t="s">
        <v>2547</v>
      </c>
      <c r="C2268" s="32">
        <v>2</v>
      </c>
      <c r="D2268" s="32">
        <v>2</v>
      </c>
    </row>
    <row r="2269" spans="1:4">
      <c r="A2269" s="32" t="s">
        <v>3718</v>
      </c>
      <c r="B2269" s="32" t="s">
        <v>2548</v>
      </c>
      <c r="C2269" s="32">
        <v>2</v>
      </c>
      <c r="D2269" s="32">
        <v>2</v>
      </c>
    </row>
    <row r="2270" spans="1:4">
      <c r="A2270" s="32" t="s">
        <v>2424</v>
      </c>
      <c r="B2270" s="32" t="s">
        <v>2547</v>
      </c>
      <c r="C2270" s="32">
        <v>2</v>
      </c>
      <c r="D2270" s="32">
        <v>2</v>
      </c>
    </row>
    <row r="2271" spans="1:4">
      <c r="A2271" s="32" t="s">
        <v>1203</v>
      </c>
      <c r="B2271" s="32" t="s">
        <v>2548</v>
      </c>
      <c r="C2271" s="32">
        <v>2</v>
      </c>
      <c r="D2271" s="32">
        <v>2</v>
      </c>
    </row>
    <row r="2272" spans="1:4">
      <c r="A2272" s="32" t="s">
        <v>3719</v>
      </c>
      <c r="B2272" s="32" t="s">
        <v>2548</v>
      </c>
      <c r="C2272" s="32">
        <v>2</v>
      </c>
      <c r="D2272" s="32">
        <v>2</v>
      </c>
    </row>
    <row r="2273" spans="1:4">
      <c r="A2273" s="32" t="s">
        <v>1731</v>
      </c>
      <c r="B2273" s="32" t="s">
        <v>2547</v>
      </c>
      <c r="C2273" s="32">
        <v>2</v>
      </c>
      <c r="D2273" s="32">
        <v>2</v>
      </c>
    </row>
    <row r="2274" spans="1:4">
      <c r="A2274" s="32" t="s">
        <v>2248</v>
      </c>
      <c r="B2274" s="32" t="s">
        <v>2547</v>
      </c>
      <c r="C2274" s="32">
        <v>2</v>
      </c>
      <c r="D2274" s="32">
        <v>2</v>
      </c>
    </row>
    <row r="2275" spans="1:4">
      <c r="A2275" s="32" t="s">
        <v>3135</v>
      </c>
      <c r="B2275" s="32" t="s">
        <v>2547</v>
      </c>
      <c r="C2275" s="32">
        <v>2</v>
      </c>
      <c r="D2275" s="32">
        <v>2</v>
      </c>
    </row>
    <row r="2276" spans="1:4">
      <c r="A2276" s="32" t="s">
        <v>2837</v>
      </c>
      <c r="B2276" s="32" t="s">
        <v>2547</v>
      </c>
      <c r="C2276" s="32">
        <v>2</v>
      </c>
      <c r="D2276" s="32">
        <v>2</v>
      </c>
    </row>
    <row r="2277" spans="1:4">
      <c r="A2277" s="32" t="s">
        <v>3023</v>
      </c>
      <c r="B2277" s="32" t="s">
        <v>2547</v>
      </c>
      <c r="C2277" s="32">
        <v>2</v>
      </c>
      <c r="D2277" s="32">
        <v>1</v>
      </c>
    </row>
    <row r="2278" spans="1:4">
      <c r="A2278" s="32" t="s">
        <v>2887</v>
      </c>
      <c r="B2278" s="32" t="s">
        <v>2548</v>
      </c>
      <c r="C2278" s="32">
        <v>2</v>
      </c>
      <c r="D2278" s="32">
        <v>2</v>
      </c>
    </row>
    <row r="2279" spans="1:4">
      <c r="A2279" s="32" t="s">
        <v>1895</v>
      </c>
      <c r="B2279" s="32" t="s">
        <v>2548</v>
      </c>
      <c r="C2279" s="32">
        <v>2</v>
      </c>
      <c r="D2279" s="32">
        <v>1</v>
      </c>
    </row>
    <row r="2280" spans="1:4">
      <c r="A2280" s="32" t="s">
        <v>3021</v>
      </c>
      <c r="B2280" s="32" t="s">
        <v>2548</v>
      </c>
      <c r="C2280" s="32">
        <v>2</v>
      </c>
      <c r="D2280" s="32">
        <v>2</v>
      </c>
    </row>
    <row r="2281" spans="1:4">
      <c r="A2281" s="32" t="s">
        <v>1998</v>
      </c>
      <c r="B2281" s="32" t="s">
        <v>2547</v>
      </c>
      <c r="C2281" s="32">
        <v>2</v>
      </c>
      <c r="D2281" s="32">
        <v>2</v>
      </c>
    </row>
    <row r="2282" spans="1:4">
      <c r="A2282" s="32" t="s">
        <v>1732</v>
      </c>
      <c r="B2282" s="32" t="s">
        <v>2548</v>
      </c>
      <c r="C2282" s="32">
        <v>2</v>
      </c>
      <c r="D2282" s="32">
        <v>2</v>
      </c>
    </row>
    <row r="2283" spans="1:4">
      <c r="A2283" s="32" t="s">
        <v>3138</v>
      </c>
      <c r="B2283" s="32" t="s">
        <v>2548</v>
      </c>
      <c r="C2283" s="32">
        <v>2</v>
      </c>
      <c r="D2283" s="32">
        <v>1</v>
      </c>
    </row>
    <row r="2284" spans="1:4">
      <c r="A2284" s="32" t="s">
        <v>1539</v>
      </c>
      <c r="B2284" s="32" t="s">
        <v>2548</v>
      </c>
      <c r="C2284" s="32">
        <v>2</v>
      </c>
      <c r="D2284" s="32">
        <v>2</v>
      </c>
    </row>
    <row r="2285" spans="1:4">
      <c r="A2285" s="32" t="s">
        <v>2425</v>
      </c>
      <c r="B2285" s="32" t="s">
        <v>2547</v>
      </c>
      <c r="C2285" s="32">
        <v>2</v>
      </c>
      <c r="D2285" s="32">
        <v>2</v>
      </c>
    </row>
    <row r="2286" spans="1:4">
      <c r="A2286" s="32" t="s">
        <v>1077</v>
      </c>
      <c r="B2286" s="32" t="s">
        <v>2547</v>
      </c>
      <c r="C2286" s="32">
        <v>2</v>
      </c>
      <c r="D2286" s="32">
        <v>2</v>
      </c>
    </row>
    <row r="2287" spans="1:4">
      <c r="A2287" s="32" t="s">
        <v>2251</v>
      </c>
      <c r="B2287" s="32" t="s">
        <v>2549</v>
      </c>
      <c r="C2287" s="32">
        <v>2</v>
      </c>
      <c r="D2287" s="32">
        <v>2</v>
      </c>
    </row>
    <row r="2288" spans="1:4">
      <c r="A2288" s="32" t="s">
        <v>3721</v>
      </c>
      <c r="B2288" s="32" t="s">
        <v>2548</v>
      </c>
      <c r="C2288" s="32">
        <v>2</v>
      </c>
      <c r="D2288" s="32">
        <v>2</v>
      </c>
    </row>
    <row r="2289" spans="1:4">
      <c r="A2289" s="32" t="s">
        <v>2426</v>
      </c>
      <c r="B2289" s="32" t="s">
        <v>2547</v>
      </c>
      <c r="C2289" s="32">
        <v>2</v>
      </c>
      <c r="D2289" s="32">
        <v>2</v>
      </c>
    </row>
    <row r="2290" spans="1:4">
      <c r="A2290" s="32" t="s">
        <v>3601</v>
      </c>
      <c r="B2290" s="32" t="s">
        <v>2548</v>
      </c>
      <c r="C2290" s="32">
        <v>2</v>
      </c>
      <c r="D2290" s="32">
        <v>2</v>
      </c>
    </row>
    <row r="2291" spans="1:4">
      <c r="A2291" s="32" t="s">
        <v>1733</v>
      </c>
      <c r="B2291" s="32" t="s">
        <v>2548</v>
      </c>
      <c r="C2291" s="32">
        <v>2</v>
      </c>
      <c r="D2291" s="32">
        <v>2</v>
      </c>
    </row>
    <row r="2292" spans="1:4">
      <c r="A2292" s="32" t="s">
        <v>3724</v>
      </c>
      <c r="B2292" s="32" t="s">
        <v>2548</v>
      </c>
      <c r="C2292" s="32">
        <v>2</v>
      </c>
      <c r="D2292" s="32">
        <v>2</v>
      </c>
    </row>
    <row r="2293" spans="1:4">
      <c r="A2293" s="32" t="s">
        <v>3090</v>
      </c>
      <c r="B2293" s="32" t="s">
        <v>2547</v>
      </c>
      <c r="C2293" s="32">
        <v>2</v>
      </c>
      <c r="D2293" s="32">
        <v>1</v>
      </c>
    </row>
    <row r="2294" spans="1:4">
      <c r="A2294" s="32" t="s">
        <v>3727</v>
      </c>
      <c r="B2294" s="32" t="s">
        <v>2547</v>
      </c>
      <c r="C2294" s="32">
        <v>2</v>
      </c>
      <c r="D2294" s="32">
        <v>1</v>
      </c>
    </row>
    <row r="2295" spans="1:4">
      <c r="A2295" s="32" t="s">
        <v>3602</v>
      </c>
      <c r="B2295" s="32" t="s">
        <v>2548</v>
      </c>
      <c r="C2295" s="32">
        <v>2</v>
      </c>
      <c r="D2295" s="32">
        <v>2</v>
      </c>
    </row>
    <row r="2296" spans="1:4">
      <c r="A2296" s="32" t="s">
        <v>2427</v>
      </c>
      <c r="B2296" s="32" t="s">
        <v>2547</v>
      </c>
      <c r="C2296" s="32">
        <v>2</v>
      </c>
      <c r="D2296" s="32">
        <v>2</v>
      </c>
    </row>
    <row r="2297" spans="1:4">
      <c r="A2297" s="32" t="s">
        <v>3603</v>
      </c>
      <c r="B2297" s="32" t="s">
        <v>2547</v>
      </c>
      <c r="C2297" s="32">
        <v>2</v>
      </c>
      <c r="D2297" s="32">
        <v>2</v>
      </c>
    </row>
    <row r="2298" spans="1:4">
      <c r="A2298" s="32" t="s">
        <v>3604</v>
      </c>
      <c r="B2298" s="32" t="s">
        <v>2548</v>
      </c>
      <c r="C2298" s="32">
        <v>2</v>
      </c>
      <c r="D2298" s="32">
        <v>1</v>
      </c>
    </row>
    <row r="2299" spans="1:4">
      <c r="A2299" s="32" t="s">
        <v>3728</v>
      </c>
      <c r="B2299" s="32" t="s">
        <v>2547</v>
      </c>
      <c r="C2299" s="32">
        <v>2</v>
      </c>
      <c r="D2299" s="32">
        <v>1</v>
      </c>
    </row>
    <row r="2300" spans="1:4">
      <c r="A2300" s="32" t="s">
        <v>3605</v>
      </c>
      <c r="B2300" s="32" t="s">
        <v>2547</v>
      </c>
      <c r="C2300" s="32">
        <v>2</v>
      </c>
      <c r="D2300" s="32">
        <v>2</v>
      </c>
    </row>
    <row r="2301" spans="1:4">
      <c r="A2301" s="32" t="s">
        <v>3606</v>
      </c>
      <c r="B2301" s="32" t="s">
        <v>2547</v>
      </c>
      <c r="C2301" s="32">
        <v>2</v>
      </c>
      <c r="D2301" s="32">
        <v>1</v>
      </c>
    </row>
    <row r="2302" spans="1:4">
      <c r="A2302" s="32" t="s">
        <v>3729</v>
      </c>
      <c r="B2302" s="32" t="s">
        <v>2547</v>
      </c>
      <c r="C2302" s="32">
        <v>2</v>
      </c>
      <c r="D2302" s="32">
        <v>1</v>
      </c>
    </row>
    <row r="2303" spans="1:4">
      <c r="A2303" s="32" t="s">
        <v>3730</v>
      </c>
      <c r="B2303" s="32" t="s">
        <v>2547</v>
      </c>
      <c r="C2303" s="32">
        <v>2</v>
      </c>
      <c r="D2303" s="32">
        <v>1</v>
      </c>
    </row>
    <row r="2304" spans="1:4">
      <c r="A2304" s="32" t="s">
        <v>1899</v>
      </c>
      <c r="B2304" s="32" t="s">
        <v>2548</v>
      </c>
      <c r="C2304" s="32">
        <v>2</v>
      </c>
      <c r="D2304" s="32">
        <v>2</v>
      </c>
    </row>
    <row r="2305" spans="1:4">
      <c r="A2305" s="32" t="s">
        <v>2115</v>
      </c>
      <c r="B2305" s="32" t="s">
        <v>2547</v>
      </c>
      <c r="C2305" s="32">
        <v>2</v>
      </c>
      <c r="D2305" s="32">
        <v>2</v>
      </c>
    </row>
    <row r="2306" spans="1:4">
      <c r="A2306" s="32" t="s">
        <v>1637</v>
      </c>
      <c r="B2306" s="32" t="s">
        <v>2548</v>
      </c>
      <c r="C2306" s="32">
        <v>2</v>
      </c>
      <c r="D2306" s="32">
        <v>2</v>
      </c>
    </row>
    <row r="2307" spans="1:4">
      <c r="A2307" s="32" t="s">
        <v>3608</v>
      </c>
      <c r="B2307" s="32" t="s">
        <v>2548</v>
      </c>
      <c r="C2307" s="32">
        <v>2</v>
      </c>
      <c r="D2307" s="32">
        <v>1</v>
      </c>
    </row>
    <row r="2308" spans="1:4">
      <c r="A2308" s="32" t="s">
        <v>2889</v>
      </c>
      <c r="B2308" s="32" t="s">
        <v>2548</v>
      </c>
      <c r="C2308" s="32">
        <v>2</v>
      </c>
      <c r="D2308" s="32">
        <v>1</v>
      </c>
    </row>
    <row r="2309" spans="1:4">
      <c r="A2309" s="32" t="s">
        <v>2428</v>
      </c>
      <c r="B2309" s="32" t="s">
        <v>2547</v>
      </c>
      <c r="C2309" s="32">
        <v>2</v>
      </c>
      <c r="D2309" s="32">
        <v>2</v>
      </c>
    </row>
    <row r="2310" spans="1:4">
      <c r="A2310" s="32" t="s">
        <v>2429</v>
      </c>
      <c r="B2310" s="32" t="s">
        <v>2547</v>
      </c>
      <c r="C2310" s="32">
        <v>2</v>
      </c>
      <c r="D2310" s="32">
        <v>2</v>
      </c>
    </row>
    <row r="2311" spans="1:4">
      <c r="A2311" s="32" t="s">
        <v>3063</v>
      </c>
      <c r="B2311" s="32" t="s">
        <v>2548</v>
      </c>
      <c r="C2311" s="32">
        <v>2</v>
      </c>
      <c r="D2311" s="32">
        <v>2</v>
      </c>
    </row>
    <row r="2312" spans="1:4">
      <c r="A2312" s="32" t="s">
        <v>1639</v>
      </c>
      <c r="B2312" s="32" t="s">
        <v>2548</v>
      </c>
      <c r="C2312" s="32">
        <v>2</v>
      </c>
      <c r="D2312" s="32">
        <v>2</v>
      </c>
    </row>
    <row r="2313" spans="1:4">
      <c r="A2313" s="32" t="s">
        <v>1468</v>
      </c>
      <c r="B2313" s="32" t="s">
        <v>2548</v>
      </c>
      <c r="C2313" s="32">
        <v>2</v>
      </c>
      <c r="D2313" s="32">
        <v>2</v>
      </c>
    </row>
    <row r="2314" spans="1:4">
      <c r="A2314" s="32" t="s">
        <v>1372</v>
      </c>
      <c r="B2314" s="32" t="s">
        <v>2548</v>
      </c>
      <c r="C2314" s="32">
        <v>2</v>
      </c>
      <c r="D2314" s="32">
        <v>2</v>
      </c>
    </row>
    <row r="2315" spans="1:4">
      <c r="A2315" s="32" t="s">
        <v>2771</v>
      </c>
      <c r="B2315" s="32" t="s">
        <v>2548</v>
      </c>
      <c r="C2315" s="32">
        <v>2</v>
      </c>
      <c r="D2315" s="32">
        <v>1</v>
      </c>
    </row>
    <row r="2316" spans="1:4">
      <c r="A2316" s="32" t="s">
        <v>1900</v>
      </c>
      <c r="B2316" s="32" t="s">
        <v>2547</v>
      </c>
      <c r="C2316" s="32">
        <v>2</v>
      </c>
      <c r="D2316" s="32">
        <v>1</v>
      </c>
    </row>
    <row r="2317" spans="1:4">
      <c r="A2317" s="32" t="s">
        <v>2433</v>
      </c>
      <c r="B2317" s="32" t="s">
        <v>2547</v>
      </c>
      <c r="C2317" s="32">
        <v>2</v>
      </c>
      <c r="D2317" s="32">
        <v>2</v>
      </c>
    </row>
    <row r="2318" spans="1:4">
      <c r="A2318" s="32" t="s">
        <v>3731</v>
      </c>
      <c r="B2318" s="32" t="s">
        <v>2547</v>
      </c>
      <c r="C2318" s="32">
        <v>2</v>
      </c>
      <c r="D2318" s="32">
        <v>2</v>
      </c>
    </row>
    <row r="2319" spans="1:4">
      <c r="A2319" s="32" t="s">
        <v>3732</v>
      </c>
      <c r="B2319" s="32" t="s">
        <v>2548</v>
      </c>
      <c r="C2319" s="32">
        <v>2</v>
      </c>
      <c r="D2319" s="32">
        <v>2</v>
      </c>
    </row>
    <row r="2320" spans="1:4">
      <c r="A2320" s="32" t="s">
        <v>2254</v>
      </c>
      <c r="B2320" s="32" t="s">
        <v>2548</v>
      </c>
      <c r="C2320" s="32">
        <v>2</v>
      </c>
      <c r="D2320" s="32">
        <v>2</v>
      </c>
    </row>
    <row r="2321" spans="1:4">
      <c r="A2321" s="32" t="s">
        <v>3733</v>
      </c>
      <c r="B2321" s="32" t="s">
        <v>2547</v>
      </c>
      <c r="C2321" s="32">
        <v>2</v>
      </c>
      <c r="D2321" s="32">
        <v>1</v>
      </c>
    </row>
    <row r="2322" spans="1:4">
      <c r="A2322" s="32" t="s">
        <v>3094</v>
      </c>
      <c r="B2322" s="32" t="s">
        <v>2547</v>
      </c>
      <c r="C2322" s="32">
        <v>2</v>
      </c>
      <c r="D2322" s="32">
        <v>1</v>
      </c>
    </row>
    <row r="2323" spans="1:4">
      <c r="A2323" s="32" t="s">
        <v>3543</v>
      </c>
      <c r="B2323" s="32" t="s">
        <v>2547</v>
      </c>
      <c r="C2323" s="32">
        <v>2</v>
      </c>
      <c r="D2323" s="32">
        <v>2</v>
      </c>
    </row>
    <row r="2324" spans="1:4">
      <c r="A2324" s="32" t="s">
        <v>3543</v>
      </c>
      <c r="B2324" s="32" t="s">
        <v>2548</v>
      </c>
      <c r="C2324" s="32">
        <v>2</v>
      </c>
      <c r="D2324" s="32">
        <v>1</v>
      </c>
    </row>
    <row r="2325" spans="1:4">
      <c r="A2325" s="32" t="s">
        <v>2005</v>
      </c>
      <c r="B2325" s="32" t="s">
        <v>2548</v>
      </c>
      <c r="C2325" s="32">
        <v>2</v>
      </c>
      <c r="D2325" s="32">
        <v>1</v>
      </c>
    </row>
    <row r="2326" spans="1:4">
      <c r="A2326" s="32" t="s">
        <v>2119</v>
      </c>
      <c r="B2326" s="32" t="s">
        <v>2547</v>
      </c>
      <c r="C2326" s="32">
        <v>2</v>
      </c>
      <c r="D2326" s="32">
        <v>2</v>
      </c>
    </row>
    <row r="2327" spans="1:4">
      <c r="A2327" s="32" t="s">
        <v>1735</v>
      </c>
      <c r="B2327" s="32" t="s">
        <v>2547</v>
      </c>
      <c r="C2327" s="32">
        <v>2</v>
      </c>
      <c r="D2327" s="32">
        <v>2</v>
      </c>
    </row>
    <row r="2328" spans="1:4">
      <c r="A2328" s="32" t="s">
        <v>1735</v>
      </c>
      <c r="B2328" s="32" t="s">
        <v>2548</v>
      </c>
      <c r="C2328" s="32">
        <v>2</v>
      </c>
      <c r="D2328" s="32">
        <v>2</v>
      </c>
    </row>
    <row r="2329" spans="1:4">
      <c r="A2329" s="32" t="s">
        <v>3735</v>
      </c>
      <c r="B2329" s="32" t="s">
        <v>2547</v>
      </c>
      <c r="C2329" s="32">
        <v>2</v>
      </c>
      <c r="D2329" s="32">
        <v>1</v>
      </c>
    </row>
    <row r="2330" spans="1:4">
      <c r="A2330" s="32" t="s">
        <v>3736</v>
      </c>
      <c r="B2330" s="32" t="s">
        <v>2548</v>
      </c>
      <c r="C2330" s="32">
        <v>2</v>
      </c>
      <c r="D2330" s="32">
        <v>1</v>
      </c>
    </row>
    <row r="2331" spans="1:4">
      <c r="A2331" s="32" t="s">
        <v>2256</v>
      </c>
      <c r="B2331" s="32" t="s">
        <v>2548</v>
      </c>
      <c r="C2331" s="32">
        <v>2</v>
      </c>
      <c r="D2331" s="32">
        <v>2</v>
      </c>
    </row>
    <row r="2332" spans="1:4">
      <c r="A2332" s="32" t="s">
        <v>2812</v>
      </c>
      <c r="B2332" s="32" t="s">
        <v>2547</v>
      </c>
      <c r="C2332" s="32">
        <v>2</v>
      </c>
      <c r="D2332" s="32">
        <v>2</v>
      </c>
    </row>
    <row r="2333" spans="1:4">
      <c r="A2333" s="32" t="s">
        <v>3737</v>
      </c>
      <c r="B2333" s="32" t="s">
        <v>2548</v>
      </c>
      <c r="C2333" s="32">
        <v>2</v>
      </c>
      <c r="D2333" s="32">
        <v>1</v>
      </c>
    </row>
    <row r="2334" spans="1:4">
      <c r="A2334" s="32" t="s">
        <v>3738</v>
      </c>
      <c r="B2334" s="32" t="s">
        <v>2547</v>
      </c>
      <c r="C2334" s="32">
        <v>2</v>
      </c>
      <c r="D2334" s="32">
        <v>2</v>
      </c>
    </row>
    <row r="2335" spans="1:4">
      <c r="A2335" s="32" t="s">
        <v>3739</v>
      </c>
      <c r="B2335" s="32" t="s">
        <v>2547</v>
      </c>
      <c r="C2335" s="32">
        <v>2</v>
      </c>
      <c r="D2335" s="32">
        <v>2</v>
      </c>
    </row>
    <row r="2336" spans="1:4">
      <c r="A2336" s="32" t="s">
        <v>3741</v>
      </c>
      <c r="B2336" s="32" t="s">
        <v>2547</v>
      </c>
      <c r="C2336" s="32">
        <v>2</v>
      </c>
      <c r="D2336" s="32">
        <v>1</v>
      </c>
    </row>
    <row r="2337" spans="1:4">
      <c r="A2337" s="32" t="s">
        <v>3149</v>
      </c>
      <c r="B2337" s="32" t="s">
        <v>2547</v>
      </c>
      <c r="C2337" s="32">
        <v>2</v>
      </c>
      <c r="D2337" s="32">
        <v>2</v>
      </c>
    </row>
    <row r="2338" spans="1:4">
      <c r="A2338" s="32" t="s">
        <v>3743</v>
      </c>
      <c r="B2338" s="32" t="s">
        <v>2547</v>
      </c>
      <c r="C2338" s="32">
        <v>2</v>
      </c>
      <c r="D2338" s="32">
        <v>2</v>
      </c>
    </row>
    <row r="2339" spans="1:4">
      <c r="A2339" s="32" t="s">
        <v>3744</v>
      </c>
      <c r="B2339" s="32" t="s">
        <v>2547</v>
      </c>
      <c r="C2339" s="32">
        <v>2</v>
      </c>
      <c r="D2339" s="32">
        <v>1</v>
      </c>
    </row>
    <row r="2340" spans="1:4">
      <c r="A2340" s="32" t="s">
        <v>1541</v>
      </c>
      <c r="B2340" s="32" t="s">
        <v>2548</v>
      </c>
      <c r="C2340" s="32">
        <v>2</v>
      </c>
      <c r="D2340" s="32">
        <v>2</v>
      </c>
    </row>
    <row r="2341" spans="1:4">
      <c r="A2341" s="32" t="s">
        <v>3745</v>
      </c>
      <c r="B2341" s="32" t="s">
        <v>2547</v>
      </c>
      <c r="C2341" s="32">
        <v>2</v>
      </c>
      <c r="D2341" s="32">
        <v>2</v>
      </c>
    </row>
    <row r="2342" spans="1:4">
      <c r="A2342" s="32" t="s">
        <v>3614</v>
      </c>
      <c r="B2342" s="32" t="s">
        <v>2547</v>
      </c>
      <c r="C2342" s="32">
        <v>2</v>
      </c>
      <c r="D2342" s="32">
        <v>2</v>
      </c>
    </row>
    <row r="2343" spans="1:4">
      <c r="A2343" s="32" t="s">
        <v>1344</v>
      </c>
      <c r="B2343" s="32" t="s">
        <v>2548</v>
      </c>
      <c r="C2343" s="32">
        <v>2</v>
      </c>
      <c r="D2343" s="32">
        <v>2</v>
      </c>
    </row>
    <row r="2344" spans="1:4">
      <c r="A2344" s="32" t="s">
        <v>1344</v>
      </c>
      <c r="B2344" s="32" t="s">
        <v>2549</v>
      </c>
      <c r="C2344" s="32">
        <v>2</v>
      </c>
      <c r="D2344" s="32">
        <v>2</v>
      </c>
    </row>
    <row r="2345" spans="1:4">
      <c r="A2345" s="32" t="s">
        <v>1902</v>
      </c>
      <c r="B2345" s="32" t="s">
        <v>2547</v>
      </c>
      <c r="C2345" s="32">
        <v>2</v>
      </c>
      <c r="D2345" s="32">
        <v>2</v>
      </c>
    </row>
    <row r="2346" spans="1:4">
      <c r="A2346" s="32" t="s">
        <v>1902</v>
      </c>
      <c r="B2346" s="32" t="s">
        <v>2548</v>
      </c>
      <c r="C2346" s="32">
        <v>2</v>
      </c>
      <c r="D2346" s="32">
        <v>2</v>
      </c>
    </row>
    <row r="2347" spans="1:4">
      <c r="A2347" s="32" t="s">
        <v>1542</v>
      </c>
      <c r="B2347" s="32" t="s">
        <v>2548</v>
      </c>
      <c r="C2347" s="32">
        <v>2</v>
      </c>
      <c r="D2347" s="32">
        <v>2</v>
      </c>
    </row>
    <row r="2348" spans="1:4">
      <c r="A2348" s="32" t="s">
        <v>3747</v>
      </c>
      <c r="B2348" s="32" t="s">
        <v>2547</v>
      </c>
      <c r="C2348" s="32">
        <v>2</v>
      </c>
      <c r="D2348" s="32">
        <v>1</v>
      </c>
    </row>
    <row r="2349" spans="1:4">
      <c r="A2349" s="32" t="s">
        <v>1903</v>
      </c>
      <c r="B2349" s="32" t="s">
        <v>2548</v>
      </c>
      <c r="C2349" s="32">
        <v>2</v>
      </c>
      <c r="D2349" s="32">
        <v>2</v>
      </c>
    </row>
    <row r="2350" spans="1:4">
      <c r="A2350" s="32" t="s">
        <v>2895</v>
      </c>
      <c r="B2350" s="32" t="s">
        <v>2547</v>
      </c>
      <c r="C2350" s="32">
        <v>2</v>
      </c>
      <c r="D2350" s="32">
        <v>2</v>
      </c>
    </row>
    <row r="2351" spans="1:4">
      <c r="A2351" s="32" t="s">
        <v>2895</v>
      </c>
      <c r="B2351" s="32" t="s">
        <v>2548</v>
      </c>
      <c r="C2351" s="32">
        <v>2</v>
      </c>
      <c r="D2351" s="32">
        <v>2</v>
      </c>
    </row>
    <row r="2352" spans="1:4">
      <c r="A2352" s="32" t="s">
        <v>2840</v>
      </c>
      <c r="B2352" s="32" t="s">
        <v>2548</v>
      </c>
      <c r="C2352" s="32">
        <v>2</v>
      </c>
      <c r="D2352" s="32">
        <v>2</v>
      </c>
    </row>
    <row r="2353" spans="1:4">
      <c r="A2353" s="32" t="s">
        <v>3096</v>
      </c>
      <c r="B2353" s="32" t="s">
        <v>2548</v>
      </c>
      <c r="C2353" s="32">
        <v>2</v>
      </c>
      <c r="D2353" s="32">
        <v>2</v>
      </c>
    </row>
    <row r="2354" spans="1:4">
      <c r="A2354" s="32" t="s">
        <v>3615</v>
      </c>
      <c r="B2354" s="32" t="s">
        <v>2547</v>
      </c>
      <c r="C2354" s="32">
        <v>2</v>
      </c>
      <c r="D2354" s="32">
        <v>2</v>
      </c>
    </row>
    <row r="2355" spans="1:4">
      <c r="A2355" s="32" t="s">
        <v>1499</v>
      </c>
      <c r="B2355" s="32" t="s">
        <v>2548</v>
      </c>
      <c r="C2355" s="32">
        <v>2</v>
      </c>
      <c r="D2355" s="32">
        <v>2</v>
      </c>
    </row>
    <row r="2356" spans="1:4">
      <c r="A2356" s="32" t="s">
        <v>3748</v>
      </c>
      <c r="B2356" s="32" t="s">
        <v>2547</v>
      </c>
      <c r="C2356" s="32">
        <v>2</v>
      </c>
      <c r="D2356" s="32">
        <v>2</v>
      </c>
    </row>
    <row r="2357" spans="1:4">
      <c r="A2357" s="32" t="s">
        <v>3749</v>
      </c>
      <c r="B2357" s="32" t="s">
        <v>2547</v>
      </c>
      <c r="C2357" s="32">
        <v>2</v>
      </c>
      <c r="D2357" s="32">
        <v>1</v>
      </c>
    </row>
    <row r="2358" spans="1:4">
      <c r="A2358" s="32" t="s">
        <v>3750</v>
      </c>
      <c r="B2358" s="32" t="s">
        <v>2547</v>
      </c>
      <c r="C2358" s="32">
        <v>2</v>
      </c>
      <c r="D2358" s="32">
        <v>1</v>
      </c>
    </row>
    <row r="2359" spans="1:4">
      <c r="A2359" s="32" t="s">
        <v>1247</v>
      </c>
      <c r="B2359" s="32" t="s">
        <v>2549</v>
      </c>
      <c r="C2359" s="32">
        <v>2</v>
      </c>
      <c r="D2359" s="32">
        <v>1</v>
      </c>
    </row>
    <row r="2360" spans="1:4">
      <c r="A2360" s="32" t="s">
        <v>3751</v>
      </c>
      <c r="B2360" s="32" t="s">
        <v>2548</v>
      </c>
      <c r="C2360" s="32">
        <v>2</v>
      </c>
      <c r="D2360" s="32">
        <v>1</v>
      </c>
    </row>
    <row r="2361" spans="1:4">
      <c r="A2361" s="32" t="s">
        <v>2790</v>
      </c>
      <c r="B2361" s="32" t="s">
        <v>2547</v>
      </c>
      <c r="C2361" s="32">
        <v>2</v>
      </c>
      <c r="D2361" s="32">
        <v>2</v>
      </c>
    </row>
    <row r="2362" spans="1:4">
      <c r="A2362" s="32" t="s">
        <v>2790</v>
      </c>
      <c r="B2362" s="32" t="s">
        <v>2548</v>
      </c>
      <c r="C2362" s="32">
        <v>2</v>
      </c>
      <c r="D2362" s="32">
        <v>1</v>
      </c>
    </row>
    <row r="2363" spans="1:4">
      <c r="A2363" s="32" t="s">
        <v>1807</v>
      </c>
      <c r="B2363" s="32" t="s">
        <v>2548</v>
      </c>
      <c r="C2363" s="32">
        <v>2</v>
      </c>
      <c r="D2363" s="32">
        <v>1</v>
      </c>
    </row>
    <row r="2364" spans="1:4">
      <c r="A2364" s="32" t="s">
        <v>2260</v>
      </c>
      <c r="B2364" s="32" t="s">
        <v>2548</v>
      </c>
      <c r="C2364" s="32">
        <v>2</v>
      </c>
      <c r="D2364" s="32">
        <v>2</v>
      </c>
    </row>
    <row r="2365" spans="1:4">
      <c r="A2365" s="32" t="s">
        <v>3753</v>
      </c>
      <c r="B2365" s="32" t="s">
        <v>2547</v>
      </c>
      <c r="C2365" s="32">
        <v>2</v>
      </c>
      <c r="D2365" s="32">
        <v>1</v>
      </c>
    </row>
    <row r="2366" spans="1:4">
      <c r="A2366" s="32" t="s">
        <v>1143</v>
      </c>
      <c r="B2366" s="32" t="s">
        <v>2549</v>
      </c>
      <c r="C2366" s="32">
        <v>2</v>
      </c>
      <c r="D2366" s="32">
        <v>2</v>
      </c>
    </row>
    <row r="2367" spans="1:4">
      <c r="A2367" s="32" t="s">
        <v>3065</v>
      </c>
      <c r="B2367" s="32" t="s">
        <v>2547</v>
      </c>
      <c r="C2367" s="32">
        <v>2</v>
      </c>
      <c r="D2367" s="32">
        <v>2</v>
      </c>
    </row>
    <row r="2368" spans="1:4">
      <c r="A2368" s="32" t="s">
        <v>3616</v>
      </c>
      <c r="B2368" s="32" t="s">
        <v>2547</v>
      </c>
      <c r="C2368" s="32">
        <v>2</v>
      </c>
      <c r="D2368" s="32">
        <v>2</v>
      </c>
    </row>
    <row r="2369" spans="1:4">
      <c r="A2369" s="32" t="s">
        <v>1905</v>
      </c>
      <c r="B2369" s="32" t="s">
        <v>2547</v>
      </c>
      <c r="C2369" s="32">
        <v>2</v>
      </c>
      <c r="D2369" s="32">
        <v>2</v>
      </c>
    </row>
    <row r="2370" spans="1:4">
      <c r="A2370" s="32" t="s">
        <v>1543</v>
      </c>
      <c r="B2370" s="32" t="s">
        <v>2548</v>
      </c>
      <c r="C2370" s="32">
        <v>2</v>
      </c>
      <c r="D2370" s="32">
        <v>2</v>
      </c>
    </row>
    <row r="2371" spans="1:4">
      <c r="A2371" s="32" t="s">
        <v>1741</v>
      </c>
      <c r="B2371" s="32" t="s">
        <v>2547</v>
      </c>
      <c r="C2371" s="32">
        <v>2</v>
      </c>
      <c r="D2371" s="32">
        <v>2</v>
      </c>
    </row>
    <row r="2372" spans="1:4">
      <c r="A2372" s="32" t="s">
        <v>3754</v>
      </c>
      <c r="B2372" s="32" t="s">
        <v>2547</v>
      </c>
      <c r="C2372" s="32">
        <v>2</v>
      </c>
      <c r="D2372" s="32">
        <v>2</v>
      </c>
    </row>
    <row r="2373" spans="1:4">
      <c r="A2373" s="32" t="s">
        <v>3030</v>
      </c>
      <c r="B2373" s="32" t="s">
        <v>2547</v>
      </c>
      <c r="C2373" s="32">
        <v>2</v>
      </c>
      <c r="D2373" s="32">
        <v>2</v>
      </c>
    </row>
    <row r="2374" spans="1:4">
      <c r="A2374" s="32" t="s">
        <v>2263</v>
      </c>
      <c r="B2374" s="32" t="s">
        <v>2547</v>
      </c>
      <c r="C2374" s="32">
        <v>2</v>
      </c>
      <c r="D2374" s="32">
        <v>2</v>
      </c>
    </row>
    <row r="2375" spans="1:4">
      <c r="A2375" s="32" t="s">
        <v>3761</v>
      </c>
      <c r="B2375" s="32" t="s">
        <v>2547</v>
      </c>
      <c r="C2375" s="32">
        <v>2</v>
      </c>
      <c r="D2375" s="32">
        <v>2</v>
      </c>
    </row>
    <row r="2376" spans="1:4">
      <c r="A2376" s="32" t="s">
        <v>3503</v>
      </c>
      <c r="B2376" s="32" t="s">
        <v>2548</v>
      </c>
      <c r="C2376" s="32">
        <v>2</v>
      </c>
      <c r="D2376" s="32">
        <v>2</v>
      </c>
    </row>
    <row r="2377" spans="1:4">
      <c r="A2377" s="32" t="s">
        <v>3157</v>
      </c>
      <c r="B2377" s="32" t="s">
        <v>2547</v>
      </c>
      <c r="C2377" s="32">
        <v>2</v>
      </c>
      <c r="D2377" s="32">
        <v>2</v>
      </c>
    </row>
    <row r="2378" spans="1:4">
      <c r="A2378" s="32" t="s">
        <v>3763</v>
      </c>
      <c r="B2378" s="32" t="s">
        <v>2547</v>
      </c>
      <c r="C2378" s="32">
        <v>2</v>
      </c>
      <c r="D2378" s="32">
        <v>1</v>
      </c>
    </row>
    <row r="2379" spans="1:4">
      <c r="A2379" s="32" t="s">
        <v>3764</v>
      </c>
      <c r="B2379" s="32" t="s">
        <v>2548</v>
      </c>
      <c r="C2379" s="32">
        <v>2</v>
      </c>
      <c r="D2379" s="32">
        <v>1</v>
      </c>
    </row>
    <row r="2380" spans="1:4">
      <c r="A2380" s="32" t="s">
        <v>3766</v>
      </c>
      <c r="B2380" s="32" t="s">
        <v>2547</v>
      </c>
      <c r="C2380" s="32">
        <v>2</v>
      </c>
      <c r="D2380" s="32">
        <v>1</v>
      </c>
    </row>
    <row r="2381" spans="1:4">
      <c r="A2381" s="32" t="s">
        <v>1808</v>
      </c>
      <c r="B2381" s="32" t="s">
        <v>2547</v>
      </c>
      <c r="C2381" s="32">
        <v>2</v>
      </c>
      <c r="D2381" s="32">
        <v>2</v>
      </c>
    </row>
    <row r="2382" spans="1:4">
      <c r="A2382" s="32" t="s">
        <v>3768</v>
      </c>
      <c r="B2382" s="32" t="s">
        <v>2547</v>
      </c>
      <c r="C2382" s="32">
        <v>2</v>
      </c>
      <c r="D2382" s="32">
        <v>2</v>
      </c>
    </row>
    <row r="2383" spans="1:4">
      <c r="A2383" s="32" t="s">
        <v>1809</v>
      </c>
      <c r="B2383" s="32" t="s">
        <v>2548</v>
      </c>
      <c r="C2383" s="32">
        <v>2</v>
      </c>
      <c r="D2383" s="32">
        <v>2</v>
      </c>
    </row>
    <row r="2384" spans="1:4">
      <c r="A2384" s="32" t="s">
        <v>2448</v>
      </c>
      <c r="B2384" s="32" t="s">
        <v>2548</v>
      </c>
      <c r="C2384" s="32">
        <v>2</v>
      </c>
      <c r="D2384" s="32">
        <v>2</v>
      </c>
    </row>
    <row r="2385" spans="1:4">
      <c r="A2385" s="32" t="s">
        <v>3769</v>
      </c>
      <c r="B2385" s="32" t="s">
        <v>2547</v>
      </c>
      <c r="C2385" s="32">
        <v>2</v>
      </c>
      <c r="D2385" s="32">
        <v>2</v>
      </c>
    </row>
    <row r="2386" spans="1:4">
      <c r="A2386" s="32" t="s">
        <v>3770</v>
      </c>
      <c r="B2386" s="32" t="s">
        <v>2547</v>
      </c>
      <c r="C2386" s="32">
        <v>2</v>
      </c>
      <c r="D2386" s="32">
        <v>2</v>
      </c>
    </row>
    <row r="2387" spans="1:4">
      <c r="A2387" s="32" t="s">
        <v>3621</v>
      </c>
      <c r="B2387" s="32" t="s">
        <v>2547</v>
      </c>
      <c r="C2387" s="32">
        <v>2</v>
      </c>
      <c r="D2387" s="32">
        <v>1</v>
      </c>
    </row>
    <row r="2388" spans="1:4">
      <c r="A2388" s="32" t="s">
        <v>3622</v>
      </c>
      <c r="B2388" s="32" t="s">
        <v>2548</v>
      </c>
      <c r="C2388" s="32">
        <v>2</v>
      </c>
      <c r="D2388" s="32">
        <v>2</v>
      </c>
    </row>
    <row r="2389" spans="1:4">
      <c r="A2389" s="32" t="s">
        <v>3069</v>
      </c>
      <c r="B2389" s="32" t="s">
        <v>2547</v>
      </c>
      <c r="C2389" s="32">
        <v>2</v>
      </c>
      <c r="D2389" s="32">
        <v>2</v>
      </c>
    </row>
    <row r="2390" spans="1:4">
      <c r="A2390" s="32" t="s">
        <v>2450</v>
      </c>
      <c r="B2390" s="32" t="s">
        <v>2547</v>
      </c>
      <c r="C2390" s="32">
        <v>2</v>
      </c>
      <c r="D2390" s="32">
        <v>2</v>
      </c>
    </row>
    <row r="2391" spans="1:4">
      <c r="A2391" s="32" t="s">
        <v>1373</v>
      </c>
      <c r="B2391" s="32" t="s">
        <v>2548</v>
      </c>
      <c r="C2391" s="32">
        <v>2</v>
      </c>
      <c r="D2391" s="32">
        <v>2</v>
      </c>
    </row>
    <row r="2392" spans="1:4">
      <c r="A2392" s="32" t="s">
        <v>1373</v>
      </c>
      <c r="B2392" s="32" t="s">
        <v>2549</v>
      </c>
      <c r="C2392" s="32">
        <v>2</v>
      </c>
      <c r="D2392" s="32">
        <v>2</v>
      </c>
    </row>
    <row r="2393" spans="1:4">
      <c r="A2393" s="32" t="s">
        <v>1405</v>
      </c>
      <c r="B2393" s="32" t="s">
        <v>2548</v>
      </c>
      <c r="C2393" s="32">
        <v>2</v>
      </c>
      <c r="D2393" s="32">
        <v>2</v>
      </c>
    </row>
    <row r="2394" spans="1:4">
      <c r="A2394" s="32" t="s">
        <v>1248</v>
      </c>
      <c r="B2394" s="32" t="s">
        <v>2549</v>
      </c>
      <c r="C2394" s="32">
        <v>2</v>
      </c>
      <c r="D2394" s="32">
        <v>1</v>
      </c>
    </row>
    <row r="2395" spans="1:4">
      <c r="A2395" s="32" t="s">
        <v>1641</v>
      </c>
      <c r="B2395" s="32" t="s">
        <v>2548</v>
      </c>
      <c r="C2395" s="32">
        <v>2</v>
      </c>
      <c r="D2395" s="32">
        <v>1</v>
      </c>
    </row>
    <row r="2396" spans="1:4">
      <c r="A2396" s="32" t="s">
        <v>1406</v>
      </c>
      <c r="B2396" s="32" t="s">
        <v>2548</v>
      </c>
      <c r="C2396" s="32">
        <v>2</v>
      </c>
      <c r="D2396" s="32">
        <v>2</v>
      </c>
    </row>
    <row r="2397" spans="1:4">
      <c r="A2397" s="32" t="s">
        <v>1218</v>
      </c>
      <c r="B2397" s="32" t="s">
        <v>2549</v>
      </c>
      <c r="C2397" s="32">
        <v>2</v>
      </c>
      <c r="D2397" s="32">
        <v>2</v>
      </c>
    </row>
    <row r="2398" spans="1:4">
      <c r="A2398" s="32" t="s">
        <v>2816</v>
      </c>
      <c r="B2398" s="32" t="s">
        <v>2548</v>
      </c>
      <c r="C2398" s="32">
        <v>2</v>
      </c>
      <c r="D2398" s="32">
        <v>2</v>
      </c>
    </row>
    <row r="2399" spans="1:4">
      <c r="A2399" s="32" t="s">
        <v>3777</v>
      </c>
      <c r="B2399" s="32" t="s">
        <v>2547</v>
      </c>
      <c r="C2399" s="32">
        <v>2</v>
      </c>
      <c r="D2399" s="32">
        <v>1</v>
      </c>
    </row>
    <row r="2400" spans="1:4">
      <c r="A2400" s="32" t="s">
        <v>1544</v>
      </c>
      <c r="B2400" s="32" t="s">
        <v>2548</v>
      </c>
      <c r="C2400" s="32">
        <v>2</v>
      </c>
      <c r="D2400" s="32">
        <v>2</v>
      </c>
    </row>
    <row r="2401" spans="1:4">
      <c r="A2401" s="32" t="s">
        <v>3778</v>
      </c>
      <c r="B2401" s="32" t="s">
        <v>2547</v>
      </c>
      <c r="C2401" s="32">
        <v>2</v>
      </c>
      <c r="D2401" s="32">
        <v>1</v>
      </c>
    </row>
    <row r="2402" spans="1:4">
      <c r="A2402" s="32" t="s">
        <v>2454</v>
      </c>
      <c r="B2402" s="32" t="s">
        <v>2548</v>
      </c>
      <c r="C2402" s="32">
        <v>2</v>
      </c>
      <c r="D2402" s="32">
        <v>2</v>
      </c>
    </row>
    <row r="2403" spans="1:4">
      <c r="A2403" s="32" t="s">
        <v>1911</v>
      </c>
      <c r="B2403" s="32" t="s">
        <v>2547</v>
      </c>
      <c r="C2403" s="32">
        <v>2</v>
      </c>
      <c r="D2403" s="32">
        <v>2</v>
      </c>
    </row>
    <row r="2404" spans="1:4">
      <c r="A2404" s="32" t="s">
        <v>3779</v>
      </c>
      <c r="B2404" s="32" t="s">
        <v>2547</v>
      </c>
      <c r="C2404" s="32">
        <v>2</v>
      </c>
      <c r="D2404" s="32">
        <v>2</v>
      </c>
    </row>
    <row r="2405" spans="1:4">
      <c r="A2405" s="32" t="s">
        <v>3781</v>
      </c>
      <c r="B2405" s="32" t="s">
        <v>2548</v>
      </c>
      <c r="C2405" s="32">
        <v>2</v>
      </c>
      <c r="D2405" s="32">
        <v>1</v>
      </c>
    </row>
    <row r="2406" spans="1:4">
      <c r="A2406" s="32" t="s">
        <v>2275</v>
      </c>
      <c r="B2406" s="32" t="s">
        <v>2548</v>
      </c>
      <c r="C2406" s="32">
        <v>2</v>
      </c>
      <c r="D2406" s="32">
        <v>2</v>
      </c>
    </row>
    <row r="2407" spans="1:4">
      <c r="A2407" s="32" t="s">
        <v>2011</v>
      </c>
      <c r="B2407" s="32" t="s">
        <v>2547</v>
      </c>
      <c r="C2407" s="32">
        <v>2</v>
      </c>
      <c r="D2407" s="32">
        <v>2</v>
      </c>
    </row>
    <row r="2408" spans="1:4">
      <c r="A2408" s="32" t="s">
        <v>2011</v>
      </c>
      <c r="B2408" s="32" t="s">
        <v>2548</v>
      </c>
      <c r="C2408" s="32">
        <v>2</v>
      </c>
      <c r="D2408" s="32">
        <v>1</v>
      </c>
    </row>
    <row r="2409" spans="1:4">
      <c r="A2409" s="32" t="s">
        <v>2012</v>
      </c>
      <c r="B2409" s="32" t="s">
        <v>2548</v>
      </c>
      <c r="C2409" s="32">
        <v>2</v>
      </c>
      <c r="D2409" s="32">
        <v>2</v>
      </c>
    </row>
    <row r="2410" spans="1:4">
      <c r="A2410" s="32" t="s">
        <v>2013</v>
      </c>
      <c r="B2410" s="32" t="s">
        <v>2548</v>
      </c>
      <c r="C2410" s="32">
        <v>2</v>
      </c>
      <c r="D2410" s="32">
        <v>1</v>
      </c>
    </row>
    <row r="2411" spans="1:4">
      <c r="A2411" s="32" t="s">
        <v>2277</v>
      </c>
      <c r="B2411" s="32" t="s">
        <v>2547</v>
      </c>
      <c r="C2411" s="32">
        <v>2</v>
      </c>
      <c r="D2411" s="32">
        <v>2</v>
      </c>
    </row>
    <row r="2412" spans="1:4">
      <c r="A2412" s="32" t="s">
        <v>2898</v>
      </c>
      <c r="B2412" s="32" t="s">
        <v>2549</v>
      </c>
      <c r="C2412" s="32">
        <v>2</v>
      </c>
      <c r="D2412" s="32">
        <v>1</v>
      </c>
    </row>
    <row r="2413" spans="1:4">
      <c r="A2413" s="32" t="s">
        <v>2899</v>
      </c>
      <c r="B2413" s="32" t="s">
        <v>2547</v>
      </c>
      <c r="C2413" s="32">
        <v>2</v>
      </c>
      <c r="D2413" s="32">
        <v>2</v>
      </c>
    </row>
    <row r="2414" spans="1:4">
      <c r="A2414" s="32" t="s">
        <v>1913</v>
      </c>
      <c r="B2414" s="32" t="s">
        <v>2548</v>
      </c>
      <c r="C2414" s="32">
        <v>2</v>
      </c>
      <c r="D2414" s="32">
        <v>2</v>
      </c>
    </row>
    <row r="2415" spans="1:4">
      <c r="A2415" s="32" t="s">
        <v>2817</v>
      </c>
      <c r="B2415" s="32" t="s">
        <v>2547</v>
      </c>
      <c r="C2415" s="32">
        <v>2</v>
      </c>
      <c r="D2415" s="32">
        <v>2</v>
      </c>
    </row>
    <row r="2416" spans="1:4">
      <c r="A2416" s="32" t="s">
        <v>2278</v>
      </c>
      <c r="B2416" s="32" t="s">
        <v>2547</v>
      </c>
      <c r="C2416" s="32">
        <v>2</v>
      </c>
      <c r="D2416" s="32">
        <v>2</v>
      </c>
    </row>
    <row r="2417" spans="1:4">
      <c r="A2417" s="32" t="s">
        <v>2280</v>
      </c>
      <c r="B2417" s="32" t="s">
        <v>2547</v>
      </c>
      <c r="C2417" s="32">
        <v>2</v>
      </c>
      <c r="D2417" s="32">
        <v>1</v>
      </c>
    </row>
    <row r="2418" spans="1:4">
      <c r="A2418" s="32" t="s">
        <v>1347</v>
      </c>
      <c r="B2418" s="32" t="s">
        <v>2548</v>
      </c>
      <c r="C2418" s="32">
        <v>2</v>
      </c>
      <c r="D2418" s="32">
        <v>2</v>
      </c>
    </row>
    <row r="2419" spans="1:4">
      <c r="A2419" s="32" t="s">
        <v>1815</v>
      </c>
      <c r="B2419" s="32" t="s">
        <v>2548</v>
      </c>
      <c r="C2419" s="32">
        <v>2</v>
      </c>
      <c r="D2419" s="32">
        <v>2</v>
      </c>
    </row>
    <row r="2420" spans="1:4">
      <c r="A2420" s="32" t="s">
        <v>2137</v>
      </c>
      <c r="B2420" s="32" t="s">
        <v>2548</v>
      </c>
      <c r="C2420" s="32">
        <v>2</v>
      </c>
      <c r="D2420" s="32">
        <v>1</v>
      </c>
    </row>
    <row r="2421" spans="1:4">
      <c r="A2421" s="32" t="s">
        <v>3268</v>
      </c>
      <c r="B2421" s="32" t="s">
        <v>2547</v>
      </c>
      <c r="C2421" s="32">
        <v>2</v>
      </c>
      <c r="D2421" s="32">
        <v>2</v>
      </c>
    </row>
    <row r="2422" spans="1:4">
      <c r="A2422" s="32" t="s">
        <v>1816</v>
      </c>
      <c r="B2422" s="32" t="s">
        <v>2548</v>
      </c>
      <c r="C2422" s="32">
        <v>2</v>
      </c>
      <c r="D2422" s="32">
        <v>2</v>
      </c>
    </row>
    <row r="2423" spans="1:4">
      <c r="A2423" s="32" t="s">
        <v>2900</v>
      </c>
      <c r="B2423" s="32" t="s">
        <v>2547</v>
      </c>
      <c r="C2423" s="32">
        <v>2</v>
      </c>
      <c r="D2423" s="32">
        <v>2</v>
      </c>
    </row>
    <row r="2424" spans="1:4">
      <c r="A2424" s="32" t="s">
        <v>2901</v>
      </c>
      <c r="B2424" s="32" t="s">
        <v>2547</v>
      </c>
      <c r="C2424" s="32">
        <v>2</v>
      </c>
      <c r="D2424" s="32">
        <v>1</v>
      </c>
    </row>
    <row r="2425" spans="1:4">
      <c r="A2425" s="32" t="s">
        <v>2467</v>
      </c>
      <c r="B2425" s="32" t="s">
        <v>2547</v>
      </c>
      <c r="C2425" s="32">
        <v>2</v>
      </c>
      <c r="D2425" s="32">
        <v>2</v>
      </c>
    </row>
    <row r="2426" spans="1:4">
      <c r="A2426" s="32" t="s">
        <v>2285</v>
      </c>
      <c r="B2426" s="32" t="s">
        <v>2548</v>
      </c>
      <c r="C2426" s="32">
        <v>2</v>
      </c>
      <c r="D2426" s="32">
        <v>2</v>
      </c>
    </row>
    <row r="2427" spans="1:4">
      <c r="A2427" s="32" t="s">
        <v>1593</v>
      </c>
      <c r="B2427" s="32" t="s">
        <v>2547</v>
      </c>
      <c r="C2427" s="32">
        <v>2</v>
      </c>
      <c r="D2427" s="32">
        <v>2</v>
      </c>
    </row>
    <row r="2428" spans="1:4">
      <c r="A2428" s="32" t="s">
        <v>3783</v>
      </c>
      <c r="B2428" s="32" t="s">
        <v>2548</v>
      </c>
      <c r="C2428" s="32">
        <v>2</v>
      </c>
      <c r="D2428" s="32">
        <v>1</v>
      </c>
    </row>
    <row r="2429" spans="1:4">
      <c r="A2429" s="32" t="s">
        <v>3784</v>
      </c>
      <c r="B2429" s="32" t="s">
        <v>2547</v>
      </c>
      <c r="C2429" s="32">
        <v>2</v>
      </c>
      <c r="D2429" s="32">
        <v>2</v>
      </c>
    </row>
    <row r="2430" spans="1:4">
      <c r="A2430" s="32" t="s">
        <v>1594</v>
      </c>
      <c r="B2430" s="32" t="s">
        <v>2548</v>
      </c>
      <c r="C2430" s="32">
        <v>2</v>
      </c>
      <c r="D2430" s="32">
        <v>2</v>
      </c>
    </row>
    <row r="2431" spans="1:4">
      <c r="A2431" s="32" t="s">
        <v>2844</v>
      </c>
      <c r="B2431" s="32" t="s">
        <v>2547</v>
      </c>
      <c r="C2431" s="32">
        <v>2</v>
      </c>
      <c r="D2431" s="32">
        <v>2</v>
      </c>
    </row>
    <row r="2432" spans="1:4">
      <c r="A2432" s="32" t="s">
        <v>1474</v>
      </c>
      <c r="B2432" s="32" t="s">
        <v>2547</v>
      </c>
      <c r="C2432" s="32">
        <v>2</v>
      </c>
      <c r="D2432" s="32">
        <v>2</v>
      </c>
    </row>
    <row r="2433" spans="1:4">
      <c r="A2433" s="32" t="s">
        <v>1251</v>
      </c>
      <c r="B2433" s="32" t="s">
        <v>2548</v>
      </c>
      <c r="C2433" s="32">
        <v>2</v>
      </c>
      <c r="D2433" s="32">
        <v>2</v>
      </c>
    </row>
    <row r="2434" spans="1:4">
      <c r="A2434" s="32" t="s">
        <v>1182</v>
      </c>
      <c r="B2434" s="32" t="s">
        <v>2549</v>
      </c>
      <c r="C2434" s="32">
        <v>2</v>
      </c>
      <c r="D2434" s="32">
        <v>2</v>
      </c>
    </row>
    <row r="2435" spans="1:4">
      <c r="A2435" s="32" t="s">
        <v>1475</v>
      </c>
      <c r="B2435" s="32" t="s">
        <v>2548</v>
      </c>
      <c r="C2435" s="32">
        <v>2</v>
      </c>
      <c r="D2435" s="32">
        <v>2</v>
      </c>
    </row>
    <row r="2436" spans="1:4">
      <c r="A2436" s="32" t="s">
        <v>2016</v>
      </c>
      <c r="B2436" s="32" t="s">
        <v>2547</v>
      </c>
      <c r="C2436" s="32">
        <v>2</v>
      </c>
      <c r="D2436" s="32">
        <v>2</v>
      </c>
    </row>
    <row r="2437" spans="1:4">
      <c r="A2437" s="32" t="s">
        <v>3785</v>
      </c>
      <c r="B2437" s="32" t="s">
        <v>2547</v>
      </c>
      <c r="C2437" s="32">
        <v>2</v>
      </c>
      <c r="D2437" s="32">
        <v>2</v>
      </c>
    </row>
    <row r="2438" spans="1:4">
      <c r="A2438" s="32" t="s">
        <v>1817</v>
      </c>
      <c r="B2438" s="32" t="s">
        <v>2547</v>
      </c>
      <c r="C2438" s="32">
        <v>2</v>
      </c>
      <c r="D2438" s="32">
        <v>2</v>
      </c>
    </row>
    <row r="2439" spans="1:4">
      <c r="A2439" s="32" t="s">
        <v>2773</v>
      </c>
      <c r="B2439" s="32" t="s">
        <v>2547</v>
      </c>
      <c r="C2439" s="32">
        <v>2</v>
      </c>
      <c r="D2439" s="32">
        <v>2</v>
      </c>
    </row>
    <row r="2440" spans="1:4">
      <c r="A2440" s="32" t="s">
        <v>2773</v>
      </c>
      <c r="B2440" s="32" t="s">
        <v>2549</v>
      </c>
      <c r="C2440" s="32">
        <v>2</v>
      </c>
      <c r="D2440" s="32">
        <v>2</v>
      </c>
    </row>
    <row r="2441" spans="1:4">
      <c r="A2441" s="32" t="s">
        <v>3626</v>
      </c>
      <c r="B2441" s="32" t="s">
        <v>2547</v>
      </c>
      <c r="C2441" s="32">
        <v>2</v>
      </c>
      <c r="D2441" s="32">
        <v>2</v>
      </c>
    </row>
    <row r="2442" spans="1:4">
      <c r="A2442" s="32" t="s">
        <v>1691</v>
      </c>
      <c r="B2442" s="32" t="s">
        <v>2548</v>
      </c>
      <c r="C2442" s="32">
        <v>2</v>
      </c>
      <c r="D2442" s="32">
        <v>2</v>
      </c>
    </row>
    <row r="2443" spans="1:4">
      <c r="A2443" s="32" t="s">
        <v>3788</v>
      </c>
      <c r="B2443" s="32" t="s">
        <v>2547</v>
      </c>
      <c r="C2443" s="32">
        <v>2</v>
      </c>
      <c r="D2443" s="32">
        <v>1</v>
      </c>
    </row>
    <row r="2444" spans="1:4">
      <c r="A2444" s="32" t="s">
        <v>1595</v>
      </c>
      <c r="B2444" s="32" t="s">
        <v>2548</v>
      </c>
      <c r="C2444" s="32">
        <v>2</v>
      </c>
      <c r="D2444" s="32">
        <v>2</v>
      </c>
    </row>
    <row r="2445" spans="1:4">
      <c r="A2445" s="32" t="s">
        <v>1595</v>
      </c>
      <c r="B2445" s="32" t="s">
        <v>2549</v>
      </c>
      <c r="C2445" s="32">
        <v>2</v>
      </c>
      <c r="D2445" s="32">
        <v>2</v>
      </c>
    </row>
    <row r="2446" spans="1:4">
      <c r="A2446" s="32" t="s">
        <v>2760</v>
      </c>
      <c r="B2446" s="32" t="s">
        <v>2548</v>
      </c>
      <c r="C2446" s="32">
        <v>2</v>
      </c>
      <c r="D2446" s="32">
        <v>2</v>
      </c>
    </row>
    <row r="2447" spans="1:4">
      <c r="A2447" s="32" t="s">
        <v>2474</v>
      </c>
      <c r="B2447" s="32" t="s">
        <v>2547</v>
      </c>
      <c r="C2447" s="32">
        <v>2</v>
      </c>
      <c r="D2447" s="32">
        <v>1</v>
      </c>
    </row>
    <row r="2448" spans="1:4">
      <c r="A2448" s="32" t="s">
        <v>3789</v>
      </c>
      <c r="B2448" s="32" t="s">
        <v>2548</v>
      </c>
      <c r="C2448" s="32">
        <v>2</v>
      </c>
      <c r="D2448" s="32">
        <v>1</v>
      </c>
    </row>
    <row r="2449" spans="1:4">
      <c r="A2449" s="32" t="s">
        <v>3790</v>
      </c>
      <c r="B2449" s="32" t="s">
        <v>2547</v>
      </c>
      <c r="C2449" s="32">
        <v>2</v>
      </c>
      <c r="D2449" s="32">
        <v>2</v>
      </c>
    </row>
    <row r="2450" spans="1:4">
      <c r="A2450" s="32" t="s">
        <v>3272</v>
      </c>
      <c r="B2450" s="32" t="s">
        <v>2547</v>
      </c>
      <c r="C2450" s="32">
        <v>2</v>
      </c>
      <c r="D2450" s="32">
        <v>2</v>
      </c>
    </row>
    <row r="2451" spans="1:4">
      <c r="A2451" s="32" t="s">
        <v>2290</v>
      </c>
      <c r="B2451" s="32" t="s">
        <v>2548</v>
      </c>
      <c r="C2451" s="32">
        <v>2</v>
      </c>
      <c r="D2451" s="32">
        <v>1</v>
      </c>
    </row>
    <row r="2452" spans="1:4">
      <c r="A2452" s="32" t="s">
        <v>1501</v>
      </c>
      <c r="B2452" s="32" t="s">
        <v>2548</v>
      </c>
      <c r="C2452" s="32">
        <v>2</v>
      </c>
      <c r="D2452" s="32">
        <v>2</v>
      </c>
    </row>
    <row r="2453" spans="1:4">
      <c r="A2453" s="32" t="s">
        <v>2819</v>
      </c>
      <c r="B2453" s="32" t="s">
        <v>2548</v>
      </c>
      <c r="C2453" s="32">
        <v>2</v>
      </c>
      <c r="D2453" s="32">
        <v>2</v>
      </c>
    </row>
    <row r="2454" spans="1:4">
      <c r="A2454" s="32" t="s">
        <v>3791</v>
      </c>
      <c r="B2454" s="32" t="s">
        <v>2547</v>
      </c>
      <c r="C2454" s="32">
        <v>2</v>
      </c>
      <c r="D2454" s="32">
        <v>1</v>
      </c>
    </row>
    <row r="2455" spans="1:4">
      <c r="A2455" s="32" t="s">
        <v>2292</v>
      </c>
      <c r="B2455" s="32" t="s">
        <v>2547</v>
      </c>
      <c r="C2455" s="32">
        <v>2</v>
      </c>
      <c r="D2455" s="32">
        <v>1</v>
      </c>
    </row>
    <row r="2456" spans="1:4">
      <c r="A2456" s="32" t="s">
        <v>2145</v>
      </c>
      <c r="B2456" s="32" t="s">
        <v>2548</v>
      </c>
      <c r="C2456" s="32">
        <v>2</v>
      </c>
      <c r="D2456" s="32">
        <v>2</v>
      </c>
    </row>
    <row r="2457" spans="1:4">
      <c r="A2457" s="32" t="s">
        <v>1333</v>
      </c>
      <c r="B2457" s="32" t="s">
        <v>2548</v>
      </c>
      <c r="C2457" s="32">
        <v>2</v>
      </c>
      <c r="D2457" s="32">
        <v>2</v>
      </c>
    </row>
    <row r="2458" spans="1:4">
      <c r="A2458" s="32" t="s">
        <v>1823</v>
      </c>
      <c r="B2458" s="32" t="s">
        <v>2547</v>
      </c>
      <c r="C2458" s="32">
        <v>2</v>
      </c>
      <c r="D2458" s="32">
        <v>2</v>
      </c>
    </row>
    <row r="2459" spans="1:4">
      <c r="A2459" s="32" t="s">
        <v>3792</v>
      </c>
      <c r="B2459" s="32" t="s">
        <v>2547</v>
      </c>
      <c r="C2459" s="32">
        <v>2</v>
      </c>
      <c r="D2459" s="32">
        <v>2</v>
      </c>
    </row>
    <row r="2460" spans="1:4">
      <c r="A2460" s="32" t="s">
        <v>2023</v>
      </c>
      <c r="B2460" s="32" t="s">
        <v>2547</v>
      </c>
      <c r="C2460" s="32">
        <v>2</v>
      </c>
      <c r="D2460" s="32">
        <v>2</v>
      </c>
    </row>
    <row r="2461" spans="1:4">
      <c r="A2461" s="32" t="s">
        <v>1921</v>
      </c>
      <c r="B2461" s="32" t="s">
        <v>2547</v>
      </c>
      <c r="C2461" s="32">
        <v>2</v>
      </c>
      <c r="D2461" s="32">
        <v>2</v>
      </c>
    </row>
    <row r="2462" spans="1:4">
      <c r="A2462" s="32" t="s">
        <v>1334</v>
      </c>
      <c r="B2462" s="32" t="s">
        <v>2548</v>
      </c>
      <c r="C2462" s="32">
        <v>2</v>
      </c>
      <c r="D2462" s="32">
        <v>2</v>
      </c>
    </row>
    <row r="2463" spans="1:4">
      <c r="A2463" s="32" t="s">
        <v>3793</v>
      </c>
      <c r="B2463" s="32" t="s">
        <v>2549</v>
      </c>
      <c r="C2463" s="32">
        <v>2</v>
      </c>
      <c r="D2463" s="32">
        <v>1</v>
      </c>
    </row>
    <row r="2464" spans="1:4">
      <c r="A2464" s="32" t="s">
        <v>1597</v>
      </c>
      <c r="B2464" s="32" t="s">
        <v>2548</v>
      </c>
      <c r="C2464" s="32">
        <v>2</v>
      </c>
      <c r="D2464" s="32">
        <v>1</v>
      </c>
    </row>
    <row r="2465" spans="1:4">
      <c r="A2465" s="32" t="s">
        <v>3173</v>
      </c>
      <c r="B2465" s="32" t="s">
        <v>2548</v>
      </c>
      <c r="C2465" s="32">
        <v>2</v>
      </c>
      <c r="D2465" s="32">
        <v>2</v>
      </c>
    </row>
    <row r="2466" spans="1:4">
      <c r="A2466" s="32" t="s">
        <v>3794</v>
      </c>
      <c r="B2466" s="32" t="s">
        <v>2547</v>
      </c>
      <c r="C2466" s="32">
        <v>2</v>
      </c>
      <c r="D2466" s="32">
        <v>1</v>
      </c>
    </row>
    <row r="2467" spans="1:4">
      <c r="A2467" s="32" t="s">
        <v>2149</v>
      </c>
      <c r="B2467" s="32" t="s">
        <v>2548</v>
      </c>
      <c r="C2467" s="32">
        <v>2</v>
      </c>
      <c r="D2467" s="32">
        <v>2</v>
      </c>
    </row>
    <row r="2468" spans="1:4">
      <c r="A2468" s="32" t="s">
        <v>1922</v>
      </c>
      <c r="B2468" s="32" t="s">
        <v>2547</v>
      </c>
      <c r="C2468" s="32">
        <v>2</v>
      </c>
      <c r="D2468" s="32">
        <v>2</v>
      </c>
    </row>
    <row r="2469" spans="1:4">
      <c r="A2469" s="32" t="s">
        <v>1923</v>
      </c>
      <c r="B2469" s="32" t="s">
        <v>2547</v>
      </c>
      <c r="C2469" s="32">
        <v>2</v>
      </c>
      <c r="D2469" s="32">
        <v>2</v>
      </c>
    </row>
    <row r="2470" spans="1:4">
      <c r="A2470" s="32" t="s">
        <v>3274</v>
      </c>
      <c r="B2470" s="32" t="s">
        <v>2547</v>
      </c>
      <c r="C2470" s="32">
        <v>2</v>
      </c>
      <c r="D2470" s="32">
        <v>2</v>
      </c>
    </row>
    <row r="2471" spans="1:4">
      <c r="A2471" s="32" t="s">
        <v>2793</v>
      </c>
      <c r="B2471" s="32" t="s">
        <v>2547</v>
      </c>
      <c r="C2471" s="32">
        <v>2</v>
      </c>
      <c r="D2471" s="32">
        <v>2</v>
      </c>
    </row>
    <row r="2472" spans="1:4">
      <c r="A2472" s="32" t="s">
        <v>2762</v>
      </c>
      <c r="B2472" s="32" t="s">
        <v>2548</v>
      </c>
      <c r="C2472" s="32">
        <v>2</v>
      </c>
      <c r="D2472" s="32">
        <v>2</v>
      </c>
    </row>
    <row r="2473" spans="1:4">
      <c r="A2473" s="32" t="s">
        <v>1547</v>
      </c>
      <c r="B2473" s="32" t="s">
        <v>2549</v>
      </c>
      <c r="C2473" s="32">
        <v>2</v>
      </c>
      <c r="D2473" s="32">
        <v>2</v>
      </c>
    </row>
    <row r="2474" spans="1:4">
      <c r="A2474" s="32" t="s">
        <v>2904</v>
      </c>
      <c r="B2474" s="32" t="s">
        <v>2547</v>
      </c>
      <c r="C2474" s="32">
        <v>2</v>
      </c>
      <c r="D2474" s="32">
        <v>2</v>
      </c>
    </row>
    <row r="2475" spans="1:4">
      <c r="A2475" s="32" t="s">
        <v>2794</v>
      </c>
      <c r="B2475" s="32" t="s">
        <v>2547</v>
      </c>
      <c r="C2475" s="32">
        <v>2</v>
      </c>
      <c r="D2475" s="32">
        <v>2</v>
      </c>
    </row>
    <row r="2476" spans="1:4">
      <c r="A2476" s="32" t="s">
        <v>3795</v>
      </c>
      <c r="B2476" s="32" t="s">
        <v>2547</v>
      </c>
      <c r="C2476" s="32">
        <v>2</v>
      </c>
      <c r="D2476" s="32">
        <v>2</v>
      </c>
    </row>
    <row r="2477" spans="1:4">
      <c r="A2477" s="32" t="s">
        <v>1694</v>
      </c>
      <c r="B2477" s="32" t="s">
        <v>2548</v>
      </c>
      <c r="C2477" s="32">
        <v>2</v>
      </c>
      <c r="D2477" s="32">
        <v>2</v>
      </c>
    </row>
    <row r="2478" spans="1:4">
      <c r="A2478" s="32" t="s">
        <v>2905</v>
      </c>
      <c r="B2478" s="32" t="s">
        <v>2547</v>
      </c>
      <c r="C2478" s="32">
        <v>2</v>
      </c>
      <c r="D2478" s="32">
        <v>2</v>
      </c>
    </row>
    <row r="2479" spans="1:4">
      <c r="A2479" s="32" t="s">
        <v>1288</v>
      </c>
      <c r="B2479" s="32" t="s">
        <v>2548</v>
      </c>
      <c r="C2479" s="32">
        <v>2</v>
      </c>
      <c r="D2479" s="32">
        <v>2</v>
      </c>
    </row>
    <row r="2480" spans="1:4">
      <c r="A2480" s="32" t="s">
        <v>3796</v>
      </c>
      <c r="B2480" s="32" t="s">
        <v>2547</v>
      </c>
      <c r="C2480" s="32">
        <v>2</v>
      </c>
      <c r="D2480" s="32">
        <v>1</v>
      </c>
    </row>
    <row r="2481" spans="1:4">
      <c r="A2481" s="32" t="s">
        <v>1927</v>
      </c>
      <c r="B2481" s="32" t="s">
        <v>2548</v>
      </c>
      <c r="C2481" s="32">
        <v>2</v>
      </c>
      <c r="D2481" s="32">
        <v>2</v>
      </c>
    </row>
    <row r="2482" spans="1:4">
      <c r="A2482" s="32" t="s">
        <v>3277</v>
      </c>
      <c r="B2482" s="32" t="s">
        <v>2547</v>
      </c>
      <c r="C2482" s="32">
        <v>2</v>
      </c>
      <c r="D2482" s="32">
        <v>2</v>
      </c>
    </row>
    <row r="2483" spans="1:4">
      <c r="A2483" s="32" t="s">
        <v>2851</v>
      </c>
      <c r="B2483" s="32" t="s">
        <v>2548</v>
      </c>
      <c r="C2483" s="32">
        <v>2</v>
      </c>
      <c r="D2483" s="32">
        <v>2</v>
      </c>
    </row>
    <row r="2484" spans="1:4">
      <c r="A2484" s="32" t="s">
        <v>2302</v>
      </c>
      <c r="B2484" s="32" t="s">
        <v>2547</v>
      </c>
      <c r="C2484" s="32">
        <v>2</v>
      </c>
      <c r="D2484" s="32">
        <v>2</v>
      </c>
    </row>
    <row r="2485" spans="1:4">
      <c r="A2485" s="32" t="s">
        <v>2030</v>
      </c>
      <c r="B2485" s="32" t="s">
        <v>2547</v>
      </c>
      <c r="C2485" s="32">
        <v>2</v>
      </c>
      <c r="D2485" s="32">
        <v>2</v>
      </c>
    </row>
    <row r="2486" spans="1:4">
      <c r="A2486" s="32" t="s">
        <v>3176</v>
      </c>
      <c r="B2486" s="32" t="s">
        <v>2547</v>
      </c>
      <c r="C2486" s="32">
        <v>2</v>
      </c>
      <c r="D2486" s="32">
        <v>2</v>
      </c>
    </row>
    <row r="2487" spans="1:4">
      <c r="A2487" s="32" t="s">
        <v>2486</v>
      </c>
      <c r="B2487" s="32" t="s">
        <v>2547</v>
      </c>
      <c r="C2487" s="32">
        <v>2</v>
      </c>
      <c r="D2487" s="32">
        <v>2</v>
      </c>
    </row>
    <row r="2488" spans="1:4">
      <c r="A2488" s="32" t="s">
        <v>2486</v>
      </c>
      <c r="B2488" s="32" t="s">
        <v>2548</v>
      </c>
      <c r="C2488" s="32">
        <v>2</v>
      </c>
      <c r="D2488" s="32">
        <v>2</v>
      </c>
    </row>
    <row r="2489" spans="1:4">
      <c r="A2489" s="32" t="s">
        <v>2304</v>
      </c>
      <c r="B2489" s="32" t="s">
        <v>2547</v>
      </c>
      <c r="C2489" s="32">
        <v>2</v>
      </c>
      <c r="D2489" s="32">
        <v>1</v>
      </c>
    </row>
    <row r="2490" spans="1:4">
      <c r="A2490" s="32" t="s">
        <v>2305</v>
      </c>
      <c r="B2490" s="32" t="s">
        <v>2547</v>
      </c>
      <c r="C2490" s="32">
        <v>2</v>
      </c>
      <c r="D2490" s="32">
        <v>1</v>
      </c>
    </row>
    <row r="2491" spans="1:4">
      <c r="A2491" s="32" t="s">
        <v>2154</v>
      </c>
      <c r="B2491" s="32" t="s">
        <v>2549</v>
      </c>
      <c r="C2491" s="32">
        <v>2</v>
      </c>
      <c r="D2491" s="32">
        <v>2</v>
      </c>
    </row>
    <row r="2492" spans="1:4">
      <c r="A2492" s="32" t="s">
        <v>1048</v>
      </c>
      <c r="B2492" s="32" t="s">
        <v>2549</v>
      </c>
      <c r="C2492" s="32">
        <v>2</v>
      </c>
      <c r="D2492" s="32">
        <v>2</v>
      </c>
    </row>
    <row r="2493" spans="1:4">
      <c r="A2493" s="32" t="s">
        <v>3797</v>
      </c>
      <c r="B2493" s="32" t="s">
        <v>2547</v>
      </c>
      <c r="C2493" s="32">
        <v>2</v>
      </c>
      <c r="D2493" s="32">
        <v>1</v>
      </c>
    </row>
    <row r="2494" spans="1:4">
      <c r="A2494" s="32" t="s">
        <v>1065</v>
      </c>
      <c r="B2494" s="32" t="s">
        <v>2549</v>
      </c>
      <c r="C2494" s="32">
        <v>2</v>
      </c>
      <c r="D2494" s="32">
        <v>1</v>
      </c>
    </row>
    <row r="2495" spans="1:4">
      <c r="A2495" s="32" t="s">
        <v>2907</v>
      </c>
      <c r="B2495" s="32" t="s">
        <v>2547</v>
      </c>
      <c r="C2495" s="32">
        <v>2</v>
      </c>
      <c r="D2495" s="32">
        <v>2</v>
      </c>
    </row>
    <row r="2496" spans="1:4">
      <c r="A2496" s="32" t="s">
        <v>3798</v>
      </c>
      <c r="B2496" s="32" t="s">
        <v>2547</v>
      </c>
      <c r="C2496" s="32">
        <v>2</v>
      </c>
      <c r="D2496" s="32">
        <v>1</v>
      </c>
    </row>
    <row r="2497" spans="1:4">
      <c r="A2497" s="32" t="s">
        <v>1929</v>
      </c>
      <c r="B2497" s="32" t="s">
        <v>2547</v>
      </c>
      <c r="C2497" s="32">
        <v>2</v>
      </c>
      <c r="D2497" s="32">
        <v>1</v>
      </c>
    </row>
    <row r="2498" spans="1:4">
      <c r="A2498" s="32" t="s">
        <v>2308</v>
      </c>
      <c r="B2498" s="32" t="s">
        <v>2547</v>
      </c>
      <c r="C2498" s="32">
        <v>2</v>
      </c>
      <c r="D2498" s="32">
        <v>2</v>
      </c>
    </row>
    <row r="2499" spans="1:4">
      <c r="A2499" s="32" t="s">
        <v>3799</v>
      </c>
      <c r="B2499" s="32" t="s">
        <v>2547</v>
      </c>
      <c r="C2499" s="32">
        <v>2</v>
      </c>
      <c r="D2499" s="32">
        <v>1</v>
      </c>
    </row>
    <row r="2500" spans="1:4">
      <c r="A2500" s="32" t="s">
        <v>1383</v>
      </c>
      <c r="B2500" s="32" t="s">
        <v>2548</v>
      </c>
      <c r="C2500" s="32">
        <v>2</v>
      </c>
      <c r="D2500" s="32">
        <v>2</v>
      </c>
    </row>
    <row r="2501" spans="1:4">
      <c r="A2501" s="32" t="s">
        <v>2309</v>
      </c>
      <c r="B2501" s="32" t="s">
        <v>2548</v>
      </c>
      <c r="C2501" s="32">
        <v>2</v>
      </c>
      <c r="D2501" s="32">
        <v>2</v>
      </c>
    </row>
    <row r="2502" spans="1:4">
      <c r="A2502" s="32" t="s">
        <v>3048</v>
      </c>
      <c r="B2502" s="32" t="s">
        <v>2548</v>
      </c>
      <c r="C2502" s="32">
        <v>2</v>
      </c>
      <c r="D2502" s="32">
        <v>2</v>
      </c>
    </row>
    <row r="2503" spans="1:4">
      <c r="A2503" s="32" t="s">
        <v>2489</v>
      </c>
      <c r="B2503" s="32" t="s">
        <v>2547</v>
      </c>
      <c r="C2503" s="32">
        <v>2</v>
      </c>
      <c r="D2503" s="32">
        <v>2</v>
      </c>
    </row>
    <row r="2504" spans="1:4">
      <c r="A2504" s="32" t="s">
        <v>1003</v>
      </c>
      <c r="B2504" s="32" t="s">
        <v>2549</v>
      </c>
      <c r="C2504" s="32">
        <v>2</v>
      </c>
      <c r="D2504" s="32">
        <v>2</v>
      </c>
    </row>
    <row r="2505" spans="1:4">
      <c r="A2505" s="32" t="s">
        <v>2310</v>
      </c>
      <c r="B2505" s="32" t="s">
        <v>2547</v>
      </c>
      <c r="C2505" s="32">
        <v>2</v>
      </c>
      <c r="D2505" s="32">
        <v>2</v>
      </c>
    </row>
    <row r="2506" spans="1:4">
      <c r="A2506" s="32" t="s">
        <v>1832</v>
      </c>
      <c r="B2506" s="32" t="s">
        <v>2547</v>
      </c>
      <c r="C2506" s="32">
        <v>2</v>
      </c>
      <c r="D2506" s="32">
        <v>1</v>
      </c>
    </row>
    <row r="2507" spans="1:4">
      <c r="A2507" s="32" t="s">
        <v>1349</v>
      </c>
      <c r="B2507" s="32" t="s">
        <v>2548</v>
      </c>
      <c r="C2507" s="32">
        <v>2</v>
      </c>
      <c r="D2507" s="32">
        <v>2</v>
      </c>
    </row>
    <row r="2508" spans="1:4">
      <c r="A2508" s="32" t="s">
        <v>3632</v>
      </c>
      <c r="B2508" s="32" t="s">
        <v>2547</v>
      </c>
      <c r="C2508" s="32">
        <v>2</v>
      </c>
      <c r="D2508" s="32">
        <v>2</v>
      </c>
    </row>
    <row r="2509" spans="1:4">
      <c r="A2509" s="32" t="s">
        <v>2853</v>
      </c>
      <c r="B2509" s="32" t="s">
        <v>2547</v>
      </c>
      <c r="C2509" s="32">
        <v>2</v>
      </c>
      <c r="D2509" s="32">
        <v>2</v>
      </c>
    </row>
    <row r="2510" spans="1:4">
      <c r="A2510" s="32" t="s">
        <v>1166</v>
      </c>
      <c r="B2510" s="32" t="s">
        <v>2549</v>
      </c>
      <c r="C2510" s="32">
        <v>2</v>
      </c>
      <c r="D2510" s="32">
        <v>2</v>
      </c>
    </row>
    <row r="2511" spans="1:4">
      <c r="A2511" s="32" t="s">
        <v>2910</v>
      </c>
      <c r="B2511" s="32" t="s">
        <v>2547</v>
      </c>
      <c r="C2511" s="32">
        <v>2</v>
      </c>
      <c r="D2511" s="32">
        <v>2</v>
      </c>
    </row>
    <row r="2512" spans="1:4">
      <c r="A2512" s="32" t="s">
        <v>2910</v>
      </c>
      <c r="B2512" s="32" t="s">
        <v>2548</v>
      </c>
      <c r="C2512" s="32">
        <v>2</v>
      </c>
      <c r="D2512" s="32">
        <v>2</v>
      </c>
    </row>
    <row r="2513" spans="1:4">
      <c r="A2513" s="32" t="s">
        <v>3800</v>
      </c>
      <c r="B2513" s="32" t="s">
        <v>2547</v>
      </c>
      <c r="C2513" s="32">
        <v>2</v>
      </c>
      <c r="D2513" s="32">
        <v>1</v>
      </c>
    </row>
    <row r="2514" spans="1:4">
      <c r="A2514" s="32" t="s">
        <v>1384</v>
      </c>
      <c r="B2514" s="32" t="s">
        <v>2549</v>
      </c>
      <c r="C2514" s="32">
        <v>2</v>
      </c>
      <c r="D2514" s="32">
        <v>2</v>
      </c>
    </row>
    <row r="2515" spans="1:4">
      <c r="A2515" s="32" t="s">
        <v>2491</v>
      </c>
      <c r="B2515" s="32" t="s">
        <v>2548</v>
      </c>
      <c r="C2515" s="32">
        <v>2</v>
      </c>
      <c r="D2515" s="32">
        <v>1</v>
      </c>
    </row>
    <row r="2516" spans="1:4">
      <c r="A2516" s="32" t="s">
        <v>2157</v>
      </c>
      <c r="B2516" s="32" t="s">
        <v>2547</v>
      </c>
      <c r="C2516" s="32">
        <v>2</v>
      </c>
      <c r="D2516" s="32">
        <v>2</v>
      </c>
    </row>
    <row r="2517" spans="1:4">
      <c r="A2517" s="32" t="s">
        <v>3801</v>
      </c>
      <c r="B2517" s="32" t="s">
        <v>2548</v>
      </c>
      <c r="C2517" s="32">
        <v>2</v>
      </c>
      <c r="D2517" s="32">
        <v>1</v>
      </c>
    </row>
    <row r="2518" spans="1:4">
      <c r="A2518" s="32" t="s">
        <v>3633</v>
      </c>
      <c r="B2518" s="32" t="s">
        <v>2547</v>
      </c>
      <c r="C2518" s="32">
        <v>2</v>
      </c>
      <c r="D2518" s="32">
        <v>2</v>
      </c>
    </row>
    <row r="2519" spans="1:4">
      <c r="A2519" s="32" t="s">
        <v>3802</v>
      </c>
      <c r="B2519" s="32" t="s">
        <v>2547</v>
      </c>
      <c r="C2519" s="32">
        <v>2</v>
      </c>
      <c r="D2519" s="32">
        <v>2</v>
      </c>
    </row>
    <row r="2520" spans="1:4">
      <c r="A2520" s="32" t="s">
        <v>1508</v>
      </c>
      <c r="B2520" s="32" t="s">
        <v>2548</v>
      </c>
      <c r="C2520" s="32">
        <v>2</v>
      </c>
      <c r="D2520" s="32">
        <v>2</v>
      </c>
    </row>
    <row r="2521" spans="1:4">
      <c r="A2521" s="32" t="s">
        <v>2855</v>
      </c>
      <c r="B2521" s="32" t="s">
        <v>2547</v>
      </c>
      <c r="C2521" s="32">
        <v>2</v>
      </c>
      <c r="D2521" s="32">
        <v>2</v>
      </c>
    </row>
    <row r="2522" spans="1:4">
      <c r="A2522" s="32" t="s">
        <v>2856</v>
      </c>
      <c r="B2522" s="32" t="s">
        <v>2547</v>
      </c>
      <c r="C2522" s="32">
        <v>2</v>
      </c>
      <c r="D2522" s="32">
        <v>2</v>
      </c>
    </row>
    <row r="2523" spans="1:4">
      <c r="A2523" s="32" t="s">
        <v>2313</v>
      </c>
      <c r="B2523" s="32" t="s">
        <v>2547</v>
      </c>
      <c r="C2523" s="32">
        <v>2</v>
      </c>
      <c r="D2523" s="32">
        <v>2</v>
      </c>
    </row>
    <row r="2524" spans="1:4">
      <c r="A2524" s="32" t="s">
        <v>1193</v>
      </c>
      <c r="B2524" s="32" t="s">
        <v>2548</v>
      </c>
      <c r="C2524" s="32">
        <v>2</v>
      </c>
      <c r="D2524" s="32">
        <v>2</v>
      </c>
    </row>
    <row r="2525" spans="1:4">
      <c r="A2525" s="32" t="s">
        <v>1426</v>
      </c>
      <c r="B2525" s="32" t="s">
        <v>2548</v>
      </c>
      <c r="C2525" s="32">
        <v>2</v>
      </c>
      <c r="D2525" s="32">
        <v>2</v>
      </c>
    </row>
    <row r="2526" spans="1:4">
      <c r="A2526" s="32" t="s">
        <v>2820</v>
      </c>
      <c r="B2526" s="32" t="s">
        <v>2547</v>
      </c>
      <c r="C2526" s="32">
        <v>2</v>
      </c>
      <c r="D2526" s="32">
        <v>2</v>
      </c>
    </row>
    <row r="2527" spans="1:4">
      <c r="A2527" s="32" t="s">
        <v>2159</v>
      </c>
      <c r="B2527" s="32" t="s">
        <v>2547</v>
      </c>
      <c r="C2527" s="32">
        <v>2</v>
      </c>
      <c r="D2527" s="32">
        <v>2</v>
      </c>
    </row>
    <row r="2528" spans="1:4">
      <c r="A2528" s="32" t="s">
        <v>1833</v>
      </c>
      <c r="B2528" s="32" t="s">
        <v>2547</v>
      </c>
      <c r="C2528" s="32">
        <v>2</v>
      </c>
      <c r="D2528" s="32">
        <v>2</v>
      </c>
    </row>
    <row r="2529" spans="1:4">
      <c r="A2529" s="32" t="s">
        <v>1833</v>
      </c>
      <c r="B2529" s="32" t="s">
        <v>2548</v>
      </c>
      <c r="C2529" s="32">
        <v>2</v>
      </c>
      <c r="D2529" s="32">
        <v>1</v>
      </c>
    </row>
    <row r="2530" spans="1:4">
      <c r="A2530" s="32" t="s">
        <v>3634</v>
      </c>
      <c r="B2530" s="32" t="s">
        <v>2547</v>
      </c>
      <c r="C2530" s="32">
        <v>2</v>
      </c>
      <c r="D2530" s="32">
        <v>2</v>
      </c>
    </row>
    <row r="2531" spans="1:4">
      <c r="A2531" s="32" t="s">
        <v>3177</v>
      </c>
      <c r="B2531" s="32" t="s">
        <v>2547</v>
      </c>
      <c r="C2531" s="32">
        <v>2</v>
      </c>
      <c r="D2531" s="32">
        <v>1</v>
      </c>
    </row>
    <row r="2532" spans="1:4">
      <c r="A2532" s="32" t="s">
        <v>3552</v>
      </c>
      <c r="B2532" s="32" t="s">
        <v>2547</v>
      </c>
      <c r="C2532" s="32">
        <v>2</v>
      </c>
      <c r="D2532" s="32">
        <v>2</v>
      </c>
    </row>
    <row r="2533" spans="1:4">
      <c r="A2533" s="32" t="s">
        <v>3552</v>
      </c>
      <c r="B2533" s="32" t="s">
        <v>2548</v>
      </c>
      <c r="C2533" s="32">
        <v>2</v>
      </c>
      <c r="D2533" s="32">
        <v>2</v>
      </c>
    </row>
    <row r="2534" spans="1:4">
      <c r="A2534" s="32" t="s">
        <v>1552</v>
      </c>
      <c r="B2534" s="32" t="s">
        <v>2547</v>
      </c>
      <c r="C2534" s="32">
        <v>2</v>
      </c>
      <c r="D2534" s="32">
        <v>2</v>
      </c>
    </row>
    <row r="2535" spans="1:4">
      <c r="A2535" s="32" t="s">
        <v>2796</v>
      </c>
      <c r="B2535" s="32" t="s">
        <v>2547</v>
      </c>
      <c r="C2535" s="32">
        <v>2</v>
      </c>
      <c r="D2535" s="32">
        <v>2</v>
      </c>
    </row>
    <row r="2536" spans="1:4">
      <c r="A2536" s="32" t="s">
        <v>2495</v>
      </c>
      <c r="B2536" s="32" t="s">
        <v>2547</v>
      </c>
      <c r="C2536" s="32">
        <v>2</v>
      </c>
      <c r="D2536" s="32">
        <v>2</v>
      </c>
    </row>
    <row r="2537" spans="1:4">
      <c r="A2537" s="32" t="s">
        <v>2496</v>
      </c>
      <c r="B2537" s="32" t="s">
        <v>2548</v>
      </c>
      <c r="C2537" s="32">
        <v>2</v>
      </c>
      <c r="D2537" s="32">
        <v>2</v>
      </c>
    </row>
    <row r="2538" spans="1:4">
      <c r="A2538" s="32" t="s">
        <v>2913</v>
      </c>
      <c r="B2538" s="32" t="s">
        <v>2548</v>
      </c>
      <c r="C2538" s="32">
        <v>2</v>
      </c>
      <c r="D2538" s="32">
        <v>2</v>
      </c>
    </row>
    <row r="2539" spans="1:4">
      <c r="A2539" s="32" t="s">
        <v>2497</v>
      </c>
      <c r="B2539" s="32" t="s">
        <v>2547</v>
      </c>
      <c r="C2539" s="32">
        <v>2</v>
      </c>
      <c r="D2539" s="32">
        <v>2</v>
      </c>
    </row>
    <row r="2540" spans="1:4">
      <c r="A2540" s="32" t="s">
        <v>3804</v>
      </c>
      <c r="B2540" s="32" t="s">
        <v>2547</v>
      </c>
      <c r="C2540" s="32">
        <v>2</v>
      </c>
      <c r="D2540" s="32">
        <v>0</v>
      </c>
    </row>
    <row r="2541" spans="1:4">
      <c r="A2541" s="32" t="s">
        <v>2915</v>
      </c>
      <c r="B2541" s="32" t="s">
        <v>2547</v>
      </c>
      <c r="C2541" s="32">
        <v>2</v>
      </c>
      <c r="D2541" s="32">
        <v>2</v>
      </c>
    </row>
    <row r="2542" spans="1:4">
      <c r="A2542" s="32" t="s">
        <v>2916</v>
      </c>
      <c r="B2542" s="32" t="s">
        <v>2547</v>
      </c>
      <c r="C2542" s="32">
        <v>2</v>
      </c>
      <c r="D2542" s="32">
        <v>2</v>
      </c>
    </row>
    <row r="2543" spans="1:4">
      <c r="A2543" s="32" t="s">
        <v>1509</v>
      </c>
      <c r="B2543" s="32" t="s">
        <v>2548</v>
      </c>
      <c r="C2543" s="32">
        <v>2</v>
      </c>
      <c r="D2543" s="32">
        <v>2</v>
      </c>
    </row>
    <row r="2544" spans="1:4">
      <c r="A2544" s="32" t="s">
        <v>3285</v>
      </c>
      <c r="B2544" s="32" t="s">
        <v>2549</v>
      </c>
      <c r="C2544" s="32">
        <v>2</v>
      </c>
      <c r="D2544" s="32">
        <v>1</v>
      </c>
    </row>
    <row r="2545" spans="1:4">
      <c r="A2545" s="32" t="s">
        <v>1758</v>
      </c>
      <c r="B2545" s="32" t="s">
        <v>2548</v>
      </c>
      <c r="C2545" s="32">
        <v>2</v>
      </c>
      <c r="D2545" s="32">
        <v>2</v>
      </c>
    </row>
    <row r="2546" spans="1:4">
      <c r="A2546" s="32" t="s">
        <v>2317</v>
      </c>
      <c r="B2546" s="32" t="s">
        <v>2547</v>
      </c>
      <c r="C2546" s="32">
        <v>2</v>
      </c>
      <c r="D2546" s="32">
        <v>1</v>
      </c>
    </row>
    <row r="2547" spans="1:4">
      <c r="A2547" s="32" t="s">
        <v>2318</v>
      </c>
      <c r="B2547" s="32" t="s">
        <v>2547</v>
      </c>
      <c r="C2547" s="32">
        <v>2</v>
      </c>
      <c r="D2547" s="32">
        <v>2</v>
      </c>
    </row>
    <row r="2548" spans="1:4">
      <c r="A2548" s="32" t="s">
        <v>2164</v>
      </c>
      <c r="B2548" s="32" t="s">
        <v>2547</v>
      </c>
      <c r="C2548" s="32">
        <v>2</v>
      </c>
      <c r="D2548" s="32">
        <v>2</v>
      </c>
    </row>
    <row r="2549" spans="1:4">
      <c r="A2549" s="32" t="s">
        <v>2321</v>
      </c>
      <c r="B2549" s="32" t="s">
        <v>2547</v>
      </c>
      <c r="C2549" s="32">
        <v>2</v>
      </c>
      <c r="D2549" s="32">
        <v>1</v>
      </c>
    </row>
    <row r="2550" spans="1:4">
      <c r="A2550" s="32" t="s">
        <v>1838</v>
      </c>
      <c r="B2550" s="32" t="s">
        <v>2548</v>
      </c>
      <c r="C2550" s="32">
        <v>2</v>
      </c>
      <c r="D2550" s="32">
        <v>2</v>
      </c>
    </row>
    <row r="2551" spans="1:4">
      <c r="A2551" s="32" t="s">
        <v>3805</v>
      </c>
      <c r="B2551" s="32" t="s">
        <v>2547</v>
      </c>
      <c r="C2551" s="32">
        <v>2</v>
      </c>
      <c r="D2551" s="32">
        <v>2</v>
      </c>
    </row>
    <row r="2552" spans="1:4">
      <c r="A2552" s="32" t="s">
        <v>2501</v>
      </c>
      <c r="B2552" s="32" t="s">
        <v>2548</v>
      </c>
      <c r="C2552" s="32">
        <v>2</v>
      </c>
      <c r="D2552" s="32">
        <v>1</v>
      </c>
    </row>
    <row r="2553" spans="1:4">
      <c r="A2553" s="32" t="s">
        <v>1149</v>
      </c>
      <c r="B2553" s="32" t="s">
        <v>2549</v>
      </c>
      <c r="C2553" s="32">
        <v>2</v>
      </c>
      <c r="D2553" s="32">
        <v>2</v>
      </c>
    </row>
    <row r="2554" spans="1:4">
      <c r="A2554" s="32" t="s">
        <v>2767</v>
      </c>
      <c r="B2554" s="32" t="s">
        <v>2547</v>
      </c>
      <c r="C2554" s="32">
        <v>2</v>
      </c>
      <c r="D2554" s="32">
        <v>1</v>
      </c>
    </row>
    <row r="2555" spans="1:4">
      <c r="A2555" s="32" t="s">
        <v>2503</v>
      </c>
      <c r="B2555" s="32" t="s">
        <v>2547</v>
      </c>
      <c r="C2555" s="32">
        <v>2</v>
      </c>
      <c r="D2555" s="32">
        <v>2</v>
      </c>
    </row>
    <row r="2556" spans="1:4">
      <c r="A2556" s="32" t="s">
        <v>1762</v>
      </c>
      <c r="B2556" s="32" t="s">
        <v>2547</v>
      </c>
      <c r="C2556" s="32">
        <v>2</v>
      </c>
      <c r="D2556" s="32">
        <v>2</v>
      </c>
    </row>
    <row r="2557" spans="1:4">
      <c r="A2557" s="32" t="s">
        <v>2918</v>
      </c>
      <c r="B2557" s="32" t="s">
        <v>2547</v>
      </c>
      <c r="C2557" s="32">
        <v>2</v>
      </c>
      <c r="D2557" s="32">
        <v>2</v>
      </c>
    </row>
    <row r="2558" spans="1:4">
      <c r="A2558" s="32" t="s">
        <v>1842</v>
      </c>
      <c r="B2558" s="32" t="s">
        <v>2547</v>
      </c>
      <c r="C2558" s="32">
        <v>2</v>
      </c>
      <c r="D2558" s="32">
        <v>1</v>
      </c>
    </row>
    <row r="2559" spans="1:4">
      <c r="A2559" s="32" t="s">
        <v>2322</v>
      </c>
      <c r="B2559" s="32" t="s">
        <v>2547</v>
      </c>
      <c r="C2559" s="32">
        <v>2</v>
      </c>
      <c r="D2559" s="32">
        <v>2</v>
      </c>
    </row>
    <row r="2560" spans="1:4">
      <c r="A2560" s="32" t="s">
        <v>3295</v>
      </c>
      <c r="B2560" s="32" t="s">
        <v>2547</v>
      </c>
      <c r="C2560" s="32">
        <v>2</v>
      </c>
      <c r="D2560" s="32">
        <v>2</v>
      </c>
    </row>
    <row r="2561" spans="1:4">
      <c r="A2561" s="32" t="s">
        <v>1352</v>
      </c>
      <c r="B2561" s="32" t="s">
        <v>2549</v>
      </c>
      <c r="C2561" s="32">
        <v>2</v>
      </c>
      <c r="D2561" s="32">
        <v>2</v>
      </c>
    </row>
    <row r="2562" spans="1:4">
      <c r="A2562" s="32" t="s">
        <v>1656</v>
      </c>
      <c r="B2562" s="32" t="s">
        <v>2548</v>
      </c>
      <c r="C2562" s="32">
        <v>2</v>
      </c>
      <c r="D2562" s="32">
        <v>2</v>
      </c>
    </row>
    <row r="2563" spans="1:4">
      <c r="A2563" s="32" t="s">
        <v>2166</v>
      </c>
      <c r="B2563" s="32" t="s">
        <v>2548</v>
      </c>
      <c r="C2563" s="32">
        <v>2</v>
      </c>
      <c r="D2563" s="32">
        <v>2</v>
      </c>
    </row>
    <row r="2564" spans="1:4">
      <c r="A2564" s="32" t="s">
        <v>1935</v>
      </c>
      <c r="B2564" s="32" t="s">
        <v>2548</v>
      </c>
      <c r="C2564" s="32">
        <v>2</v>
      </c>
      <c r="D2564" s="32">
        <v>2</v>
      </c>
    </row>
    <row r="2565" spans="1:4">
      <c r="A2565" s="32" t="s">
        <v>3635</v>
      </c>
      <c r="B2565" s="32" t="s">
        <v>2548</v>
      </c>
      <c r="C2565" s="32">
        <v>2</v>
      </c>
      <c r="D2565" s="32">
        <v>2</v>
      </c>
    </row>
    <row r="2566" spans="1:4">
      <c r="A2566" s="32" t="s">
        <v>3554</v>
      </c>
      <c r="B2566" s="32" t="s">
        <v>2547</v>
      </c>
      <c r="C2566" s="32">
        <v>2</v>
      </c>
      <c r="D2566" s="32">
        <v>2</v>
      </c>
    </row>
    <row r="2567" spans="1:4">
      <c r="A2567" s="32" t="s">
        <v>3554</v>
      </c>
      <c r="B2567" s="32" t="s">
        <v>2548</v>
      </c>
      <c r="C2567" s="32">
        <v>2</v>
      </c>
      <c r="D2567" s="32">
        <v>2</v>
      </c>
    </row>
    <row r="2568" spans="1:4">
      <c r="A2568" s="32" t="s">
        <v>1603</v>
      </c>
      <c r="B2568" s="32" t="s">
        <v>2547</v>
      </c>
      <c r="C2568" s="32">
        <v>2</v>
      </c>
      <c r="D2568" s="32">
        <v>2</v>
      </c>
    </row>
    <row r="2569" spans="1:4">
      <c r="A2569" s="32" t="s">
        <v>1764</v>
      </c>
      <c r="B2569" s="32" t="s">
        <v>2548</v>
      </c>
      <c r="C2569" s="32">
        <v>2</v>
      </c>
      <c r="D2569" s="32">
        <v>2</v>
      </c>
    </row>
    <row r="2570" spans="1:4">
      <c r="A2570" s="32" t="s">
        <v>1844</v>
      </c>
      <c r="B2570" s="32" t="s">
        <v>2547</v>
      </c>
      <c r="C2570" s="32">
        <v>2</v>
      </c>
      <c r="D2570" s="32">
        <v>2</v>
      </c>
    </row>
    <row r="2571" spans="1:4">
      <c r="A2571" s="32" t="s">
        <v>3180</v>
      </c>
      <c r="B2571" s="32" t="s">
        <v>2547</v>
      </c>
      <c r="C2571" s="32">
        <v>2</v>
      </c>
      <c r="D2571" s="32">
        <v>2</v>
      </c>
    </row>
    <row r="2572" spans="1:4">
      <c r="A2572" s="32" t="s">
        <v>3516</v>
      </c>
      <c r="B2572" s="32" t="s">
        <v>2548</v>
      </c>
      <c r="C2572" s="32">
        <v>2</v>
      </c>
      <c r="D2572" s="32">
        <v>2</v>
      </c>
    </row>
    <row r="2573" spans="1:4">
      <c r="A2573" s="32" t="s">
        <v>2919</v>
      </c>
      <c r="B2573" s="32" t="s">
        <v>2547</v>
      </c>
      <c r="C2573" s="32">
        <v>2</v>
      </c>
      <c r="D2573" s="32">
        <v>1</v>
      </c>
    </row>
    <row r="2574" spans="1:4">
      <c r="A2574" s="32" t="s">
        <v>3636</v>
      </c>
      <c r="B2574" s="32" t="s">
        <v>2547</v>
      </c>
      <c r="C2574" s="32">
        <v>2</v>
      </c>
      <c r="D2574" s="32">
        <v>2</v>
      </c>
    </row>
    <row r="2575" spans="1:4">
      <c r="A2575" s="32" t="s">
        <v>1765</v>
      </c>
      <c r="B2575" s="32" t="s">
        <v>2548</v>
      </c>
      <c r="C2575" s="32">
        <v>2</v>
      </c>
      <c r="D2575" s="32">
        <v>2</v>
      </c>
    </row>
    <row r="2576" spans="1:4">
      <c r="A2576" s="32" t="s">
        <v>3807</v>
      </c>
      <c r="B2576" s="32" t="s">
        <v>2547</v>
      </c>
      <c r="C2576" s="32">
        <v>2</v>
      </c>
      <c r="D2576" s="32">
        <v>1</v>
      </c>
    </row>
    <row r="2577" spans="1:4">
      <c r="A2577" s="32" t="s">
        <v>2325</v>
      </c>
      <c r="B2577" s="32" t="s">
        <v>2547</v>
      </c>
      <c r="C2577" s="32">
        <v>2</v>
      </c>
      <c r="D2577" s="32">
        <v>2</v>
      </c>
    </row>
    <row r="2578" spans="1:4">
      <c r="A2578" s="32" t="s">
        <v>3301</v>
      </c>
      <c r="B2578" s="32" t="s">
        <v>2548</v>
      </c>
      <c r="C2578" s="32">
        <v>2</v>
      </c>
      <c r="D2578" s="32">
        <v>2</v>
      </c>
    </row>
    <row r="2579" spans="1:4">
      <c r="A2579" s="32" t="s">
        <v>1512</v>
      </c>
      <c r="B2579" s="32" t="s">
        <v>2548</v>
      </c>
      <c r="C2579" s="32">
        <v>2</v>
      </c>
      <c r="D2579" s="32">
        <v>2</v>
      </c>
    </row>
    <row r="2580" spans="1:4">
      <c r="A2580" s="32" t="s">
        <v>3808</v>
      </c>
      <c r="B2580" s="32" t="s">
        <v>2547</v>
      </c>
      <c r="C2580" s="32">
        <v>2</v>
      </c>
      <c r="D2580" s="32">
        <v>2</v>
      </c>
    </row>
    <row r="2581" spans="1:4">
      <c r="A2581" s="32" t="s">
        <v>1556</v>
      </c>
      <c r="B2581" s="32" t="s">
        <v>2548</v>
      </c>
      <c r="C2581" s="32">
        <v>2</v>
      </c>
      <c r="D2581" s="32">
        <v>2</v>
      </c>
    </row>
    <row r="2582" spans="1:4">
      <c r="A2582" s="32" t="s">
        <v>2327</v>
      </c>
      <c r="B2582" s="32" t="s">
        <v>2548</v>
      </c>
      <c r="C2582" s="32">
        <v>2</v>
      </c>
      <c r="D2582" s="32">
        <v>1</v>
      </c>
    </row>
    <row r="2583" spans="1:4">
      <c r="A2583" s="32" t="s">
        <v>1557</v>
      </c>
      <c r="B2583" s="32" t="s">
        <v>2548</v>
      </c>
      <c r="C2583" s="32">
        <v>2</v>
      </c>
      <c r="D2583" s="32">
        <v>2</v>
      </c>
    </row>
    <row r="2584" spans="1:4">
      <c r="A2584" s="32" t="s">
        <v>2328</v>
      </c>
      <c r="B2584" s="32" t="s">
        <v>2547</v>
      </c>
      <c r="C2584" s="32">
        <v>2</v>
      </c>
      <c r="D2584" s="32">
        <v>2</v>
      </c>
    </row>
    <row r="2585" spans="1:4">
      <c r="A2585" s="32" t="s">
        <v>3809</v>
      </c>
      <c r="B2585" s="32" t="s">
        <v>2547</v>
      </c>
      <c r="C2585" s="32">
        <v>2</v>
      </c>
      <c r="D2585" s="32">
        <v>2</v>
      </c>
    </row>
    <row r="2586" spans="1:4">
      <c r="A2586" s="32" t="s">
        <v>2860</v>
      </c>
      <c r="B2586" s="32" t="s">
        <v>2548</v>
      </c>
      <c r="C2586" s="32">
        <v>2</v>
      </c>
      <c r="D2586" s="32">
        <v>2</v>
      </c>
    </row>
    <row r="2587" spans="1:4">
      <c r="A2587" s="32" t="s">
        <v>2167</v>
      </c>
      <c r="B2587" s="32" t="s">
        <v>2547</v>
      </c>
      <c r="C2587" s="32">
        <v>2</v>
      </c>
      <c r="D2587" s="32">
        <v>2</v>
      </c>
    </row>
    <row r="2588" spans="1:4">
      <c r="A2588" s="32" t="s">
        <v>2797</v>
      </c>
      <c r="B2588" s="32" t="s">
        <v>2547</v>
      </c>
      <c r="C2588" s="32">
        <v>2</v>
      </c>
      <c r="D2588" s="32">
        <v>2</v>
      </c>
    </row>
    <row r="2589" spans="1:4">
      <c r="A2589" s="32" t="s">
        <v>3810</v>
      </c>
      <c r="B2589" s="32" t="s">
        <v>2548</v>
      </c>
      <c r="C2589" s="32">
        <v>2</v>
      </c>
      <c r="D2589" s="32">
        <v>2</v>
      </c>
    </row>
    <row r="2590" spans="1:4">
      <c r="A2590" s="32" t="s">
        <v>2331</v>
      </c>
      <c r="B2590" s="32" t="s">
        <v>2547</v>
      </c>
      <c r="C2590" s="32">
        <v>2</v>
      </c>
      <c r="D2590" s="32">
        <v>2</v>
      </c>
    </row>
    <row r="2591" spans="1:4">
      <c r="A2591" s="32" t="s">
        <v>2507</v>
      </c>
      <c r="B2591" s="32" t="s">
        <v>2547</v>
      </c>
      <c r="C2591" s="32">
        <v>2</v>
      </c>
      <c r="D2591" s="32">
        <v>2</v>
      </c>
    </row>
    <row r="2592" spans="1:4">
      <c r="A2592" s="32" t="s">
        <v>2861</v>
      </c>
      <c r="B2592" s="32" t="s">
        <v>2547</v>
      </c>
      <c r="C2592" s="32">
        <v>2</v>
      </c>
      <c r="D2592" s="32">
        <v>2</v>
      </c>
    </row>
    <row r="2593" spans="1:4">
      <c r="A2593" s="32" t="s">
        <v>3811</v>
      </c>
      <c r="B2593" s="32" t="s">
        <v>2547</v>
      </c>
      <c r="C2593" s="32">
        <v>2</v>
      </c>
      <c r="D2593" s="32">
        <v>2</v>
      </c>
    </row>
    <row r="2594" spans="1:4">
      <c r="A2594" s="32" t="s">
        <v>1939</v>
      </c>
      <c r="B2594" s="32" t="s">
        <v>2548</v>
      </c>
      <c r="C2594" s="32">
        <v>2</v>
      </c>
      <c r="D2594" s="32">
        <v>2</v>
      </c>
    </row>
    <row r="2595" spans="1:4">
      <c r="A2595" s="32" t="s">
        <v>3812</v>
      </c>
      <c r="B2595" s="32" t="s">
        <v>2547</v>
      </c>
      <c r="C2595" s="32">
        <v>2</v>
      </c>
      <c r="D2595" s="32">
        <v>2</v>
      </c>
    </row>
    <row r="2596" spans="1:4">
      <c r="A2596" s="32" t="s">
        <v>1385</v>
      </c>
      <c r="B2596" s="32" t="s">
        <v>2548</v>
      </c>
      <c r="C2596" s="32">
        <v>2</v>
      </c>
      <c r="D2596" s="32">
        <v>2</v>
      </c>
    </row>
    <row r="2597" spans="1:4">
      <c r="A2597" s="32" t="s">
        <v>1698</v>
      </c>
      <c r="B2597" s="32" t="s">
        <v>2549</v>
      </c>
      <c r="C2597" s="32">
        <v>2</v>
      </c>
      <c r="D2597" s="32">
        <v>1</v>
      </c>
    </row>
    <row r="2598" spans="1:4">
      <c r="A2598" s="32" t="s">
        <v>2171</v>
      </c>
      <c r="B2598" s="32" t="s">
        <v>2548</v>
      </c>
      <c r="C2598" s="32">
        <v>2</v>
      </c>
      <c r="D2598" s="32">
        <v>2</v>
      </c>
    </row>
    <row r="2599" spans="1:4">
      <c r="A2599" s="32" t="s">
        <v>1409</v>
      </c>
      <c r="B2599" s="32" t="s">
        <v>2548</v>
      </c>
      <c r="C2599" s="32">
        <v>2</v>
      </c>
      <c r="D2599" s="32">
        <v>1</v>
      </c>
    </row>
    <row r="2600" spans="1:4">
      <c r="A2600" s="32" t="s">
        <v>2333</v>
      </c>
      <c r="B2600" s="32" t="s">
        <v>2547</v>
      </c>
      <c r="C2600" s="32">
        <v>2</v>
      </c>
      <c r="D2600" s="32">
        <v>1</v>
      </c>
    </row>
    <row r="2601" spans="1:4">
      <c r="A2601" s="32" t="s">
        <v>2509</v>
      </c>
      <c r="B2601" s="32" t="s">
        <v>2547</v>
      </c>
      <c r="C2601" s="32">
        <v>2</v>
      </c>
      <c r="D2601" s="32">
        <v>2</v>
      </c>
    </row>
    <row r="2602" spans="1:4">
      <c r="A2602" s="32" t="s">
        <v>2334</v>
      </c>
      <c r="B2602" s="32" t="s">
        <v>2547</v>
      </c>
      <c r="C2602" s="32">
        <v>2</v>
      </c>
      <c r="D2602" s="32">
        <v>2</v>
      </c>
    </row>
    <row r="2603" spans="1:4">
      <c r="A2603" s="32" t="s">
        <v>2334</v>
      </c>
      <c r="B2603" s="32" t="s">
        <v>2548</v>
      </c>
      <c r="C2603" s="32">
        <v>2</v>
      </c>
      <c r="D2603" s="32">
        <v>2</v>
      </c>
    </row>
    <row r="2604" spans="1:4">
      <c r="A2604" s="32" t="s">
        <v>1313</v>
      </c>
      <c r="B2604" s="32" t="s">
        <v>2548</v>
      </c>
      <c r="C2604" s="32">
        <v>2</v>
      </c>
      <c r="D2604" s="32">
        <v>2</v>
      </c>
    </row>
    <row r="2605" spans="1:4">
      <c r="A2605" s="32" t="s">
        <v>2172</v>
      </c>
      <c r="B2605" s="32" t="s">
        <v>2548</v>
      </c>
      <c r="C2605" s="32">
        <v>2</v>
      </c>
      <c r="D2605" s="32">
        <v>2</v>
      </c>
    </row>
    <row r="2606" spans="1:4">
      <c r="A2606" s="32" t="s">
        <v>3637</v>
      </c>
      <c r="B2606" s="32" t="s">
        <v>2547</v>
      </c>
      <c r="C2606" s="32">
        <v>2</v>
      </c>
      <c r="D2606" s="32">
        <v>2</v>
      </c>
    </row>
    <row r="2607" spans="1:4">
      <c r="A2607" s="32" t="s">
        <v>2337</v>
      </c>
      <c r="B2607" s="32" t="s">
        <v>2547</v>
      </c>
      <c r="C2607" s="32">
        <v>2</v>
      </c>
      <c r="D2607" s="32">
        <v>2</v>
      </c>
    </row>
    <row r="2608" spans="1:4">
      <c r="A2608" s="32" t="s">
        <v>1699</v>
      </c>
      <c r="B2608" s="32" t="s">
        <v>2547</v>
      </c>
      <c r="C2608" s="32">
        <v>2</v>
      </c>
      <c r="D2608" s="32">
        <v>2</v>
      </c>
    </row>
    <row r="2609" spans="1:4">
      <c r="A2609" s="32" t="s">
        <v>1067</v>
      </c>
      <c r="B2609" s="32" t="s">
        <v>2549</v>
      </c>
      <c r="C2609" s="32">
        <v>2</v>
      </c>
      <c r="D2609" s="32">
        <v>1</v>
      </c>
    </row>
    <row r="2610" spans="1:4">
      <c r="A2610" s="32" t="s">
        <v>2510</v>
      </c>
      <c r="B2610" s="32" t="s">
        <v>2547</v>
      </c>
      <c r="C2610" s="32">
        <v>2</v>
      </c>
      <c r="D2610" s="32">
        <v>1</v>
      </c>
    </row>
    <row r="2611" spans="1:4">
      <c r="A2611" s="32" t="s">
        <v>3557</v>
      </c>
      <c r="B2611" s="32" t="s">
        <v>2547</v>
      </c>
      <c r="C2611" s="32">
        <v>2</v>
      </c>
      <c r="D2611" s="32">
        <v>2</v>
      </c>
    </row>
    <row r="2612" spans="1:4">
      <c r="A2612" s="32" t="s">
        <v>3557</v>
      </c>
      <c r="B2612" s="32" t="s">
        <v>2548</v>
      </c>
      <c r="C2612" s="32">
        <v>2</v>
      </c>
      <c r="D2612" s="32">
        <v>2</v>
      </c>
    </row>
    <row r="2613" spans="1:4">
      <c r="A2613" s="32" t="s">
        <v>2340</v>
      </c>
      <c r="B2613" s="32" t="s">
        <v>2547</v>
      </c>
      <c r="C2613" s="32">
        <v>2</v>
      </c>
      <c r="D2613" s="32">
        <v>2</v>
      </c>
    </row>
    <row r="2614" spans="1:4">
      <c r="A2614" s="32" t="s">
        <v>1847</v>
      </c>
      <c r="B2614" s="32" t="s">
        <v>2547</v>
      </c>
      <c r="C2614" s="32">
        <v>2</v>
      </c>
      <c r="D2614" s="32">
        <v>2</v>
      </c>
    </row>
    <row r="2615" spans="1:4">
      <c r="A2615" s="32" t="s">
        <v>2341</v>
      </c>
      <c r="B2615" s="32" t="s">
        <v>2547</v>
      </c>
      <c r="C2615" s="32">
        <v>2</v>
      </c>
      <c r="D2615" s="32">
        <v>2</v>
      </c>
    </row>
    <row r="2616" spans="1:4">
      <c r="A2616" s="32" t="s">
        <v>2174</v>
      </c>
      <c r="B2616" s="32" t="s">
        <v>2548</v>
      </c>
      <c r="C2616" s="32">
        <v>2</v>
      </c>
      <c r="D2616" s="32">
        <v>2</v>
      </c>
    </row>
    <row r="2617" spans="1:4">
      <c r="A2617" s="32" t="s">
        <v>2512</v>
      </c>
      <c r="B2617" s="32" t="s">
        <v>2548</v>
      </c>
      <c r="C2617" s="32">
        <v>2</v>
      </c>
      <c r="D2617" s="32">
        <v>2</v>
      </c>
    </row>
    <row r="2618" spans="1:4">
      <c r="A2618" s="32" t="s">
        <v>1354</v>
      </c>
      <c r="B2618" s="32" t="s">
        <v>2548</v>
      </c>
      <c r="C2618" s="32">
        <v>2</v>
      </c>
      <c r="D2618" s="32">
        <v>1</v>
      </c>
    </row>
    <row r="2619" spans="1:4">
      <c r="A2619" s="32" t="s">
        <v>2175</v>
      </c>
      <c r="B2619" s="32" t="s">
        <v>2548</v>
      </c>
      <c r="C2619" s="32">
        <v>2</v>
      </c>
      <c r="D2619" s="32">
        <v>2</v>
      </c>
    </row>
    <row r="2620" spans="1:4">
      <c r="A2620" s="32" t="s">
        <v>3814</v>
      </c>
      <c r="B2620" s="32" t="s">
        <v>2548</v>
      </c>
      <c r="C2620" s="32">
        <v>2</v>
      </c>
      <c r="D2620" s="32">
        <v>2</v>
      </c>
    </row>
    <row r="2621" spans="1:4">
      <c r="A2621" s="32" t="s">
        <v>2177</v>
      </c>
      <c r="B2621" s="32" t="s">
        <v>2547</v>
      </c>
      <c r="C2621" s="32">
        <v>2</v>
      </c>
      <c r="D2621" s="32">
        <v>2</v>
      </c>
    </row>
    <row r="2622" spans="1:4">
      <c r="A2622" s="32" t="s">
        <v>2177</v>
      </c>
      <c r="B2622" s="32" t="s">
        <v>2548</v>
      </c>
      <c r="C2622" s="32">
        <v>2</v>
      </c>
      <c r="D2622" s="32">
        <v>2</v>
      </c>
    </row>
    <row r="2623" spans="1:4">
      <c r="A2623" s="32" t="s">
        <v>2342</v>
      </c>
      <c r="B2623" s="32" t="s">
        <v>2548</v>
      </c>
      <c r="C2623" s="32">
        <v>2</v>
      </c>
      <c r="D2623" s="32">
        <v>2</v>
      </c>
    </row>
    <row r="2624" spans="1:4">
      <c r="A2624" s="32" t="s">
        <v>2516</v>
      </c>
      <c r="B2624" s="32" t="s">
        <v>2549</v>
      </c>
      <c r="C2624" s="32">
        <v>2</v>
      </c>
      <c r="D2624" s="32">
        <v>2</v>
      </c>
    </row>
    <row r="2625" spans="1:4">
      <c r="A2625" s="32" t="s">
        <v>2053</v>
      </c>
      <c r="B2625" s="32" t="s">
        <v>2547</v>
      </c>
      <c r="C2625" s="32">
        <v>2</v>
      </c>
      <c r="D2625" s="32">
        <v>2</v>
      </c>
    </row>
    <row r="2626" spans="1:4">
      <c r="A2626" s="32" t="s">
        <v>2053</v>
      </c>
      <c r="B2626" s="32" t="s">
        <v>2548</v>
      </c>
      <c r="C2626" s="32">
        <v>2</v>
      </c>
      <c r="D2626" s="32">
        <v>2</v>
      </c>
    </row>
    <row r="2627" spans="1:4">
      <c r="A2627" s="32" t="s">
        <v>1444</v>
      </c>
      <c r="B2627" s="32" t="s">
        <v>2548</v>
      </c>
      <c r="C2627" s="32">
        <v>2</v>
      </c>
      <c r="D2627" s="32">
        <v>2</v>
      </c>
    </row>
    <row r="2628" spans="1:4">
      <c r="A2628" s="32" t="s">
        <v>1662</v>
      </c>
      <c r="B2628" s="32" t="s">
        <v>2548</v>
      </c>
      <c r="C2628" s="32">
        <v>2</v>
      </c>
      <c r="D2628" s="32">
        <v>2</v>
      </c>
    </row>
    <row r="2629" spans="1:4">
      <c r="A2629" s="32" t="s">
        <v>1663</v>
      </c>
      <c r="B2629" s="32" t="s">
        <v>2548</v>
      </c>
      <c r="C2629" s="32">
        <v>2</v>
      </c>
      <c r="D2629" s="32">
        <v>2</v>
      </c>
    </row>
    <row r="2630" spans="1:4">
      <c r="A2630" s="32" t="s">
        <v>1387</v>
      </c>
      <c r="B2630" s="32" t="s">
        <v>2549</v>
      </c>
      <c r="C2630" s="32">
        <v>2</v>
      </c>
      <c r="D2630" s="32">
        <v>1</v>
      </c>
    </row>
    <row r="2631" spans="1:4">
      <c r="A2631" s="32" t="s">
        <v>1410</v>
      </c>
      <c r="B2631" s="32" t="s">
        <v>2548</v>
      </c>
      <c r="C2631" s="32">
        <v>2</v>
      </c>
      <c r="D2631" s="32">
        <v>2</v>
      </c>
    </row>
    <row r="2632" spans="1:4">
      <c r="A2632" s="32" t="s">
        <v>2518</v>
      </c>
      <c r="B2632" s="32" t="s">
        <v>2547</v>
      </c>
      <c r="C2632" s="32">
        <v>2</v>
      </c>
      <c r="D2632" s="32">
        <v>2</v>
      </c>
    </row>
    <row r="2633" spans="1:4">
      <c r="A2633" s="32" t="s">
        <v>2054</v>
      </c>
      <c r="B2633" s="32" t="s">
        <v>2547</v>
      </c>
      <c r="C2633" s="32">
        <v>2</v>
      </c>
      <c r="D2633" s="32">
        <v>2</v>
      </c>
    </row>
    <row r="2634" spans="1:4">
      <c r="A2634" s="32" t="s">
        <v>3815</v>
      </c>
      <c r="B2634" s="32" t="s">
        <v>2547</v>
      </c>
      <c r="C2634" s="32">
        <v>2</v>
      </c>
      <c r="D2634" s="32">
        <v>2</v>
      </c>
    </row>
    <row r="2635" spans="1:4">
      <c r="A2635" s="32" t="s">
        <v>1338</v>
      </c>
      <c r="B2635" s="32" t="s">
        <v>2548</v>
      </c>
      <c r="C2635" s="32">
        <v>2</v>
      </c>
      <c r="D2635" s="32">
        <v>2</v>
      </c>
    </row>
    <row r="2636" spans="1:4">
      <c r="A2636" s="32" t="s">
        <v>1189</v>
      </c>
      <c r="B2636" s="32" t="s">
        <v>2548</v>
      </c>
      <c r="C2636" s="32">
        <v>2</v>
      </c>
      <c r="D2636" s="32">
        <v>2</v>
      </c>
    </row>
    <row r="2637" spans="1:4">
      <c r="A2637" s="32" t="s">
        <v>1314</v>
      </c>
      <c r="B2637" s="32" t="s">
        <v>2548</v>
      </c>
      <c r="C2637" s="32">
        <v>2</v>
      </c>
      <c r="D2637" s="32">
        <v>2</v>
      </c>
    </row>
    <row r="2638" spans="1:4">
      <c r="A2638" s="32" t="s">
        <v>2347</v>
      </c>
      <c r="B2638" s="32" t="s">
        <v>2547</v>
      </c>
      <c r="C2638" s="32">
        <v>2</v>
      </c>
      <c r="D2638" s="32">
        <v>1</v>
      </c>
    </row>
    <row r="2639" spans="1:4">
      <c r="A2639" s="32" t="s">
        <v>2347</v>
      </c>
      <c r="B2639" s="32" t="s">
        <v>2548</v>
      </c>
      <c r="C2639" s="32">
        <v>2</v>
      </c>
      <c r="D2639" s="32">
        <v>2</v>
      </c>
    </row>
    <row r="2640" spans="1:4">
      <c r="A2640" s="32" t="s">
        <v>2921</v>
      </c>
      <c r="B2640" s="32" t="s">
        <v>2547</v>
      </c>
      <c r="C2640" s="32">
        <v>2</v>
      </c>
      <c r="D2640" s="32">
        <v>1</v>
      </c>
    </row>
    <row r="2641" spans="1:4">
      <c r="A2641" s="32" t="s">
        <v>1222</v>
      </c>
      <c r="B2641" s="32" t="s">
        <v>2549</v>
      </c>
      <c r="C2641" s="32">
        <v>2</v>
      </c>
      <c r="D2641" s="32">
        <v>2</v>
      </c>
    </row>
    <row r="2642" spans="1:4">
      <c r="A2642" s="32" t="s">
        <v>1305</v>
      </c>
      <c r="B2642" s="32" t="s">
        <v>2549</v>
      </c>
      <c r="C2642" s="32">
        <v>2</v>
      </c>
      <c r="D2642" s="32">
        <v>2</v>
      </c>
    </row>
    <row r="2643" spans="1:4">
      <c r="A2643" s="32" t="s">
        <v>2057</v>
      </c>
      <c r="B2643" s="32" t="s">
        <v>2547</v>
      </c>
      <c r="C2643" s="32">
        <v>2</v>
      </c>
      <c r="D2643" s="32">
        <v>2</v>
      </c>
    </row>
    <row r="2644" spans="1:4">
      <c r="A2644" s="32" t="s">
        <v>1943</v>
      </c>
      <c r="B2644" s="32" t="s">
        <v>2547</v>
      </c>
      <c r="C2644" s="32">
        <v>2</v>
      </c>
      <c r="D2644" s="32">
        <v>2</v>
      </c>
    </row>
    <row r="2645" spans="1:4">
      <c r="A2645" s="32" t="s">
        <v>1943</v>
      </c>
      <c r="B2645" s="32" t="s">
        <v>2548</v>
      </c>
      <c r="C2645" s="32">
        <v>2</v>
      </c>
      <c r="D2645" s="32">
        <v>1</v>
      </c>
    </row>
    <row r="2646" spans="1:4">
      <c r="A2646" s="32" t="s">
        <v>1146</v>
      </c>
      <c r="B2646" s="32" t="s">
        <v>2548</v>
      </c>
      <c r="C2646" s="32">
        <v>2</v>
      </c>
      <c r="D2646" s="32">
        <v>2</v>
      </c>
    </row>
    <row r="2647" spans="1:4">
      <c r="A2647" s="32" t="s">
        <v>2922</v>
      </c>
      <c r="B2647" s="32" t="s">
        <v>2548</v>
      </c>
      <c r="C2647" s="32">
        <v>2</v>
      </c>
      <c r="D2647" s="32">
        <v>2</v>
      </c>
    </row>
    <row r="2648" spans="1:4">
      <c r="A2648" s="32" t="s">
        <v>1515</v>
      </c>
      <c r="B2648" s="32" t="s">
        <v>2548</v>
      </c>
      <c r="C2648" s="32">
        <v>2</v>
      </c>
      <c r="D2648" s="32">
        <v>2</v>
      </c>
    </row>
    <row r="2649" spans="1:4">
      <c r="A2649" s="32" t="s">
        <v>1702</v>
      </c>
      <c r="B2649" s="32" t="s">
        <v>2548</v>
      </c>
      <c r="C2649" s="32">
        <v>2</v>
      </c>
      <c r="D2649" s="32">
        <v>2</v>
      </c>
    </row>
    <row r="2650" spans="1:4">
      <c r="A2650" s="32" t="s">
        <v>2352</v>
      </c>
      <c r="B2650" s="32" t="s">
        <v>2547</v>
      </c>
      <c r="C2650" s="32">
        <v>2</v>
      </c>
      <c r="D2650" s="32">
        <v>2</v>
      </c>
    </row>
    <row r="2651" spans="1:4">
      <c r="A2651" s="32" t="s">
        <v>2185</v>
      </c>
      <c r="B2651" s="32" t="s">
        <v>2547</v>
      </c>
      <c r="C2651" s="32">
        <v>2</v>
      </c>
      <c r="D2651" s="32">
        <v>2</v>
      </c>
    </row>
    <row r="2652" spans="1:4">
      <c r="A2652" s="32" t="s">
        <v>1562</v>
      </c>
      <c r="B2652" s="32" t="s">
        <v>2547</v>
      </c>
      <c r="C2652" s="32">
        <v>2</v>
      </c>
      <c r="D2652" s="32">
        <v>2</v>
      </c>
    </row>
    <row r="2653" spans="1:4">
      <c r="A2653" s="32" t="s">
        <v>2865</v>
      </c>
      <c r="B2653" s="32" t="s">
        <v>2547</v>
      </c>
      <c r="C2653" s="32">
        <v>2</v>
      </c>
      <c r="D2653" s="32">
        <v>2</v>
      </c>
    </row>
    <row r="2654" spans="1:4">
      <c r="A2654" s="32" t="s">
        <v>1056</v>
      </c>
      <c r="B2654" s="32" t="s">
        <v>2549</v>
      </c>
      <c r="C2654" s="32">
        <v>2</v>
      </c>
      <c r="D2654" s="32">
        <v>2</v>
      </c>
    </row>
    <row r="2655" spans="1:4">
      <c r="A2655" s="32" t="s">
        <v>2525</v>
      </c>
      <c r="B2655" s="32" t="s">
        <v>2547</v>
      </c>
      <c r="C2655" s="32">
        <v>2</v>
      </c>
      <c r="D2655" s="32">
        <v>2</v>
      </c>
    </row>
    <row r="2656" spans="1:4">
      <c r="A2656" s="32" t="s">
        <v>1855</v>
      </c>
      <c r="B2656" s="32" t="s">
        <v>2548</v>
      </c>
      <c r="C2656" s="32">
        <v>2</v>
      </c>
      <c r="D2656" s="32">
        <v>2</v>
      </c>
    </row>
    <row r="2657" spans="1:4">
      <c r="A2657" s="32" t="s">
        <v>2353</v>
      </c>
      <c r="B2657" s="32" t="s">
        <v>2547</v>
      </c>
      <c r="C2657" s="32">
        <v>2</v>
      </c>
      <c r="D2657" s="32">
        <v>2</v>
      </c>
    </row>
    <row r="2658" spans="1:4">
      <c r="A2658" s="32" t="s">
        <v>3816</v>
      </c>
      <c r="B2658" s="32" t="s">
        <v>2547</v>
      </c>
      <c r="C2658" s="32">
        <v>2</v>
      </c>
      <c r="D2658" s="32">
        <v>2</v>
      </c>
    </row>
    <row r="2659" spans="1:4">
      <c r="A2659" s="32" t="s">
        <v>1703</v>
      </c>
      <c r="B2659" s="32" t="s">
        <v>2547</v>
      </c>
      <c r="C2659" s="32">
        <v>2</v>
      </c>
      <c r="D2659" s="32">
        <v>1</v>
      </c>
    </row>
    <row r="2660" spans="1:4">
      <c r="A2660" s="32" t="s">
        <v>1703</v>
      </c>
      <c r="B2660" s="32" t="s">
        <v>2548</v>
      </c>
      <c r="C2660" s="32">
        <v>2</v>
      </c>
      <c r="D2660" s="32">
        <v>2</v>
      </c>
    </row>
    <row r="2661" spans="1:4">
      <c r="A2661" s="32" t="s">
        <v>3817</v>
      </c>
      <c r="B2661" s="32" t="s">
        <v>2547</v>
      </c>
      <c r="C2661" s="32">
        <v>2</v>
      </c>
      <c r="D2661" s="32">
        <v>2</v>
      </c>
    </row>
    <row r="2662" spans="1:4">
      <c r="A2662" s="32" t="s">
        <v>1516</v>
      </c>
      <c r="B2662" s="32" t="s">
        <v>2548</v>
      </c>
      <c r="C2662" s="32">
        <v>2</v>
      </c>
      <c r="D2662" s="32">
        <v>2</v>
      </c>
    </row>
    <row r="2663" spans="1:4">
      <c r="A2663" s="32" t="s">
        <v>1014</v>
      </c>
      <c r="B2663" s="32" t="s">
        <v>2549</v>
      </c>
      <c r="C2663" s="32">
        <v>2</v>
      </c>
      <c r="D2663" s="32">
        <v>2</v>
      </c>
    </row>
    <row r="2664" spans="1:4">
      <c r="A2664" s="32" t="s">
        <v>1010</v>
      </c>
      <c r="B2664" s="32" t="s">
        <v>2549</v>
      </c>
      <c r="C2664" s="32">
        <v>2</v>
      </c>
      <c r="D2664" s="32">
        <v>2</v>
      </c>
    </row>
    <row r="2665" spans="1:4">
      <c r="A2665" s="32" t="s">
        <v>1013</v>
      </c>
      <c r="B2665" s="32" t="s">
        <v>2549</v>
      </c>
      <c r="C2665" s="32">
        <v>2</v>
      </c>
      <c r="D2665" s="32">
        <v>1</v>
      </c>
    </row>
    <row r="2666" spans="1:4">
      <c r="A2666" s="32" t="s">
        <v>3818</v>
      </c>
      <c r="B2666" s="32" t="s">
        <v>2548</v>
      </c>
      <c r="C2666" s="32">
        <v>2</v>
      </c>
      <c r="D2666" s="32">
        <v>1</v>
      </c>
    </row>
    <row r="2667" spans="1:4">
      <c r="A2667" s="32" t="s">
        <v>2355</v>
      </c>
      <c r="B2667" s="32" t="s">
        <v>2547</v>
      </c>
      <c r="C2667" s="32">
        <v>2</v>
      </c>
      <c r="D2667" s="32">
        <v>2</v>
      </c>
    </row>
    <row r="2668" spans="1:4">
      <c r="A2668" s="32" t="s">
        <v>3639</v>
      </c>
      <c r="B2668" s="32" t="s">
        <v>2548</v>
      </c>
      <c r="C2668" s="32">
        <v>2</v>
      </c>
      <c r="D2668" s="32">
        <v>1</v>
      </c>
    </row>
    <row r="2669" spans="1:4">
      <c r="A2669" s="32" t="s">
        <v>1107</v>
      </c>
      <c r="B2669" s="32" t="s">
        <v>2548</v>
      </c>
      <c r="C2669" s="32">
        <v>2</v>
      </c>
      <c r="D2669" s="32">
        <v>2</v>
      </c>
    </row>
    <row r="2670" spans="1:4">
      <c r="A2670" s="32" t="s">
        <v>1061</v>
      </c>
      <c r="B2670" s="32" t="s">
        <v>2549</v>
      </c>
      <c r="C2670" s="32">
        <v>2</v>
      </c>
      <c r="D2670" s="32">
        <v>1</v>
      </c>
    </row>
    <row r="2671" spans="1:4">
      <c r="A2671" s="32" t="s">
        <v>3819</v>
      </c>
      <c r="B2671" s="32" t="s">
        <v>2547</v>
      </c>
      <c r="C2671" s="32">
        <v>2</v>
      </c>
      <c r="D2671" s="32">
        <v>1</v>
      </c>
    </row>
    <row r="2672" spans="1:4">
      <c r="A2672" s="32" t="s">
        <v>1116</v>
      </c>
      <c r="B2672" s="32" t="s">
        <v>2548</v>
      </c>
      <c r="C2672" s="32">
        <v>2</v>
      </c>
      <c r="D2672" s="32">
        <v>1</v>
      </c>
    </row>
    <row r="2673" spans="1:4">
      <c r="A2673" s="32" t="s">
        <v>2189</v>
      </c>
      <c r="B2673" s="32" t="s">
        <v>2547</v>
      </c>
      <c r="C2673" s="32">
        <v>2</v>
      </c>
      <c r="D2673" s="32">
        <v>2</v>
      </c>
    </row>
    <row r="2674" spans="1:4">
      <c r="A2674" s="32" t="s">
        <v>2586</v>
      </c>
      <c r="B2674" s="32">
        <v>2</v>
      </c>
      <c r="C2674" s="32">
        <v>1</v>
      </c>
      <c r="D2674" s="32">
        <v>2</v>
      </c>
    </row>
    <row r="2675" spans="1:4">
      <c r="A2675" s="32" t="s">
        <v>3315</v>
      </c>
      <c r="B2675" s="32" t="s">
        <v>2547</v>
      </c>
      <c r="C2675" s="32">
        <v>2</v>
      </c>
      <c r="D2675" s="32">
        <v>1</v>
      </c>
    </row>
    <row r="2676" spans="1:4">
      <c r="A2676" s="32" t="s">
        <v>3820</v>
      </c>
      <c r="B2676" s="32" t="s">
        <v>2547</v>
      </c>
      <c r="C2676" s="32">
        <v>2</v>
      </c>
      <c r="D2676" s="32">
        <v>1</v>
      </c>
    </row>
    <row r="2677" spans="1:4">
      <c r="A2677" s="32" t="s">
        <v>2193</v>
      </c>
      <c r="B2677" s="32" t="s">
        <v>2547</v>
      </c>
      <c r="C2677" s="32">
        <v>2</v>
      </c>
      <c r="D2677" s="32">
        <v>2</v>
      </c>
    </row>
    <row r="2678" spans="1:4">
      <c r="A2678" s="32" t="s">
        <v>2193</v>
      </c>
      <c r="B2678" s="32" t="s">
        <v>2548</v>
      </c>
      <c r="C2678" s="32">
        <v>2</v>
      </c>
      <c r="D2678" s="32">
        <v>2</v>
      </c>
    </row>
    <row r="2679" spans="1:4">
      <c r="A2679" s="32" t="s">
        <v>3316</v>
      </c>
      <c r="B2679" s="32" t="s">
        <v>2547</v>
      </c>
      <c r="C2679" s="32">
        <v>2</v>
      </c>
      <c r="D2679" s="32">
        <v>1</v>
      </c>
    </row>
    <row r="2680" spans="1:4">
      <c r="A2680" s="32" t="s">
        <v>2357</v>
      </c>
      <c r="B2680" s="32" t="s">
        <v>2547</v>
      </c>
      <c r="C2680" s="32">
        <v>2</v>
      </c>
      <c r="D2680" s="32">
        <v>1</v>
      </c>
    </row>
    <row r="2681" spans="1:4">
      <c r="A2681" s="32" t="s">
        <v>3317</v>
      </c>
      <c r="B2681" s="32" t="s">
        <v>2547</v>
      </c>
      <c r="C2681" s="32">
        <v>2</v>
      </c>
      <c r="D2681" s="32">
        <v>1</v>
      </c>
    </row>
    <row r="2682" spans="1:4">
      <c r="A2682" s="32" t="s">
        <v>2824</v>
      </c>
      <c r="B2682" s="32" t="s">
        <v>2547</v>
      </c>
      <c r="C2682" s="32">
        <v>2</v>
      </c>
      <c r="D2682" s="32">
        <v>1</v>
      </c>
    </row>
    <row r="2683" spans="1:4">
      <c r="A2683" s="32" t="s">
        <v>3185</v>
      </c>
      <c r="B2683" s="32" t="s">
        <v>2548</v>
      </c>
      <c r="C2683" s="32">
        <v>2</v>
      </c>
      <c r="D2683" s="32">
        <v>1</v>
      </c>
    </row>
    <row r="2684" spans="1:4">
      <c r="A2684" s="32" t="s">
        <v>4563</v>
      </c>
      <c r="B2684" s="32">
        <v>2</v>
      </c>
      <c r="C2684" s="32">
        <v>1</v>
      </c>
      <c r="D2684" s="32">
        <v>2</v>
      </c>
    </row>
    <row r="2685" spans="1:4">
      <c r="A2685" s="32" t="s">
        <v>3822</v>
      </c>
      <c r="B2685" s="32" t="s">
        <v>2547</v>
      </c>
      <c r="C2685" s="32">
        <v>2</v>
      </c>
      <c r="D2685" s="32">
        <v>1</v>
      </c>
    </row>
    <row r="2686" spans="1:4">
      <c r="A2686" s="32" t="s">
        <v>1948</v>
      </c>
      <c r="B2686" s="32" t="s">
        <v>2547</v>
      </c>
      <c r="C2686" s="32">
        <v>2</v>
      </c>
      <c r="D2686" s="32">
        <v>2</v>
      </c>
    </row>
    <row r="2687" spans="1:4">
      <c r="A2687" s="32" t="s">
        <v>2060</v>
      </c>
      <c r="B2687" s="32" t="s">
        <v>2547</v>
      </c>
      <c r="C2687" s="32">
        <v>2</v>
      </c>
      <c r="D2687" s="32">
        <v>2</v>
      </c>
    </row>
    <row r="2688" spans="1:4">
      <c r="A2688" s="32" t="s">
        <v>1774</v>
      </c>
      <c r="B2688" s="32" t="s">
        <v>2548</v>
      </c>
      <c r="C2688" s="32">
        <v>2</v>
      </c>
      <c r="D2688" s="32">
        <v>1</v>
      </c>
    </row>
    <row r="2689" spans="1:4">
      <c r="A2689" s="32" t="s">
        <v>3823</v>
      </c>
      <c r="B2689" s="32" t="s">
        <v>2548</v>
      </c>
      <c r="C2689" s="32">
        <v>2</v>
      </c>
      <c r="D2689" s="32">
        <v>1</v>
      </c>
    </row>
    <row r="2690" spans="1:4">
      <c r="A2690" s="32" t="s">
        <v>3186</v>
      </c>
      <c r="B2690" s="32" t="s">
        <v>2547</v>
      </c>
      <c r="C2690" s="32">
        <v>2</v>
      </c>
      <c r="D2690" s="32">
        <v>2</v>
      </c>
    </row>
    <row r="2691" spans="1:4">
      <c r="A2691" s="32" t="s">
        <v>3824</v>
      </c>
      <c r="B2691" s="32" t="s">
        <v>2548</v>
      </c>
      <c r="C2691" s="32">
        <v>2</v>
      </c>
      <c r="D2691" s="32">
        <v>1</v>
      </c>
    </row>
    <row r="2692" spans="1:4">
      <c r="A2692" s="32" t="s">
        <v>1949</v>
      </c>
      <c r="B2692" s="32" t="s">
        <v>2547</v>
      </c>
      <c r="C2692" s="32">
        <v>2</v>
      </c>
      <c r="D2692" s="32">
        <v>1</v>
      </c>
    </row>
    <row r="2693" spans="1:4">
      <c r="A2693" s="32" t="s">
        <v>3078</v>
      </c>
      <c r="B2693" s="32" t="s">
        <v>2547</v>
      </c>
      <c r="C2693" s="32">
        <v>2</v>
      </c>
      <c r="D2693" s="32">
        <v>1</v>
      </c>
    </row>
    <row r="2694" spans="1:4">
      <c r="A2694" s="32" t="s">
        <v>3825</v>
      </c>
      <c r="B2694" s="32" t="s">
        <v>2547</v>
      </c>
      <c r="C2694" s="32">
        <v>2</v>
      </c>
      <c r="D2694" s="32">
        <v>1</v>
      </c>
    </row>
    <row r="2695" spans="1:4">
      <c r="A2695" s="32" t="s">
        <v>2868</v>
      </c>
      <c r="B2695" s="32" t="s">
        <v>2548</v>
      </c>
      <c r="C2695" s="32">
        <v>2</v>
      </c>
      <c r="D2695" s="32">
        <v>1</v>
      </c>
    </row>
    <row r="2696" spans="1:4">
      <c r="A2696" s="32" t="s">
        <v>2826</v>
      </c>
      <c r="B2696" s="32" t="s">
        <v>2547</v>
      </c>
      <c r="C2696" s="32">
        <v>2</v>
      </c>
      <c r="D2696" s="32">
        <v>1</v>
      </c>
    </row>
    <row r="2697" spans="1:4">
      <c r="A2697" s="32" t="s">
        <v>3826</v>
      </c>
      <c r="B2697" s="32" t="s">
        <v>2547</v>
      </c>
      <c r="C2697" s="32">
        <v>2</v>
      </c>
      <c r="D2697" s="32">
        <v>1</v>
      </c>
    </row>
    <row r="2698" spans="1:4">
      <c r="A2698" s="32" t="s">
        <v>3319</v>
      </c>
      <c r="B2698" s="32" t="s">
        <v>2547</v>
      </c>
      <c r="C2698" s="32">
        <v>2</v>
      </c>
      <c r="D2698" s="32">
        <v>2</v>
      </c>
    </row>
    <row r="2699" spans="1:4">
      <c r="A2699" s="32" t="s">
        <v>4564</v>
      </c>
      <c r="B2699" s="32">
        <v>2</v>
      </c>
      <c r="C2699" s="32">
        <v>1</v>
      </c>
      <c r="D2699" s="32">
        <v>2</v>
      </c>
    </row>
    <row r="2700" spans="1:4">
      <c r="A2700" s="32" t="s">
        <v>3827</v>
      </c>
      <c r="B2700" s="32" t="s">
        <v>2547</v>
      </c>
      <c r="C2700" s="32">
        <v>2</v>
      </c>
      <c r="D2700" s="32">
        <v>1</v>
      </c>
    </row>
    <row r="2701" spans="1:4">
      <c r="A2701" s="32" t="s">
        <v>3828</v>
      </c>
      <c r="B2701" s="32" t="s">
        <v>2547</v>
      </c>
      <c r="C2701" s="32">
        <v>2</v>
      </c>
      <c r="D2701" s="32">
        <v>2</v>
      </c>
    </row>
    <row r="2702" spans="1:4">
      <c r="A2702" s="32" t="s">
        <v>3187</v>
      </c>
      <c r="B2702" s="32" t="s">
        <v>2547</v>
      </c>
      <c r="C2702" s="32">
        <v>2</v>
      </c>
      <c r="D2702" s="32">
        <v>1</v>
      </c>
    </row>
    <row r="2703" spans="1:4">
      <c r="A2703" s="32" t="s">
        <v>2530</v>
      </c>
      <c r="B2703" s="32" t="s">
        <v>2547</v>
      </c>
      <c r="C2703" s="32">
        <v>2</v>
      </c>
      <c r="D2703" s="32">
        <v>1</v>
      </c>
    </row>
    <row r="2704" spans="1:4">
      <c r="A2704" s="32" t="s">
        <v>3829</v>
      </c>
      <c r="B2704" s="32" t="s">
        <v>2547</v>
      </c>
      <c r="C2704" s="32">
        <v>2</v>
      </c>
      <c r="D2704" s="32">
        <v>1</v>
      </c>
    </row>
    <row r="2705" spans="1:4">
      <c r="A2705" s="32" t="s">
        <v>3320</v>
      </c>
      <c r="B2705" s="32" t="s">
        <v>2548</v>
      </c>
      <c r="C2705" s="32">
        <v>2</v>
      </c>
      <c r="D2705" s="32">
        <v>1</v>
      </c>
    </row>
    <row r="2706" spans="1:4">
      <c r="A2706" s="32" t="s">
        <v>3644</v>
      </c>
      <c r="B2706" s="32" t="s">
        <v>2547</v>
      </c>
      <c r="C2706" s="32">
        <v>2</v>
      </c>
      <c r="D2706" s="32">
        <v>1</v>
      </c>
    </row>
    <row r="2707" spans="1:4">
      <c r="A2707" s="32" t="s">
        <v>3321</v>
      </c>
      <c r="B2707" s="32" t="s">
        <v>2548</v>
      </c>
      <c r="C2707" s="32">
        <v>2</v>
      </c>
      <c r="D2707" s="32">
        <v>2</v>
      </c>
    </row>
    <row r="2708" spans="1:4">
      <c r="A2708" s="32" t="s">
        <v>3253</v>
      </c>
      <c r="B2708" s="32">
        <v>2</v>
      </c>
      <c r="C2708" s="32">
        <v>1</v>
      </c>
      <c r="D2708" s="32">
        <v>2</v>
      </c>
    </row>
    <row r="2709" spans="1:4">
      <c r="A2709" s="32" t="s">
        <v>4565</v>
      </c>
      <c r="B2709" s="32">
        <v>2</v>
      </c>
      <c r="C2709" s="32">
        <v>1</v>
      </c>
      <c r="D2709" s="32">
        <v>2</v>
      </c>
    </row>
    <row r="2710" spans="1:4">
      <c r="A2710" s="32" t="s">
        <v>4566</v>
      </c>
      <c r="B2710" s="32">
        <v>2</v>
      </c>
      <c r="C2710" s="32">
        <v>1</v>
      </c>
      <c r="D2710" s="32">
        <v>2</v>
      </c>
    </row>
    <row r="2711" spans="1:4">
      <c r="A2711" s="32" t="s">
        <v>3831</v>
      </c>
      <c r="B2711" s="32" t="s">
        <v>2547</v>
      </c>
      <c r="C2711" s="32">
        <v>2</v>
      </c>
      <c r="D2711" s="32">
        <v>2</v>
      </c>
    </row>
    <row r="2712" spans="1:4">
      <c r="A2712" s="32" t="s">
        <v>3832</v>
      </c>
      <c r="B2712" s="32" t="s">
        <v>2548</v>
      </c>
      <c r="C2712" s="32">
        <v>2</v>
      </c>
      <c r="D2712" s="32">
        <v>1</v>
      </c>
    </row>
    <row r="2713" spans="1:4">
      <c r="A2713" s="32" t="s">
        <v>4567</v>
      </c>
      <c r="B2713" s="32">
        <v>2</v>
      </c>
      <c r="C2713" s="32">
        <v>1</v>
      </c>
      <c r="D2713" s="32">
        <v>2</v>
      </c>
    </row>
    <row r="2714" spans="1:4">
      <c r="A2714" s="32" t="s">
        <v>2576</v>
      </c>
      <c r="B2714" s="32">
        <v>2</v>
      </c>
      <c r="C2714" s="32">
        <v>2</v>
      </c>
      <c r="D2714" s="32">
        <v>1</v>
      </c>
    </row>
    <row r="2715" spans="1:4">
      <c r="A2715" s="32" t="s">
        <v>3189</v>
      </c>
      <c r="B2715" s="32" t="s">
        <v>2548</v>
      </c>
      <c r="C2715" s="32">
        <v>2</v>
      </c>
      <c r="D2715" s="32">
        <v>2</v>
      </c>
    </row>
    <row r="2716" spans="1:4">
      <c r="A2716" s="32" t="s">
        <v>4568</v>
      </c>
      <c r="B2716" s="32">
        <v>2</v>
      </c>
      <c r="C2716" s="32">
        <v>1</v>
      </c>
      <c r="D2716" s="32">
        <v>2</v>
      </c>
    </row>
    <row r="2717" spans="1:4">
      <c r="A2717" s="32" t="s">
        <v>1609</v>
      </c>
      <c r="B2717" s="32" t="s">
        <v>2548</v>
      </c>
      <c r="C2717" s="32">
        <v>2</v>
      </c>
      <c r="D2717" s="32">
        <v>2</v>
      </c>
    </row>
    <row r="2718" spans="1:4">
      <c r="A2718" s="32" t="s">
        <v>3326</v>
      </c>
      <c r="B2718" s="32">
        <v>2</v>
      </c>
      <c r="C2718" s="32">
        <v>1</v>
      </c>
      <c r="D2718" s="32">
        <v>2</v>
      </c>
    </row>
    <row r="2719" spans="1:4">
      <c r="A2719" s="32" t="s">
        <v>3244</v>
      </c>
      <c r="B2719" s="32">
        <v>2</v>
      </c>
      <c r="C2719" s="32">
        <v>1</v>
      </c>
      <c r="D2719" s="32">
        <v>2</v>
      </c>
    </row>
    <row r="2720" spans="1:4">
      <c r="A2720" s="32" t="s">
        <v>4569</v>
      </c>
      <c r="B2720" s="32">
        <v>2</v>
      </c>
      <c r="C2720" s="32">
        <v>1</v>
      </c>
      <c r="D2720" s="32">
        <v>2</v>
      </c>
    </row>
    <row r="2721" spans="1:4">
      <c r="A2721" s="32" t="s">
        <v>1951</v>
      </c>
      <c r="B2721" s="32" t="s">
        <v>2547</v>
      </c>
      <c r="C2721" s="32">
        <v>2</v>
      </c>
      <c r="D2721" s="32">
        <v>2</v>
      </c>
    </row>
    <row r="2722" spans="1:4">
      <c r="A2722" s="32" t="s">
        <v>3247</v>
      </c>
      <c r="B2722" s="32">
        <v>2</v>
      </c>
      <c r="C2722" s="32">
        <v>2</v>
      </c>
      <c r="D2722" s="32">
        <v>1</v>
      </c>
    </row>
    <row r="2723" spans="1:4">
      <c r="A2723" s="32" t="s">
        <v>2363</v>
      </c>
      <c r="B2723" s="32" t="s">
        <v>2547</v>
      </c>
      <c r="C2723" s="32">
        <v>2</v>
      </c>
      <c r="D2723" s="32">
        <v>1</v>
      </c>
    </row>
    <row r="2724" spans="1:4">
      <c r="A2724" s="32" t="s">
        <v>3837</v>
      </c>
      <c r="B2724" s="32" t="s">
        <v>2547</v>
      </c>
      <c r="C2724" s="32">
        <v>2</v>
      </c>
      <c r="D2724" s="32">
        <v>1</v>
      </c>
    </row>
    <row r="2725" spans="1:4">
      <c r="A2725" s="32" t="s">
        <v>3649</v>
      </c>
      <c r="B2725" s="32" t="s">
        <v>2548</v>
      </c>
      <c r="C2725" s="32">
        <v>2</v>
      </c>
      <c r="D2725" s="32">
        <v>2</v>
      </c>
    </row>
    <row r="2726" spans="1:4">
      <c r="A2726" s="32" t="s">
        <v>2062</v>
      </c>
      <c r="B2726" s="32" t="s">
        <v>2547</v>
      </c>
      <c r="C2726" s="32">
        <v>2</v>
      </c>
      <c r="D2726" s="32">
        <v>2</v>
      </c>
    </row>
    <row r="2727" spans="1:4">
      <c r="A2727" s="32" t="s">
        <v>3838</v>
      </c>
      <c r="B2727" s="32" t="s">
        <v>2547</v>
      </c>
      <c r="C2727" s="32">
        <v>2</v>
      </c>
      <c r="D2727" s="32">
        <v>1</v>
      </c>
    </row>
    <row r="2728" spans="1:4">
      <c r="A2728" s="32" t="s">
        <v>3839</v>
      </c>
      <c r="B2728" s="32" t="s">
        <v>2547</v>
      </c>
      <c r="C2728" s="32">
        <v>2</v>
      </c>
      <c r="D2728" s="32">
        <v>1</v>
      </c>
    </row>
    <row r="2729" spans="1:4">
      <c r="A2729" s="32" t="s">
        <v>2946</v>
      </c>
      <c r="B2729" s="32">
        <v>2</v>
      </c>
      <c r="C2729" s="32">
        <v>2</v>
      </c>
      <c r="D2729" s="32">
        <v>1</v>
      </c>
    </row>
    <row r="2730" spans="1:4">
      <c r="A2730" s="32" t="s">
        <v>3840</v>
      </c>
      <c r="B2730" s="32" t="s">
        <v>2548</v>
      </c>
      <c r="C2730" s="32">
        <v>2</v>
      </c>
      <c r="D2730" s="32">
        <v>1</v>
      </c>
    </row>
    <row r="2731" spans="1:4">
      <c r="A2731" s="32" t="s">
        <v>3039</v>
      </c>
      <c r="B2731" s="32" t="s">
        <v>2547</v>
      </c>
      <c r="C2731" s="32">
        <v>2</v>
      </c>
      <c r="D2731" s="32">
        <v>1</v>
      </c>
    </row>
    <row r="2732" spans="1:4">
      <c r="A2732" s="32" t="s">
        <v>4570</v>
      </c>
      <c r="B2732" s="32">
        <v>2</v>
      </c>
      <c r="C2732" s="32">
        <v>1</v>
      </c>
      <c r="D2732" s="32">
        <v>2</v>
      </c>
    </row>
    <row r="2733" spans="1:4">
      <c r="A2733" s="32" t="s">
        <v>4571</v>
      </c>
      <c r="B2733" s="32">
        <v>2</v>
      </c>
      <c r="C2733" s="32">
        <v>1</v>
      </c>
      <c r="D2733" s="32">
        <v>2</v>
      </c>
    </row>
    <row r="2734" spans="1:4">
      <c r="A2734" s="32" t="s">
        <v>3331</v>
      </c>
      <c r="B2734" s="32" t="s">
        <v>2547</v>
      </c>
      <c r="C2734" s="32">
        <v>2</v>
      </c>
      <c r="D2734" s="32">
        <v>1</v>
      </c>
    </row>
    <row r="2735" spans="1:4">
      <c r="A2735" s="32" t="s">
        <v>3332</v>
      </c>
      <c r="B2735" s="32" t="s">
        <v>2547</v>
      </c>
      <c r="C2735" s="32">
        <v>2</v>
      </c>
      <c r="D2735" s="32">
        <v>2</v>
      </c>
    </row>
    <row r="2736" spans="1:4">
      <c r="A2736" s="32" t="s">
        <v>3841</v>
      </c>
      <c r="B2736" s="32" t="s">
        <v>2547</v>
      </c>
      <c r="C2736" s="32">
        <v>2</v>
      </c>
      <c r="D2736" s="32">
        <v>1</v>
      </c>
    </row>
    <row r="2737" spans="1:4">
      <c r="A2737" s="32" t="s">
        <v>3842</v>
      </c>
      <c r="B2737" s="32" t="s">
        <v>2548</v>
      </c>
      <c r="C2737" s="32">
        <v>2</v>
      </c>
      <c r="D2737" s="32">
        <v>1</v>
      </c>
    </row>
    <row r="2738" spans="1:4">
      <c r="A2738" s="32" t="s">
        <v>3333</v>
      </c>
      <c r="B2738" s="32">
        <v>2</v>
      </c>
      <c r="C2738" s="32">
        <v>2</v>
      </c>
      <c r="D2738" s="32">
        <v>1</v>
      </c>
    </row>
    <row r="2739" spans="1:4">
      <c r="A2739" s="32" t="s">
        <v>3844</v>
      </c>
      <c r="B2739" s="32" t="s">
        <v>2548</v>
      </c>
      <c r="C2739" s="32">
        <v>2</v>
      </c>
      <c r="D2739" s="32">
        <v>1</v>
      </c>
    </row>
    <row r="2740" spans="1:4">
      <c r="A2740" s="32" t="s">
        <v>3335</v>
      </c>
      <c r="B2740" s="32" t="s">
        <v>2547</v>
      </c>
      <c r="C2740" s="32">
        <v>2</v>
      </c>
      <c r="D2740" s="32">
        <v>1</v>
      </c>
    </row>
    <row r="2741" spans="1:4">
      <c r="A2741" s="32" t="s">
        <v>4572</v>
      </c>
      <c r="B2741" s="32">
        <v>2</v>
      </c>
      <c r="C2741" s="32">
        <v>1</v>
      </c>
      <c r="D2741" s="32">
        <v>2</v>
      </c>
    </row>
    <row r="2742" spans="1:4">
      <c r="A2742" s="32" t="s">
        <v>3256</v>
      </c>
      <c r="B2742" s="32">
        <v>2</v>
      </c>
      <c r="C2742" s="32">
        <v>2</v>
      </c>
      <c r="D2742" s="32">
        <v>1</v>
      </c>
    </row>
    <row r="2743" spans="1:4">
      <c r="A2743" s="32" t="s">
        <v>3846</v>
      </c>
      <c r="B2743" s="32" t="s">
        <v>2547</v>
      </c>
      <c r="C2743" s="32">
        <v>2</v>
      </c>
      <c r="D2743" s="32">
        <v>1</v>
      </c>
    </row>
    <row r="2744" spans="1:4">
      <c r="A2744" s="32" t="s">
        <v>4573</v>
      </c>
      <c r="B2744" s="32">
        <v>2</v>
      </c>
      <c r="C2744" s="32">
        <v>1</v>
      </c>
      <c r="D2744" s="32">
        <v>2</v>
      </c>
    </row>
    <row r="2745" spans="1:4">
      <c r="A2745" s="32" t="s">
        <v>3849</v>
      </c>
      <c r="B2745" s="32" t="s">
        <v>2548</v>
      </c>
      <c r="C2745" s="32">
        <v>2</v>
      </c>
      <c r="D2745" s="32">
        <v>2</v>
      </c>
    </row>
    <row r="2746" spans="1:4">
      <c r="A2746" s="32" t="s">
        <v>2063</v>
      </c>
      <c r="B2746" s="32" t="s">
        <v>2548</v>
      </c>
      <c r="C2746" s="32">
        <v>2</v>
      </c>
      <c r="D2746" s="32">
        <v>2</v>
      </c>
    </row>
    <row r="2747" spans="1:4">
      <c r="A2747" s="32" t="s">
        <v>4574</v>
      </c>
      <c r="B2747" s="32">
        <v>2</v>
      </c>
      <c r="C2747" s="32">
        <v>2</v>
      </c>
      <c r="D2747" s="32">
        <v>1</v>
      </c>
    </row>
    <row r="2748" spans="1:4">
      <c r="A2748" s="32" t="s">
        <v>3337</v>
      </c>
      <c r="B2748" s="32">
        <v>2</v>
      </c>
      <c r="C2748" s="32">
        <v>2</v>
      </c>
      <c r="D2748" s="32">
        <v>1</v>
      </c>
    </row>
    <row r="2749" spans="1:4">
      <c r="A2749" s="32" t="s">
        <v>3850</v>
      </c>
      <c r="B2749" s="32" t="s">
        <v>2547</v>
      </c>
      <c r="C2749" s="32">
        <v>2</v>
      </c>
      <c r="D2749" s="32">
        <v>1</v>
      </c>
    </row>
    <row r="2750" spans="1:4">
      <c r="A2750" s="32" t="s">
        <v>3852</v>
      </c>
      <c r="B2750" s="32" t="s">
        <v>2547</v>
      </c>
      <c r="C2750" s="32">
        <v>2</v>
      </c>
      <c r="D2750" s="32">
        <v>1</v>
      </c>
    </row>
    <row r="2751" spans="1:4">
      <c r="A2751" s="32" t="s">
        <v>3339</v>
      </c>
      <c r="B2751" s="32">
        <v>2</v>
      </c>
      <c r="C2751" s="32">
        <v>2</v>
      </c>
      <c r="D2751" s="32">
        <v>1</v>
      </c>
    </row>
    <row r="2752" spans="1:4">
      <c r="A2752" s="32" t="s">
        <v>2364</v>
      </c>
      <c r="B2752" s="32" t="s">
        <v>2547</v>
      </c>
      <c r="C2752" s="32">
        <v>2</v>
      </c>
      <c r="D2752" s="32">
        <v>1</v>
      </c>
    </row>
    <row r="2753" spans="1:4">
      <c r="A2753" s="32" t="s">
        <v>3565</v>
      </c>
      <c r="B2753" s="32" t="s">
        <v>2547</v>
      </c>
      <c r="C2753" s="32">
        <v>2</v>
      </c>
      <c r="D2753" s="32">
        <v>1</v>
      </c>
    </row>
    <row r="2754" spans="1:4">
      <c r="A2754" s="32" t="s">
        <v>3565</v>
      </c>
      <c r="B2754" s="32" t="s">
        <v>2548</v>
      </c>
      <c r="C2754" s="32">
        <v>2</v>
      </c>
      <c r="D2754" s="32">
        <v>1</v>
      </c>
    </row>
    <row r="2755" spans="1:4">
      <c r="A2755" s="32" t="s">
        <v>3340</v>
      </c>
      <c r="B2755" s="32" t="s">
        <v>2547</v>
      </c>
      <c r="C2755" s="32">
        <v>2</v>
      </c>
      <c r="D2755" s="32">
        <v>1</v>
      </c>
    </row>
    <row r="2756" spans="1:4">
      <c r="A2756" s="32" t="s">
        <v>3248</v>
      </c>
      <c r="B2756" s="32">
        <v>2</v>
      </c>
      <c r="C2756" s="32">
        <v>2</v>
      </c>
      <c r="D2756" s="32">
        <v>1</v>
      </c>
    </row>
    <row r="2757" spans="1:4">
      <c r="A2757" s="32" t="s">
        <v>2827</v>
      </c>
      <c r="B2757" s="32" t="s">
        <v>2548</v>
      </c>
      <c r="C2757" s="32">
        <v>2</v>
      </c>
      <c r="D2757" s="32">
        <v>1</v>
      </c>
    </row>
    <row r="2758" spans="1:4">
      <c r="A2758" s="32" t="s">
        <v>4575</v>
      </c>
      <c r="B2758" s="32">
        <v>2</v>
      </c>
      <c r="C2758" s="32">
        <v>2</v>
      </c>
      <c r="D2758" s="32">
        <v>1</v>
      </c>
    </row>
    <row r="2759" spans="1:4">
      <c r="A2759" s="32" t="s">
        <v>2558</v>
      </c>
      <c r="B2759" s="32">
        <v>2</v>
      </c>
      <c r="C2759" s="32">
        <v>2</v>
      </c>
      <c r="D2759" s="32">
        <v>1</v>
      </c>
    </row>
    <row r="2760" spans="1:4">
      <c r="A2760" s="32" t="s">
        <v>4576</v>
      </c>
      <c r="B2760" s="32">
        <v>2</v>
      </c>
      <c r="C2760" s="32">
        <v>1</v>
      </c>
      <c r="D2760" s="32">
        <v>2</v>
      </c>
    </row>
    <row r="2761" spans="1:4">
      <c r="A2761" s="32" t="s">
        <v>2943</v>
      </c>
      <c r="B2761" s="32">
        <v>2</v>
      </c>
      <c r="C2761" s="32">
        <v>2</v>
      </c>
      <c r="D2761" s="32">
        <v>1</v>
      </c>
    </row>
    <row r="2762" spans="1:4">
      <c r="A2762" s="32" t="s">
        <v>4577</v>
      </c>
      <c r="B2762" s="32">
        <v>2</v>
      </c>
      <c r="C2762" s="32">
        <v>2</v>
      </c>
      <c r="D2762" s="32">
        <v>1</v>
      </c>
    </row>
    <row r="2763" spans="1:4">
      <c r="A2763" s="32" t="s">
        <v>2937</v>
      </c>
      <c r="B2763" s="32">
        <v>2</v>
      </c>
      <c r="C2763" s="32">
        <v>2</v>
      </c>
      <c r="D2763" s="32">
        <v>1</v>
      </c>
    </row>
    <row r="2764" spans="1:4">
      <c r="A2764" s="32" t="s">
        <v>4578</v>
      </c>
      <c r="B2764" s="32">
        <v>2</v>
      </c>
      <c r="C2764" s="32">
        <v>2</v>
      </c>
      <c r="D2764" s="32">
        <v>1</v>
      </c>
    </row>
    <row r="2765" spans="1:4">
      <c r="A2765" s="32" t="s">
        <v>3859</v>
      </c>
      <c r="B2765" s="32" t="s">
        <v>2547</v>
      </c>
      <c r="C2765" s="32">
        <v>2</v>
      </c>
      <c r="D2765" s="32">
        <v>1</v>
      </c>
    </row>
    <row r="2766" spans="1:4">
      <c r="A2766" s="32" t="s">
        <v>3193</v>
      </c>
      <c r="B2766" s="32" t="s">
        <v>2547</v>
      </c>
      <c r="C2766" s="32">
        <v>2</v>
      </c>
      <c r="D2766" s="32">
        <v>1</v>
      </c>
    </row>
    <row r="2767" spans="1:4">
      <c r="A2767" s="32" t="s">
        <v>3860</v>
      </c>
      <c r="B2767" s="32" t="s">
        <v>2547</v>
      </c>
      <c r="C2767" s="32">
        <v>2</v>
      </c>
      <c r="D2767" s="32">
        <v>1</v>
      </c>
    </row>
    <row r="2768" spans="1:4">
      <c r="A2768" s="32" t="s">
        <v>3863</v>
      </c>
      <c r="B2768" s="32" t="s">
        <v>2547</v>
      </c>
      <c r="C2768" s="32">
        <v>2</v>
      </c>
      <c r="D2768" s="32">
        <v>1</v>
      </c>
    </row>
    <row r="2769" spans="1:4">
      <c r="A2769" s="32" t="s">
        <v>4579</v>
      </c>
      <c r="B2769" s="32">
        <v>2</v>
      </c>
      <c r="C2769" s="32">
        <v>2</v>
      </c>
      <c r="D2769" s="32">
        <v>1</v>
      </c>
    </row>
    <row r="2770" spans="1:4">
      <c r="A2770" s="32" t="s">
        <v>3866</v>
      </c>
      <c r="B2770" s="32" t="s">
        <v>2547</v>
      </c>
      <c r="C2770" s="32">
        <v>2</v>
      </c>
      <c r="D2770" s="32">
        <v>1</v>
      </c>
    </row>
    <row r="2771" spans="1:4">
      <c r="A2771" s="32" t="s">
        <v>2365</v>
      </c>
      <c r="B2771" s="32" t="s">
        <v>2548</v>
      </c>
      <c r="C2771" s="32">
        <v>2</v>
      </c>
      <c r="D2771" s="32">
        <v>2</v>
      </c>
    </row>
    <row r="2772" spans="1:4">
      <c r="A2772" s="32" t="s">
        <v>3218</v>
      </c>
      <c r="B2772" s="32" t="s">
        <v>2547</v>
      </c>
      <c r="C2772" s="32">
        <v>2</v>
      </c>
      <c r="D2772" s="32">
        <v>1</v>
      </c>
    </row>
    <row r="2773" spans="1:4">
      <c r="A2773" s="32" t="s">
        <v>4580</v>
      </c>
      <c r="B2773" s="32">
        <v>2</v>
      </c>
      <c r="C2773" s="32">
        <v>1</v>
      </c>
      <c r="D2773" s="32">
        <v>2</v>
      </c>
    </row>
    <row r="2774" spans="1:4">
      <c r="A2774" s="32" t="s">
        <v>4581</v>
      </c>
      <c r="B2774" s="32">
        <v>2</v>
      </c>
      <c r="C2774" s="32">
        <v>1</v>
      </c>
      <c r="D2774" s="32">
        <v>2</v>
      </c>
    </row>
    <row r="2775" spans="1:4">
      <c r="A2775" s="32" t="s">
        <v>4582</v>
      </c>
      <c r="B2775" s="32">
        <v>2</v>
      </c>
      <c r="C2775" s="32">
        <v>1</v>
      </c>
      <c r="D2775" s="32">
        <v>2</v>
      </c>
    </row>
    <row r="2776" spans="1:4">
      <c r="A2776" s="32" t="s">
        <v>2572</v>
      </c>
      <c r="B2776" s="32">
        <v>2</v>
      </c>
      <c r="C2776" s="32">
        <v>2</v>
      </c>
      <c r="D2776" s="32">
        <v>1</v>
      </c>
    </row>
    <row r="2777" spans="1:4">
      <c r="A2777" s="32" t="s">
        <v>3871</v>
      </c>
      <c r="B2777" s="32" t="s">
        <v>2548</v>
      </c>
      <c r="C2777" s="32">
        <v>2</v>
      </c>
      <c r="D2777" s="32">
        <v>1</v>
      </c>
    </row>
    <row r="2778" spans="1:4">
      <c r="A2778" s="32" t="s">
        <v>1953</v>
      </c>
      <c r="B2778" s="32" t="s">
        <v>2548</v>
      </c>
      <c r="C2778" s="32">
        <v>2</v>
      </c>
      <c r="D2778" s="32">
        <v>2</v>
      </c>
    </row>
    <row r="2779" spans="1:4">
      <c r="A2779" s="32" t="s">
        <v>3219</v>
      </c>
      <c r="B2779" s="32" t="s">
        <v>2548</v>
      </c>
      <c r="C2779" s="32">
        <v>2</v>
      </c>
      <c r="D2779" s="32">
        <v>1</v>
      </c>
    </row>
    <row r="2780" spans="1:4">
      <c r="A2780" s="32" t="s">
        <v>4583</v>
      </c>
      <c r="B2780" s="32">
        <v>2</v>
      </c>
      <c r="C2780" s="32">
        <v>2</v>
      </c>
      <c r="D2780" s="32">
        <v>1</v>
      </c>
    </row>
    <row r="2781" spans="1:4">
      <c r="A2781" s="32" t="s">
        <v>3873</v>
      </c>
      <c r="B2781" s="32" t="s">
        <v>2547</v>
      </c>
      <c r="C2781" s="32">
        <v>2</v>
      </c>
      <c r="D2781" s="32">
        <v>1</v>
      </c>
    </row>
    <row r="2782" spans="1:4">
      <c r="A2782" s="32" t="s">
        <v>2367</v>
      </c>
      <c r="B2782" s="32" t="s">
        <v>2547</v>
      </c>
      <c r="C2782" s="32">
        <v>2</v>
      </c>
      <c r="D2782" s="32">
        <v>2</v>
      </c>
    </row>
    <row r="2783" spans="1:4">
      <c r="A2783" s="32" t="s">
        <v>2799</v>
      </c>
      <c r="B2783" s="32" t="s">
        <v>2547</v>
      </c>
      <c r="C2783" s="32">
        <v>2</v>
      </c>
      <c r="D2783" s="32">
        <v>1</v>
      </c>
    </row>
    <row r="2784" spans="1:4">
      <c r="A2784" s="32" t="s">
        <v>3874</v>
      </c>
      <c r="B2784" s="32" t="s">
        <v>2547</v>
      </c>
      <c r="C2784" s="32">
        <v>2</v>
      </c>
      <c r="D2784" s="32">
        <v>1</v>
      </c>
    </row>
    <row r="2785" spans="1:4">
      <c r="A2785" s="32" t="s">
        <v>2591</v>
      </c>
      <c r="B2785" s="32">
        <v>2</v>
      </c>
      <c r="C2785" s="32">
        <v>2</v>
      </c>
      <c r="D2785" s="32">
        <v>1</v>
      </c>
    </row>
    <row r="2786" spans="1:4">
      <c r="A2786" s="32" t="s">
        <v>2368</v>
      </c>
      <c r="B2786" s="32" t="s">
        <v>2548</v>
      </c>
      <c r="C2786" s="32">
        <v>2</v>
      </c>
      <c r="D2786" s="32">
        <v>2</v>
      </c>
    </row>
    <row r="2787" spans="1:4">
      <c r="A2787" s="32" t="s">
        <v>3246</v>
      </c>
      <c r="B2787" s="32">
        <v>2</v>
      </c>
      <c r="C2787" s="32">
        <v>1</v>
      </c>
      <c r="D2787" s="32">
        <v>2</v>
      </c>
    </row>
    <row r="2788" spans="1:4">
      <c r="A2788" s="32" t="s">
        <v>3570</v>
      </c>
      <c r="B2788" s="32" t="s">
        <v>2547</v>
      </c>
      <c r="C2788" s="32">
        <v>2</v>
      </c>
      <c r="D2788" s="32">
        <v>2</v>
      </c>
    </row>
    <row r="2789" spans="1:4">
      <c r="A2789" s="32" t="s">
        <v>3570</v>
      </c>
      <c r="B2789" s="32" t="s">
        <v>2548</v>
      </c>
      <c r="C2789" s="32">
        <v>2</v>
      </c>
      <c r="D2789" s="32">
        <v>2</v>
      </c>
    </row>
    <row r="2790" spans="1:4">
      <c r="A2790" s="32" t="s">
        <v>4584</v>
      </c>
      <c r="B2790" s="32">
        <v>2</v>
      </c>
      <c r="C2790" s="32">
        <v>1</v>
      </c>
      <c r="D2790" s="32">
        <v>2</v>
      </c>
    </row>
    <row r="2791" spans="1:4">
      <c r="A2791" s="32" t="s">
        <v>3473</v>
      </c>
      <c r="B2791" s="32" t="s">
        <v>2547</v>
      </c>
      <c r="C2791" s="32">
        <v>2</v>
      </c>
      <c r="D2791" s="32">
        <v>1</v>
      </c>
    </row>
    <row r="2792" spans="1:4">
      <c r="A2792" s="32" t="s">
        <v>3473</v>
      </c>
      <c r="B2792" s="32" t="s">
        <v>2549</v>
      </c>
      <c r="C2792" s="32">
        <v>2</v>
      </c>
      <c r="D2792" s="32">
        <v>1</v>
      </c>
    </row>
    <row r="2793" spans="1:4">
      <c r="A2793" s="32" t="s">
        <v>2369</v>
      </c>
      <c r="B2793" s="32" t="s">
        <v>2548</v>
      </c>
      <c r="C2793" s="32">
        <v>2</v>
      </c>
      <c r="D2793" s="32">
        <v>2</v>
      </c>
    </row>
    <row r="2794" spans="1:4">
      <c r="A2794" s="32" t="s">
        <v>3665</v>
      </c>
      <c r="B2794" s="32" t="s">
        <v>2547</v>
      </c>
      <c r="C2794" s="32">
        <v>2</v>
      </c>
      <c r="D2794" s="32">
        <v>2</v>
      </c>
    </row>
    <row r="2795" spans="1:4">
      <c r="A2795" s="32" t="s">
        <v>2567</v>
      </c>
      <c r="B2795" s="32">
        <v>2</v>
      </c>
      <c r="C2795" s="32">
        <v>2</v>
      </c>
      <c r="D2795" s="32">
        <v>1</v>
      </c>
    </row>
    <row r="2796" spans="1:4">
      <c r="A2796" s="32" t="s">
        <v>4585</v>
      </c>
      <c r="B2796" s="32">
        <v>2</v>
      </c>
      <c r="C2796" s="32">
        <v>1</v>
      </c>
      <c r="D2796" s="32">
        <v>2</v>
      </c>
    </row>
    <row r="2797" spans="1:4">
      <c r="A2797" s="32" t="s">
        <v>3880</v>
      </c>
      <c r="B2797" s="32" t="s">
        <v>2547</v>
      </c>
      <c r="C2797" s="32">
        <v>2</v>
      </c>
      <c r="D2797" s="32">
        <v>1</v>
      </c>
    </row>
    <row r="2798" spans="1:4">
      <c r="A2798" s="32" t="s">
        <v>3225</v>
      </c>
      <c r="B2798" s="32" t="s">
        <v>2547</v>
      </c>
      <c r="C2798" s="32">
        <v>2</v>
      </c>
      <c r="D2798" s="32">
        <v>2</v>
      </c>
    </row>
    <row r="2799" spans="1:4">
      <c r="A2799" s="32" t="s">
        <v>4586</v>
      </c>
      <c r="B2799" s="32">
        <v>2</v>
      </c>
      <c r="C2799" s="32">
        <v>1</v>
      </c>
      <c r="D2799" s="32">
        <v>2</v>
      </c>
    </row>
    <row r="2800" spans="1:4">
      <c r="A2800" s="32" t="s">
        <v>4587</v>
      </c>
      <c r="B2800" s="32">
        <v>2</v>
      </c>
      <c r="C2800" s="32">
        <v>1</v>
      </c>
      <c r="D2800" s="32">
        <v>2</v>
      </c>
    </row>
    <row r="2801" spans="1:4">
      <c r="A2801" s="32" t="s">
        <v>3883</v>
      </c>
      <c r="B2801" s="32" t="s">
        <v>2547</v>
      </c>
      <c r="C2801" s="32">
        <v>2</v>
      </c>
      <c r="D2801" s="32">
        <v>1</v>
      </c>
    </row>
    <row r="2802" spans="1:4">
      <c r="A2802" s="32" t="s">
        <v>4588</v>
      </c>
      <c r="B2802" s="32">
        <v>2</v>
      </c>
      <c r="C2802" s="32">
        <v>1</v>
      </c>
      <c r="D2802" s="32">
        <v>2</v>
      </c>
    </row>
    <row r="2803" spans="1:4">
      <c r="A2803" s="32" t="s">
        <v>4589</v>
      </c>
      <c r="B2803" s="32">
        <v>2</v>
      </c>
      <c r="C2803" s="32">
        <v>1</v>
      </c>
      <c r="D2803" s="32">
        <v>2</v>
      </c>
    </row>
    <row r="2804" spans="1:4">
      <c r="A2804" s="32" t="s">
        <v>4590</v>
      </c>
      <c r="B2804" s="32">
        <v>2</v>
      </c>
      <c r="C2804" s="32">
        <v>1</v>
      </c>
      <c r="D2804" s="32">
        <v>2</v>
      </c>
    </row>
    <row r="2805" spans="1:4">
      <c r="A2805" s="32" t="s">
        <v>4591</v>
      </c>
      <c r="B2805" s="32">
        <v>2</v>
      </c>
      <c r="C2805" s="32">
        <v>1</v>
      </c>
      <c r="D2805" s="32">
        <v>2</v>
      </c>
    </row>
    <row r="2806" spans="1:4">
      <c r="A2806" s="32" t="s">
        <v>3227</v>
      </c>
      <c r="B2806" s="32" t="s">
        <v>2548</v>
      </c>
      <c r="C2806" s="32">
        <v>2</v>
      </c>
      <c r="D2806" s="32">
        <v>2</v>
      </c>
    </row>
    <row r="2807" spans="1:4">
      <c r="A2807" s="32" t="s">
        <v>3886</v>
      </c>
      <c r="B2807" s="32" t="s">
        <v>2548</v>
      </c>
      <c r="C2807" s="32">
        <v>2</v>
      </c>
      <c r="D2807" s="32">
        <v>1</v>
      </c>
    </row>
    <row r="2808" spans="1:4">
      <c r="A2808" s="32" t="s">
        <v>4592</v>
      </c>
      <c r="B2808" s="32">
        <v>2</v>
      </c>
      <c r="C2808" s="32">
        <v>2</v>
      </c>
      <c r="D2808" s="32">
        <v>1</v>
      </c>
    </row>
    <row r="2809" spans="1:4">
      <c r="A2809" s="32" t="s">
        <v>3888</v>
      </c>
      <c r="B2809" s="32" t="s">
        <v>2547</v>
      </c>
      <c r="C2809" s="32">
        <v>2</v>
      </c>
      <c r="D2809" s="32">
        <v>1</v>
      </c>
    </row>
    <row r="2810" spans="1:4">
      <c r="A2810" s="32" t="s">
        <v>4593</v>
      </c>
      <c r="B2810" s="32">
        <v>2</v>
      </c>
      <c r="C2810" s="32">
        <v>1</v>
      </c>
      <c r="D2810" s="32">
        <v>2</v>
      </c>
    </row>
    <row r="2811" spans="1:4">
      <c r="A2811" s="32" t="s">
        <v>3890</v>
      </c>
      <c r="B2811" s="32" t="s">
        <v>2547</v>
      </c>
      <c r="C2811" s="32">
        <v>2</v>
      </c>
      <c r="D2811" s="32">
        <v>1</v>
      </c>
    </row>
    <row r="2812" spans="1:4">
      <c r="A2812" s="32" t="s">
        <v>3259</v>
      </c>
      <c r="B2812" s="32">
        <v>2</v>
      </c>
      <c r="C2812" s="32">
        <v>1</v>
      </c>
      <c r="D2812" s="32">
        <v>2</v>
      </c>
    </row>
    <row r="2813" spans="1:4">
      <c r="A2813" s="32" t="s">
        <v>1668</v>
      </c>
      <c r="B2813" s="32" t="s">
        <v>2547</v>
      </c>
      <c r="C2813" s="32">
        <v>2</v>
      </c>
      <c r="D2813" s="32">
        <v>1</v>
      </c>
    </row>
    <row r="2814" spans="1:4">
      <c r="A2814" s="32" t="s">
        <v>2560</v>
      </c>
      <c r="B2814" s="32">
        <v>2</v>
      </c>
      <c r="C2814" s="32">
        <v>2</v>
      </c>
      <c r="D2814" s="32">
        <v>1</v>
      </c>
    </row>
    <row r="2815" spans="1:4">
      <c r="A2815" s="32" t="s">
        <v>2065</v>
      </c>
      <c r="B2815" s="32" t="s">
        <v>2547</v>
      </c>
      <c r="C2815" s="32">
        <v>2</v>
      </c>
      <c r="D2815" s="32">
        <v>2</v>
      </c>
    </row>
    <row r="2816" spans="1:4">
      <c r="A2816" s="32" t="s">
        <v>2065</v>
      </c>
      <c r="B2816" s="32" t="s">
        <v>2548</v>
      </c>
      <c r="C2816" s="32">
        <v>2</v>
      </c>
      <c r="D2816" s="32">
        <v>1</v>
      </c>
    </row>
    <row r="2817" spans="1:4">
      <c r="A2817" s="32" t="s">
        <v>3195</v>
      </c>
      <c r="B2817" s="32" t="s">
        <v>2547</v>
      </c>
      <c r="C2817" s="32">
        <v>2</v>
      </c>
      <c r="D2817" s="32">
        <v>1</v>
      </c>
    </row>
    <row r="2818" spans="1:4">
      <c r="A2818" s="32" t="s">
        <v>4594</v>
      </c>
      <c r="B2818" s="32">
        <v>2</v>
      </c>
      <c r="C2818" s="32">
        <v>2</v>
      </c>
      <c r="D2818" s="32">
        <v>1</v>
      </c>
    </row>
    <row r="2819" spans="1:4">
      <c r="A2819" s="32" t="s">
        <v>2541</v>
      </c>
      <c r="B2819" s="32" t="s">
        <v>2547</v>
      </c>
      <c r="C2819" s="32">
        <v>2</v>
      </c>
      <c r="D2819" s="32">
        <v>1</v>
      </c>
    </row>
    <row r="2820" spans="1:4">
      <c r="A2820" s="32" t="s">
        <v>4595</v>
      </c>
      <c r="B2820" s="32">
        <v>2</v>
      </c>
      <c r="C2820" s="32">
        <v>2</v>
      </c>
      <c r="D2820" s="32">
        <v>1</v>
      </c>
    </row>
    <row r="2821" spans="1:4">
      <c r="A2821" s="32" t="s">
        <v>3260</v>
      </c>
      <c r="B2821" s="32">
        <v>2</v>
      </c>
      <c r="C2821" s="32">
        <v>2</v>
      </c>
      <c r="D2821" s="32">
        <v>1</v>
      </c>
    </row>
    <row r="2822" spans="1:4">
      <c r="A2822" s="32" t="s">
        <v>4596</v>
      </c>
      <c r="B2822" s="32">
        <v>2</v>
      </c>
      <c r="C2822" s="32">
        <v>1</v>
      </c>
      <c r="D2822" s="32">
        <v>2</v>
      </c>
    </row>
    <row r="2823" spans="1:4">
      <c r="A2823" s="32" t="s">
        <v>2543</v>
      </c>
      <c r="B2823" s="32" t="s">
        <v>2547</v>
      </c>
      <c r="C2823" s="32">
        <v>2</v>
      </c>
      <c r="D2823" s="32">
        <v>2</v>
      </c>
    </row>
    <row r="2824" spans="1:4">
      <c r="A2824" s="32" t="s">
        <v>3898</v>
      </c>
      <c r="B2824" s="32" t="s">
        <v>2547</v>
      </c>
      <c r="C2824" s="32">
        <v>2</v>
      </c>
      <c r="D2824" s="32">
        <v>2</v>
      </c>
    </row>
    <row r="2825" spans="1:4">
      <c r="A2825" s="32" t="s">
        <v>4597</v>
      </c>
      <c r="B2825" s="32">
        <v>2</v>
      </c>
      <c r="C2825" s="32">
        <v>1</v>
      </c>
      <c r="D2825" s="32">
        <v>2</v>
      </c>
    </row>
    <row r="2826" spans="1:4">
      <c r="A2826" s="32" t="s">
        <v>4598</v>
      </c>
      <c r="B2826" s="32">
        <v>2</v>
      </c>
      <c r="C2826" s="32">
        <v>2</v>
      </c>
      <c r="D2826" s="32">
        <v>1</v>
      </c>
    </row>
    <row r="2827" spans="1:4">
      <c r="A2827" s="32" t="s">
        <v>3901</v>
      </c>
      <c r="B2827" s="32" t="s">
        <v>2547</v>
      </c>
      <c r="C2827" s="32">
        <v>2</v>
      </c>
      <c r="D2827" s="32">
        <v>1</v>
      </c>
    </row>
    <row r="2828" spans="1:4">
      <c r="A2828" s="32" t="s">
        <v>1447</v>
      </c>
      <c r="B2828" s="32" t="s">
        <v>2547</v>
      </c>
      <c r="C2828" s="32">
        <v>2</v>
      </c>
      <c r="D2828" s="32">
        <v>2</v>
      </c>
    </row>
    <row r="2829" spans="1:4">
      <c r="A2829" s="32" t="s">
        <v>3249</v>
      </c>
      <c r="B2829" s="32">
        <v>2</v>
      </c>
      <c r="C2829" s="32">
        <v>2</v>
      </c>
      <c r="D2829" s="32">
        <v>1</v>
      </c>
    </row>
    <row r="2830" spans="1:4">
      <c r="A2830" s="32" t="s">
        <v>3904</v>
      </c>
      <c r="B2830" s="32" t="s">
        <v>2548</v>
      </c>
      <c r="C2830" s="32">
        <v>2</v>
      </c>
      <c r="D2830" s="32">
        <v>2</v>
      </c>
    </row>
    <row r="2831" spans="1:4">
      <c r="A2831" s="32" t="s">
        <v>3252</v>
      </c>
      <c r="B2831" s="32">
        <v>2</v>
      </c>
      <c r="C2831" s="32">
        <v>2</v>
      </c>
      <c r="D2831" s="32">
        <v>1</v>
      </c>
    </row>
    <row r="2832" spans="1:4">
      <c r="A2832" s="32" t="s">
        <v>4599</v>
      </c>
      <c r="B2832" s="32">
        <v>2</v>
      </c>
      <c r="C2832" s="32">
        <v>1</v>
      </c>
      <c r="D2832" s="32">
        <v>2</v>
      </c>
    </row>
    <row r="2833" spans="1:4">
      <c r="A2833" s="32" t="s">
        <v>4600</v>
      </c>
      <c r="B2833" s="32">
        <v>2</v>
      </c>
      <c r="C2833" s="32">
        <v>1</v>
      </c>
      <c r="D2833" s="32">
        <v>2</v>
      </c>
    </row>
    <row r="2834" spans="1:4">
      <c r="A2834" s="32" t="s">
        <v>3907</v>
      </c>
      <c r="B2834" s="32" t="s">
        <v>2548</v>
      </c>
      <c r="C2834" s="32">
        <v>2</v>
      </c>
      <c r="D2834" s="32">
        <v>1</v>
      </c>
    </row>
    <row r="2835" spans="1:4">
      <c r="A2835" s="32" t="s">
        <v>3908</v>
      </c>
      <c r="B2835" s="32" t="s">
        <v>2547</v>
      </c>
      <c r="C2835" s="32">
        <v>2</v>
      </c>
      <c r="D2835" s="32">
        <v>1</v>
      </c>
    </row>
    <row r="2836" spans="1:4">
      <c r="A2836" s="32" t="s">
        <v>3238</v>
      </c>
      <c r="B2836" s="32" t="s">
        <v>2547</v>
      </c>
      <c r="C2836" s="32">
        <v>2</v>
      </c>
      <c r="D2836" s="32">
        <v>1</v>
      </c>
    </row>
    <row r="2837" spans="1:4">
      <c r="A2837" s="32" t="s">
        <v>3198</v>
      </c>
      <c r="B2837" s="32" t="s">
        <v>2547</v>
      </c>
      <c r="C2837" s="32">
        <v>2</v>
      </c>
      <c r="D2837" s="32">
        <v>2</v>
      </c>
    </row>
    <row r="2838" spans="1:4">
      <c r="A2838" s="32" t="s">
        <v>3198</v>
      </c>
      <c r="B2838" s="32" t="s">
        <v>2548</v>
      </c>
      <c r="C2838" s="32">
        <v>2</v>
      </c>
      <c r="D2838" s="32">
        <v>1</v>
      </c>
    </row>
    <row r="2839" spans="1:4">
      <c r="A2839" s="32" t="s">
        <v>2374</v>
      </c>
      <c r="B2839" s="32" t="s">
        <v>2547</v>
      </c>
      <c r="C2839" s="32">
        <v>2</v>
      </c>
      <c r="D2839" s="32">
        <v>2</v>
      </c>
    </row>
    <row r="2840" spans="1:4">
      <c r="A2840" s="32" t="s">
        <v>2374</v>
      </c>
      <c r="B2840" s="32" t="s">
        <v>2549</v>
      </c>
      <c r="C2840" s="32">
        <v>2</v>
      </c>
      <c r="D2840" s="32">
        <v>1</v>
      </c>
    </row>
    <row r="2841" spans="1:4">
      <c r="A2841" s="32" t="s">
        <v>4601</v>
      </c>
      <c r="B2841" s="32">
        <v>2</v>
      </c>
      <c r="C2841" s="32">
        <v>2</v>
      </c>
      <c r="D2841" s="32">
        <v>1</v>
      </c>
    </row>
    <row r="2842" spans="1:4">
      <c r="A2842" s="32" t="s">
        <v>2546</v>
      </c>
      <c r="B2842" s="32" t="s">
        <v>2548</v>
      </c>
      <c r="C2842" s="32">
        <v>2</v>
      </c>
      <c r="D2842" s="32">
        <v>2</v>
      </c>
    </row>
    <row r="2843" spans="1:4">
      <c r="A2843" s="32" t="s">
        <v>2802</v>
      </c>
      <c r="B2843" s="32" t="s">
        <v>2547</v>
      </c>
      <c r="C2843" s="32">
        <v>2</v>
      </c>
      <c r="D2843" s="32">
        <v>1</v>
      </c>
    </row>
    <row r="2844" spans="1:4">
      <c r="A2844" s="32" t="s">
        <v>3910</v>
      </c>
      <c r="B2844" s="32" t="s">
        <v>2548</v>
      </c>
      <c r="C2844" s="32">
        <v>2</v>
      </c>
      <c r="D2844" s="32">
        <v>1</v>
      </c>
    </row>
    <row r="2845" spans="1:4">
      <c r="A2845" s="32" t="s">
        <v>2201</v>
      </c>
      <c r="B2845" s="32" t="s">
        <v>2547</v>
      </c>
      <c r="C2845" s="32">
        <v>2</v>
      </c>
      <c r="D2845" s="32">
        <v>2</v>
      </c>
    </row>
    <row r="2846" spans="1:4">
      <c r="A2846" s="32" t="s">
        <v>3912</v>
      </c>
      <c r="B2846" s="32" t="s">
        <v>2547</v>
      </c>
      <c r="C2846" s="32">
        <v>2</v>
      </c>
      <c r="D2846" s="32">
        <v>1</v>
      </c>
    </row>
    <row r="2847" spans="1:4">
      <c r="A2847" s="32" t="s">
        <v>3913</v>
      </c>
      <c r="B2847" s="32" t="s">
        <v>2547</v>
      </c>
      <c r="C2847" s="32">
        <v>2</v>
      </c>
      <c r="D2847" s="32">
        <v>1</v>
      </c>
    </row>
    <row r="2848" spans="1:4">
      <c r="A2848" s="32" t="s">
        <v>3914</v>
      </c>
      <c r="B2848" s="32" t="s">
        <v>2547</v>
      </c>
      <c r="C2848" s="32">
        <v>1</v>
      </c>
      <c r="D2848" s="32">
        <v>1</v>
      </c>
    </row>
    <row r="2849" spans="1:4">
      <c r="A2849" s="32" t="s">
        <v>3915</v>
      </c>
      <c r="B2849" s="32" t="s">
        <v>2548</v>
      </c>
      <c r="C2849" s="32">
        <v>1</v>
      </c>
      <c r="D2849" s="32">
        <v>1</v>
      </c>
    </row>
    <row r="2850" spans="1:4">
      <c r="A2850" s="32" t="s">
        <v>1955</v>
      </c>
      <c r="B2850" s="32" t="s">
        <v>2548</v>
      </c>
      <c r="C2850" s="32">
        <v>1</v>
      </c>
      <c r="D2850" s="32">
        <v>1</v>
      </c>
    </row>
    <row r="2851" spans="1:4">
      <c r="A2851" s="32" t="s">
        <v>2376</v>
      </c>
      <c r="B2851" s="32" t="s">
        <v>2547</v>
      </c>
      <c r="C2851" s="32">
        <v>1</v>
      </c>
      <c r="D2851" s="32">
        <v>1</v>
      </c>
    </row>
    <row r="2852" spans="1:4">
      <c r="A2852" s="32" t="s">
        <v>1097</v>
      </c>
      <c r="B2852" s="32" t="s">
        <v>2549</v>
      </c>
      <c r="C2852" s="32">
        <v>1</v>
      </c>
      <c r="D2852" s="32">
        <v>1</v>
      </c>
    </row>
    <row r="2853" spans="1:4">
      <c r="A2853" s="32" t="s">
        <v>1956</v>
      </c>
      <c r="B2853" s="32" t="s">
        <v>2549</v>
      </c>
      <c r="C2853" s="32">
        <v>1</v>
      </c>
      <c r="D2853" s="32">
        <v>1</v>
      </c>
    </row>
    <row r="2854" spans="1:4">
      <c r="A2854" s="32" t="s">
        <v>1612</v>
      </c>
      <c r="B2854" s="32" t="s">
        <v>2548</v>
      </c>
      <c r="C2854" s="32">
        <v>1</v>
      </c>
      <c r="D2854" s="32">
        <v>1</v>
      </c>
    </row>
    <row r="2855" spans="1:4">
      <c r="A2855" s="32" t="s">
        <v>2066</v>
      </c>
      <c r="B2855" s="32" t="s">
        <v>2548</v>
      </c>
      <c r="C2855" s="32">
        <v>1</v>
      </c>
      <c r="D2855" s="32">
        <v>1</v>
      </c>
    </row>
    <row r="2856" spans="1:4">
      <c r="A2856" s="32" t="s">
        <v>1708</v>
      </c>
      <c r="B2856" s="32" t="s">
        <v>2547</v>
      </c>
      <c r="C2856" s="32">
        <v>1</v>
      </c>
      <c r="D2856" s="32">
        <v>1</v>
      </c>
    </row>
    <row r="2857" spans="1:4">
      <c r="A2857" s="32" t="s">
        <v>2203</v>
      </c>
      <c r="B2857" s="32" t="s">
        <v>2548</v>
      </c>
      <c r="C2857" s="32">
        <v>1</v>
      </c>
      <c r="D2857" s="32">
        <v>1</v>
      </c>
    </row>
    <row r="2858" spans="1:4">
      <c r="A2858" s="32" t="s">
        <v>3916</v>
      </c>
      <c r="B2858" s="32" t="s">
        <v>2547</v>
      </c>
      <c r="C2858" s="32">
        <v>1</v>
      </c>
      <c r="D2858" s="32">
        <v>1</v>
      </c>
    </row>
    <row r="2859" spans="1:4">
      <c r="A2859" s="32" t="s">
        <v>1709</v>
      </c>
      <c r="B2859" s="32" t="s">
        <v>2547</v>
      </c>
      <c r="C2859" s="32">
        <v>1</v>
      </c>
      <c r="D2859" s="32">
        <v>1</v>
      </c>
    </row>
    <row r="2860" spans="1:4">
      <c r="A2860" s="32" t="s">
        <v>1709</v>
      </c>
      <c r="B2860" s="32" t="s">
        <v>2549</v>
      </c>
      <c r="C2860" s="32">
        <v>1</v>
      </c>
      <c r="D2860" s="32">
        <v>1</v>
      </c>
    </row>
    <row r="2861" spans="1:4">
      <c r="A2861" s="32" t="s">
        <v>3199</v>
      </c>
      <c r="B2861" s="32" t="s">
        <v>2548</v>
      </c>
      <c r="C2861" s="32">
        <v>1</v>
      </c>
      <c r="D2861" s="32">
        <v>1</v>
      </c>
    </row>
    <row r="2862" spans="1:4">
      <c r="A2862" s="32" t="s">
        <v>3917</v>
      </c>
      <c r="B2862" s="32" t="s">
        <v>2547</v>
      </c>
      <c r="C2862" s="32">
        <v>1</v>
      </c>
      <c r="D2862" s="32">
        <v>1</v>
      </c>
    </row>
    <row r="2863" spans="1:4">
      <c r="A2863" s="32" t="s">
        <v>2377</v>
      </c>
      <c r="B2863" s="32" t="s">
        <v>2548</v>
      </c>
      <c r="C2863" s="32">
        <v>1</v>
      </c>
      <c r="D2863" s="32">
        <v>1</v>
      </c>
    </row>
    <row r="2864" spans="1:4">
      <c r="A2864" s="32" t="s">
        <v>2378</v>
      </c>
      <c r="B2864" s="32" t="s">
        <v>2547</v>
      </c>
      <c r="C2864" s="32">
        <v>1</v>
      </c>
      <c r="D2864" s="32">
        <v>1</v>
      </c>
    </row>
    <row r="2865" spans="1:4">
      <c r="A2865" s="32" t="s">
        <v>3200</v>
      </c>
      <c r="B2865" s="32" t="s">
        <v>2547</v>
      </c>
      <c r="C2865" s="32">
        <v>1</v>
      </c>
      <c r="D2865" s="32">
        <v>1</v>
      </c>
    </row>
    <row r="2866" spans="1:4">
      <c r="A2866" s="32" t="s">
        <v>1044</v>
      </c>
      <c r="B2866" s="32" t="s">
        <v>2549</v>
      </c>
      <c r="C2866" s="32">
        <v>1</v>
      </c>
      <c r="D2866" s="32">
        <v>1</v>
      </c>
    </row>
    <row r="2867" spans="1:4">
      <c r="A2867" s="32" t="s">
        <v>3918</v>
      </c>
      <c r="B2867" s="32" t="s">
        <v>2548</v>
      </c>
      <c r="C2867" s="32">
        <v>1</v>
      </c>
      <c r="D2867" s="32">
        <v>1</v>
      </c>
    </row>
    <row r="2868" spans="1:4">
      <c r="A2868" s="32" t="s">
        <v>3201</v>
      </c>
      <c r="B2868" s="32" t="s">
        <v>2547</v>
      </c>
      <c r="C2868" s="32">
        <v>1</v>
      </c>
      <c r="D2868" s="32">
        <v>1</v>
      </c>
    </row>
    <row r="2869" spans="1:4">
      <c r="A2869" s="32" t="s">
        <v>2205</v>
      </c>
      <c r="B2869" s="32" t="s">
        <v>2547</v>
      </c>
      <c r="C2869" s="32">
        <v>1</v>
      </c>
      <c r="D2869" s="32">
        <v>1</v>
      </c>
    </row>
    <row r="2870" spans="1:4">
      <c r="A2870" s="32" t="s">
        <v>1449</v>
      </c>
      <c r="B2870" s="32" t="s">
        <v>2548</v>
      </c>
      <c r="C2870" s="32">
        <v>1</v>
      </c>
      <c r="D2870" s="32">
        <v>1</v>
      </c>
    </row>
    <row r="2871" spans="1:4">
      <c r="A2871" s="32" t="s">
        <v>1520</v>
      </c>
      <c r="B2871" s="32" t="s">
        <v>2548</v>
      </c>
      <c r="C2871" s="32">
        <v>1</v>
      </c>
      <c r="D2871" s="32">
        <v>1</v>
      </c>
    </row>
    <row r="2872" spans="1:4">
      <c r="A2872" s="32" t="s">
        <v>3919</v>
      </c>
      <c r="B2872" s="32" t="s">
        <v>2548</v>
      </c>
      <c r="C2872" s="32">
        <v>1</v>
      </c>
      <c r="D2872" s="32">
        <v>1</v>
      </c>
    </row>
    <row r="2873" spans="1:4">
      <c r="A2873" s="32" t="s">
        <v>3026</v>
      </c>
      <c r="B2873" s="32" t="s">
        <v>2547</v>
      </c>
      <c r="C2873" s="32">
        <v>1</v>
      </c>
      <c r="D2873" s="32">
        <v>1</v>
      </c>
    </row>
    <row r="2874" spans="1:4">
      <c r="A2874" s="32" t="s">
        <v>2379</v>
      </c>
      <c r="B2874" s="32" t="s">
        <v>2547</v>
      </c>
      <c r="C2874" s="32">
        <v>1</v>
      </c>
      <c r="D2874" s="32">
        <v>1</v>
      </c>
    </row>
    <row r="2875" spans="1:4">
      <c r="A2875" s="32" t="s">
        <v>2803</v>
      </c>
      <c r="B2875" s="32" t="s">
        <v>2547</v>
      </c>
      <c r="C2875" s="32">
        <v>1</v>
      </c>
      <c r="D2875" s="32">
        <v>1</v>
      </c>
    </row>
    <row r="2876" spans="1:4">
      <c r="A2876" s="32" t="s">
        <v>1271</v>
      </c>
      <c r="B2876" s="32" t="s">
        <v>2549</v>
      </c>
      <c r="C2876" s="32">
        <v>1</v>
      </c>
      <c r="D2876" s="32">
        <v>1</v>
      </c>
    </row>
    <row r="2877" spans="1:4">
      <c r="A2877" s="32" t="s">
        <v>1860</v>
      </c>
      <c r="B2877" s="32" t="s">
        <v>2548</v>
      </c>
      <c r="C2877" s="32">
        <v>1</v>
      </c>
      <c r="D2877" s="32">
        <v>1</v>
      </c>
    </row>
    <row r="2878" spans="1:4">
      <c r="A2878" s="32" t="s">
        <v>3920</v>
      </c>
      <c r="B2878" s="32" t="s">
        <v>2548</v>
      </c>
      <c r="C2878" s="32">
        <v>1</v>
      </c>
      <c r="D2878" s="32">
        <v>1</v>
      </c>
    </row>
    <row r="2879" spans="1:4">
      <c r="A2879" s="32" t="s">
        <v>3921</v>
      </c>
      <c r="B2879" s="32" t="s">
        <v>2547</v>
      </c>
      <c r="C2879" s="32">
        <v>1</v>
      </c>
      <c r="D2879" s="32">
        <v>1</v>
      </c>
    </row>
    <row r="2880" spans="1:4">
      <c r="A2880" s="32" t="s">
        <v>1566</v>
      </c>
      <c r="B2880" s="32" t="s">
        <v>2548</v>
      </c>
      <c r="C2880" s="32">
        <v>1</v>
      </c>
      <c r="D2880" s="32">
        <v>1</v>
      </c>
    </row>
    <row r="2881" spans="1:4">
      <c r="A2881" s="32" t="s">
        <v>3082</v>
      </c>
      <c r="B2881" s="32" t="s">
        <v>2547</v>
      </c>
      <c r="C2881" s="32">
        <v>1</v>
      </c>
      <c r="D2881" s="32">
        <v>1</v>
      </c>
    </row>
    <row r="2882" spans="1:4">
      <c r="A2882" s="32" t="s">
        <v>1861</v>
      </c>
      <c r="B2882" s="32" t="s">
        <v>2548</v>
      </c>
      <c r="C2882" s="32">
        <v>1</v>
      </c>
      <c r="D2882" s="32">
        <v>1</v>
      </c>
    </row>
    <row r="2883" spans="1:4">
      <c r="A2883" s="32" t="s">
        <v>1961</v>
      </c>
      <c r="B2883" s="32" t="s">
        <v>2547</v>
      </c>
      <c r="C2883" s="32">
        <v>1</v>
      </c>
      <c r="D2883" s="32">
        <v>1</v>
      </c>
    </row>
    <row r="2884" spans="1:4">
      <c r="A2884" s="32" t="s">
        <v>3922</v>
      </c>
      <c r="B2884" s="32" t="s">
        <v>2547</v>
      </c>
      <c r="C2884" s="32">
        <v>1</v>
      </c>
      <c r="D2884" s="32">
        <v>1</v>
      </c>
    </row>
    <row r="2885" spans="1:4">
      <c r="A2885" s="32" t="s">
        <v>3923</v>
      </c>
      <c r="B2885" s="32" t="s">
        <v>2547</v>
      </c>
      <c r="C2885" s="32">
        <v>1</v>
      </c>
      <c r="D2885" s="32">
        <v>1</v>
      </c>
    </row>
    <row r="2886" spans="1:4">
      <c r="A2886" s="32" t="s">
        <v>3924</v>
      </c>
      <c r="B2886" s="32" t="s">
        <v>2547</v>
      </c>
      <c r="C2886" s="32">
        <v>1</v>
      </c>
      <c r="D2886" s="32">
        <v>1</v>
      </c>
    </row>
    <row r="2887" spans="1:4">
      <c r="A2887" s="32" t="s">
        <v>2783</v>
      </c>
      <c r="B2887" s="32" t="s">
        <v>2547</v>
      </c>
      <c r="C2887" s="32">
        <v>1</v>
      </c>
      <c r="D2887" s="32">
        <v>1</v>
      </c>
    </row>
    <row r="2888" spans="1:4">
      <c r="A2888" s="32" t="s">
        <v>1306</v>
      </c>
      <c r="B2888" s="32" t="s">
        <v>2548</v>
      </c>
      <c r="C2888" s="32">
        <v>1</v>
      </c>
      <c r="D2888" s="32">
        <v>1</v>
      </c>
    </row>
    <row r="2889" spans="1:4">
      <c r="A2889" s="32" t="s">
        <v>3925</v>
      </c>
      <c r="B2889" s="32" t="s">
        <v>2548</v>
      </c>
      <c r="C2889" s="32">
        <v>1</v>
      </c>
      <c r="D2889" s="32">
        <v>1</v>
      </c>
    </row>
    <row r="2890" spans="1:4">
      <c r="A2890" s="32" t="s">
        <v>3926</v>
      </c>
      <c r="B2890" s="32" t="s">
        <v>2547</v>
      </c>
      <c r="C2890" s="32">
        <v>1</v>
      </c>
      <c r="D2890" s="32">
        <v>1</v>
      </c>
    </row>
    <row r="2891" spans="1:4">
      <c r="A2891" s="32" t="s">
        <v>1863</v>
      </c>
      <c r="B2891" s="32" t="s">
        <v>2549</v>
      </c>
      <c r="C2891" s="32">
        <v>1</v>
      </c>
      <c r="D2891" s="32">
        <v>1</v>
      </c>
    </row>
    <row r="2892" spans="1:4">
      <c r="A2892" s="32" t="s">
        <v>3927</v>
      </c>
      <c r="B2892" s="32" t="s">
        <v>2547</v>
      </c>
      <c r="C2892" s="32">
        <v>1</v>
      </c>
      <c r="D2892" s="32">
        <v>1</v>
      </c>
    </row>
    <row r="2893" spans="1:4">
      <c r="A2893" s="32" t="s">
        <v>3928</v>
      </c>
      <c r="B2893" s="32" t="s">
        <v>2548</v>
      </c>
      <c r="C2893" s="32">
        <v>1</v>
      </c>
      <c r="D2893" s="32">
        <v>1</v>
      </c>
    </row>
    <row r="2894" spans="1:4">
      <c r="A2894" s="32" t="s">
        <v>3929</v>
      </c>
      <c r="B2894" s="32" t="s">
        <v>2547</v>
      </c>
      <c r="C2894" s="32">
        <v>1</v>
      </c>
      <c r="D2894" s="32">
        <v>1</v>
      </c>
    </row>
    <row r="2895" spans="1:4">
      <c r="A2895" s="32" t="s">
        <v>3930</v>
      </c>
      <c r="B2895" s="32" t="s">
        <v>2547</v>
      </c>
      <c r="C2895" s="32">
        <v>1</v>
      </c>
      <c r="D2895" s="32">
        <v>1</v>
      </c>
    </row>
    <row r="2896" spans="1:4">
      <c r="A2896" s="32" t="s">
        <v>3931</v>
      </c>
      <c r="B2896" s="32" t="s">
        <v>2548</v>
      </c>
      <c r="C2896" s="32">
        <v>1</v>
      </c>
      <c r="D2896" s="32">
        <v>1</v>
      </c>
    </row>
    <row r="2897" spans="1:4">
      <c r="A2897" s="32" t="s">
        <v>2211</v>
      </c>
      <c r="B2897" s="32" t="s">
        <v>2547</v>
      </c>
      <c r="C2897" s="32">
        <v>1</v>
      </c>
      <c r="D2897" s="32">
        <v>1</v>
      </c>
    </row>
    <row r="2898" spans="1:4">
      <c r="A2898" s="32" t="s">
        <v>1486</v>
      </c>
      <c r="B2898" s="32" t="s">
        <v>2548</v>
      </c>
      <c r="C2898" s="32">
        <v>1</v>
      </c>
      <c r="D2898" s="32">
        <v>1</v>
      </c>
    </row>
    <row r="2899" spans="1:4">
      <c r="A2899" s="32" t="s">
        <v>1486</v>
      </c>
      <c r="B2899" s="32" t="s">
        <v>2549</v>
      </c>
      <c r="C2899" s="32">
        <v>1</v>
      </c>
      <c r="D2899" s="32">
        <v>1</v>
      </c>
    </row>
    <row r="2900" spans="1:4">
      <c r="A2900" s="32" t="s">
        <v>3932</v>
      </c>
      <c r="B2900" s="32" t="s">
        <v>2547</v>
      </c>
      <c r="C2900" s="32">
        <v>1</v>
      </c>
      <c r="D2900" s="32">
        <v>1</v>
      </c>
    </row>
    <row r="2901" spans="1:4">
      <c r="A2901" s="32" t="s">
        <v>1307</v>
      </c>
      <c r="B2901" s="32" t="s">
        <v>2548</v>
      </c>
      <c r="C2901" s="32">
        <v>1</v>
      </c>
      <c r="D2901" s="32">
        <v>1</v>
      </c>
    </row>
    <row r="2902" spans="1:4">
      <c r="A2902" s="32" t="s">
        <v>1962</v>
      </c>
      <c r="B2902" s="32" t="s">
        <v>2547</v>
      </c>
      <c r="C2902" s="32">
        <v>1</v>
      </c>
      <c r="D2902" s="32">
        <v>1</v>
      </c>
    </row>
    <row r="2903" spans="1:4">
      <c r="A2903" s="32" t="s">
        <v>3933</v>
      </c>
      <c r="B2903" s="32" t="s">
        <v>2547</v>
      </c>
      <c r="C2903" s="32">
        <v>1</v>
      </c>
      <c r="D2903" s="32">
        <v>1</v>
      </c>
    </row>
    <row r="2904" spans="1:4">
      <c r="A2904" s="32" t="s">
        <v>1963</v>
      </c>
      <c r="B2904" s="32" t="s">
        <v>2547</v>
      </c>
      <c r="C2904" s="32">
        <v>1</v>
      </c>
      <c r="D2904" s="32">
        <v>1</v>
      </c>
    </row>
    <row r="2905" spans="1:4">
      <c r="A2905" s="32" t="s">
        <v>1963</v>
      </c>
      <c r="B2905" s="32" t="s">
        <v>2548</v>
      </c>
      <c r="C2905" s="32">
        <v>1</v>
      </c>
      <c r="D2905" s="32">
        <v>1</v>
      </c>
    </row>
    <row r="2906" spans="1:4">
      <c r="A2906" s="32" t="s">
        <v>1963</v>
      </c>
      <c r="B2906" s="32" t="s">
        <v>2549</v>
      </c>
      <c r="C2906" s="32">
        <v>1</v>
      </c>
      <c r="D2906" s="32">
        <v>1</v>
      </c>
    </row>
    <row r="2907" spans="1:4">
      <c r="A2907" s="32" t="s">
        <v>3934</v>
      </c>
      <c r="B2907" s="32" t="s">
        <v>2547</v>
      </c>
      <c r="C2907" s="32">
        <v>1</v>
      </c>
      <c r="D2907" s="32">
        <v>1</v>
      </c>
    </row>
    <row r="2908" spans="1:4">
      <c r="A2908" s="32" t="s">
        <v>3202</v>
      </c>
      <c r="B2908" s="32" t="s">
        <v>2547</v>
      </c>
      <c r="C2908" s="32">
        <v>1</v>
      </c>
      <c r="D2908" s="32">
        <v>1</v>
      </c>
    </row>
    <row r="2909" spans="1:4">
      <c r="A2909" s="32" t="s">
        <v>3935</v>
      </c>
      <c r="B2909" s="32" t="s">
        <v>2547</v>
      </c>
      <c r="C2909" s="32">
        <v>1</v>
      </c>
      <c r="D2909" s="32">
        <v>1</v>
      </c>
    </row>
    <row r="2910" spans="1:4">
      <c r="A2910" s="32" t="s">
        <v>3203</v>
      </c>
      <c r="B2910" s="32" t="s">
        <v>2547</v>
      </c>
      <c r="C2910" s="32">
        <v>1</v>
      </c>
      <c r="D2910" s="32">
        <v>1</v>
      </c>
    </row>
    <row r="2911" spans="1:4">
      <c r="A2911" s="32" t="s">
        <v>3203</v>
      </c>
      <c r="B2911" s="32" t="s">
        <v>2548</v>
      </c>
      <c r="C2911" s="32">
        <v>1</v>
      </c>
      <c r="D2911" s="32">
        <v>1</v>
      </c>
    </row>
    <row r="2912" spans="1:4">
      <c r="A2912" s="32" t="s">
        <v>1411</v>
      </c>
      <c r="B2912" s="32" t="s">
        <v>2548</v>
      </c>
      <c r="C2912" s="32">
        <v>1</v>
      </c>
      <c r="D2912" s="32">
        <v>1</v>
      </c>
    </row>
    <row r="2913" spans="1:4">
      <c r="A2913" s="32" t="s">
        <v>1964</v>
      </c>
      <c r="B2913" s="32" t="s">
        <v>2547</v>
      </c>
      <c r="C2913" s="32">
        <v>1</v>
      </c>
      <c r="D2913" s="32">
        <v>1</v>
      </c>
    </row>
    <row r="2914" spans="1:4">
      <c r="A2914" s="32" t="s">
        <v>3204</v>
      </c>
      <c r="B2914" s="32" t="s">
        <v>2547</v>
      </c>
      <c r="C2914" s="32">
        <v>1</v>
      </c>
      <c r="D2914" s="32">
        <v>1</v>
      </c>
    </row>
    <row r="2915" spans="1:4">
      <c r="A2915" s="32" t="s">
        <v>2874</v>
      </c>
      <c r="B2915" s="32" t="s">
        <v>2548</v>
      </c>
      <c r="C2915" s="32">
        <v>1</v>
      </c>
      <c r="D2915" s="32">
        <v>1</v>
      </c>
    </row>
    <row r="2916" spans="1:4">
      <c r="A2916" s="32" t="s">
        <v>2072</v>
      </c>
      <c r="B2916" s="32" t="s">
        <v>2547</v>
      </c>
      <c r="C2916" s="32">
        <v>1</v>
      </c>
      <c r="D2916" s="32">
        <v>1</v>
      </c>
    </row>
    <row r="2917" spans="1:4">
      <c r="A2917" s="32" t="s">
        <v>2875</v>
      </c>
      <c r="B2917" s="32" t="s">
        <v>2547</v>
      </c>
      <c r="C2917" s="32">
        <v>1</v>
      </c>
      <c r="D2917" s="32">
        <v>1</v>
      </c>
    </row>
    <row r="2918" spans="1:4">
      <c r="A2918" s="32" t="s">
        <v>1452</v>
      </c>
      <c r="B2918" s="32" t="s">
        <v>2548</v>
      </c>
      <c r="C2918" s="32">
        <v>1</v>
      </c>
      <c r="D2918" s="32">
        <v>1</v>
      </c>
    </row>
    <row r="2919" spans="1:4">
      <c r="A2919" s="32" t="s">
        <v>1412</v>
      </c>
      <c r="B2919" s="32" t="s">
        <v>2548</v>
      </c>
      <c r="C2919" s="32">
        <v>1</v>
      </c>
      <c r="D2919" s="32">
        <v>1</v>
      </c>
    </row>
    <row r="2920" spans="1:4">
      <c r="A2920" s="32" t="s">
        <v>3206</v>
      </c>
      <c r="B2920" s="32" t="s">
        <v>2547</v>
      </c>
      <c r="C2920" s="32">
        <v>1</v>
      </c>
      <c r="D2920" s="32">
        <v>1</v>
      </c>
    </row>
    <row r="2921" spans="1:4">
      <c r="A2921" s="32" t="s">
        <v>1570</v>
      </c>
      <c r="B2921" s="32" t="s">
        <v>2548</v>
      </c>
      <c r="C2921" s="32">
        <v>1</v>
      </c>
      <c r="D2921" s="32">
        <v>1</v>
      </c>
    </row>
    <row r="2922" spans="1:4">
      <c r="A2922" s="32" t="s">
        <v>2385</v>
      </c>
      <c r="B2922" s="32" t="s">
        <v>2548</v>
      </c>
      <c r="C2922" s="32">
        <v>1</v>
      </c>
      <c r="D2922" s="32">
        <v>1</v>
      </c>
    </row>
    <row r="2923" spans="1:4">
      <c r="A2923" s="32" t="s">
        <v>1072</v>
      </c>
      <c r="B2923" s="32" t="s">
        <v>2548</v>
      </c>
      <c r="C2923" s="32">
        <v>1</v>
      </c>
      <c r="D2923" s="32">
        <v>1</v>
      </c>
    </row>
    <row r="2924" spans="1:4">
      <c r="A2924" s="32" t="s">
        <v>2213</v>
      </c>
      <c r="B2924" s="32" t="s">
        <v>2547</v>
      </c>
      <c r="C2924" s="32">
        <v>1</v>
      </c>
      <c r="D2924" s="32">
        <v>1</v>
      </c>
    </row>
    <row r="2925" spans="1:4">
      <c r="A2925" s="32" t="s">
        <v>2213</v>
      </c>
      <c r="B2925" s="32" t="s">
        <v>2548</v>
      </c>
      <c r="C2925" s="32">
        <v>1</v>
      </c>
      <c r="D2925" s="32">
        <v>1</v>
      </c>
    </row>
    <row r="2926" spans="1:4">
      <c r="A2926" s="32" t="s">
        <v>3936</v>
      </c>
      <c r="B2926" s="32" t="s">
        <v>2547</v>
      </c>
      <c r="C2926" s="32">
        <v>1</v>
      </c>
      <c r="D2926" s="32">
        <v>1</v>
      </c>
    </row>
    <row r="2927" spans="1:4">
      <c r="A2927" s="32" t="s">
        <v>3084</v>
      </c>
      <c r="B2927" s="32" t="s">
        <v>2548</v>
      </c>
      <c r="C2927" s="32">
        <v>1</v>
      </c>
      <c r="D2927" s="32">
        <v>1</v>
      </c>
    </row>
    <row r="2928" spans="1:4">
      <c r="A2928" s="32" t="s">
        <v>1966</v>
      </c>
      <c r="B2928" s="32" t="s">
        <v>2547</v>
      </c>
      <c r="C2928" s="32">
        <v>1</v>
      </c>
      <c r="D2928" s="32">
        <v>1</v>
      </c>
    </row>
    <row r="2929" spans="1:4">
      <c r="A2929" s="32" t="s">
        <v>1317</v>
      </c>
      <c r="B2929" s="32" t="s">
        <v>2548</v>
      </c>
      <c r="C2929" s="32">
        <v>1</v>
      </c>
      <c r="D2929" s="32">
        <v>1</v>
      </c>
    </row>
    <row r="2930" spans="1:4">
      <c r="A2930" s="32" t="s">
        <v>2830</v>
      </c>
      <c r="B2930" s="32" t="s">
        <v>2547</v>
      </c>
      <c r="C2930" s="32">
        <v>1</v>
      </c>
      <c r="D2930" s="32">
        <v>1</v>
      </c>
    </row>
    <row r="2931" spans="1:4">
      <c r="A2931" s="32" t="s">
        <v>2830</v>
      </c>
      <c r="B2931" s="32" t="s">
        <v>2548</v>
      </c>
      <c r="C2931" s="32">
        <v>1</v>
      </c>
      <c r="D2931" s="32">
        <v>1</v>
      </c>
    </row>
    <row r="2932" spans="1:4">
      <c r="A2932" s="32" t="s">
        <v>2386</v>
      </c>
      <c r="B2932" s="32" t="s">
        <v>2548</v>
      </c>
      <c r="C2932" s="32">
        <v>1</v>
      </c>
      <c r="D2932" s="32">
        <v>1</v>
      </c>
    </row>
    <row r="2933" spans="1:4">
      <c r="A2933" s="32" t="s">
        <v>2386</v>
      </c>
      <c r="B2933" s="32" t="s">
        <v>2549</v>
      </c>
      <c r="C2933" s="32">
        <v>1</v>
      </c>
      <c r="D2933" s="32">
        <v>1</v>
      </c>
    </row>
    <row r="2934" spans="1:4">
      <c r="A2934" s="32" t="s">
        <v>1864</v>
      </c>
      <c r="B2934" s="32" t="s">
        <v>2547</v>
      </c>
      <c r="C2934" s="32">
        <v>1</v>
      </c>
      <c r="D2934" s="32">
        <v>1</v>
      </c>
    </row>
    <row r="2935" spans="1:4">
      <c r="A2935" s="32" t="s">
        <v>3937</v>
      </c>
      <c r="B2935" s="32" t="s">
        <v>2547</v>
      </c>
      <c r="C2935" s="32">
        <v>1</v>
      </c>
      <c r="D2935" s="32">
        <v>1</v>
      </c>
    </row>
    <row r="2936" spans="1:4">
      <c r="A2936" s="32" t="s">
        <v>3938</v>
      </c>
      <c r="B2936" s="32" t="s">
        <v>2547</v>
      </c>
      <c r="C2936" s="32">
        <v>1</v>
      </c>
      <c r="D2936" s="32">
        <v>1</v>
      </c>
    </row>
    <row r="2937" spans="1:4">
      <c r="A2937" s="32" t="s">
        <v>3207</v>
      </c>
      <c r="B2937" s="32" t="s">
        <v>2547</v>
      </c>
      <c r="C2937" s="32">
        <v>1</v>
      </c>
      <c r="D2937" s="32">
        <v>1</v>
      </c>
    </row>
    <row r="2938" spans="1:4">
      <c r="A2938" s="32" t="s">
        <v>1105</v>
      </c>
      <c r="B2938" s="32" t="s">
        <v>2549</v>
      </c>
      <c r="C2938" s="32">
        <v>1</v>
      </c>
      <c r="D2938" s="32">
        <v>1</v>
      </c>
    </row>
    <row r="2939" spans="1:4">
      <c r="A2939" s="32" t="s">
        <v>1614</v>
      </c>
      <c r="B2939" s="32" t="s">
        <v>2548</v>
      </c>
      <c r="C2939" s="32">
        <v>1</v>
      </c>
      <c r="D2939" s="32">
        <v>1</v>
      </c>
    </row>
    <row r="2940" spans="1:4">
      <c r="A2940" s="32" t="s">
        <v>1081</v>
      </c>
      <c r="B2940" s="32" t="s">
        <v>2548</v>
      </c>
      <c r="C2940" s="32">
        <v>1</v>
      </c>
      <c r="D2940" s="32">
        <v>1</v>
      </c>
    </row>
    <row r="2941" spans="1:4">
      <c r="A2941" s="32" t="s">
        <v>1081</v>
      </c>
      <c r="B2941" s="32" t="s">
        <v>2549</v>
      </c>
      <c r="C2941" s="32">
        <v>1</v>
      </c>
      <c r="D2941" s="32">
        <v>1</v>
      </c>
    </row>
    <row r="2942" spans="1:4">
      <c r="A2942" s="32" t="s">
        <v>1378</v>
      </c>
      <c r="B2942" s="32" t="s">
        <v>2548</v>
      </c>
      <c r="C2942" s="32">
        <v>1</v>
      </c>
      <c r="D2942" s="32">
        <v>1</v>
      </c>
    </row>
    <row r="2943" spans="1:4">
      <c r="A2943" s="32" t="s">
        <v>3939</v>
      </c>
      <c r="B2943" s="32" t="s">
        <v>2547</v>
      </c>
      <c r="C2943" s="32">
        <v>1</v>
      </c>
      <c r="D2943" s="32">
        <v>1</v>
      </c>
    </row>
    <row r="2944" spans="1:4">
      <c r="A2944" s="32" t="s">
        <v>3940</v>
      </c>
      <c r="B2944" s="32" t="s">
        <v>2547</v>
      </c>
      <c r="C2944" s="32">
        <v>1</v>
      </c>
      <c r="D2944" s="32">
        <v>1</v>
      </c>
    </row>
    <row r="2945" spans="1:4">
      <c r="A2945" s="32" t="s">
        <v>1023</v>
      </c>
      <c r="B2945" s="32" t="s">
        <v>2549</v>
      </c>
      <c r="C2945" s="32">
        <v>1</v>
      </c>
      <c r="D2945" s="32">
        <v>1</v>
      </c>
    </row>
    <row r="2946" spans="1:4">
      <c r="A2946" s="32" t="s">
        <v>3117</v>
      </c>
      <c r="B2946" s="32" t="s">
        <v>2548</v>
      </c>
      <c r="C2946" s="32">
        <v>1</v>
      </c>
      <c r="D2946" s="32">
        <v>1</v>
      </c>
    </row>
    <row r="2947" spans="1:4">
      <c r="A2947" s="32" t="s">
        <v>2387</v>
      </c>
      <c r="B2947" s="32" t="s">
        <v>2547</v>
      </c>
      <c r="C2947" s="32">
        <v>1</v>
      </c>
      <c r="D2947" s="32">
        <v>1</v>
      </c>
    </row>
    <row r="2948" spans="1:4">
      <c r="A2948" s="32" t="s">
        <v>1967</v>
      </c>
      <c r="B2948" s="32" t="s">
        <v>2548</v>
      </c>
      <c r="C2948" s="32">
        <v>1</v>
      </c>
      <c r="D2948" s="32">
        <v>1</v>
      </c>
    </row>
    <row r="2949" spans="1:4">
      <c r="A2949" s="32" t="s">
        <v>1711</v>
      </c>
      <c r="B2949" s="32" t="s">
        <v>2549</v>
      </c>
      <c r="C2949" s="32">
        <v>1</v>
      </c>
      <c r="D2949" s="32">
        <v>1</v>
      </c>
    </row>
    <row r="2950" spans="1:4">
      <c r="A2950" s="32" t="s">
        <v>3941</v>
      </c>
      <c r="B2950" s="32" t="s">
        <v>2547</v>
      </c>
      <c r="C2950" s="32">
        <v>1</v>
      </c>
      <c r="D2950" s="32">
        <v>1</v>
      </c>
    </row>
    <row r="2951" spans="1:4">
      <c r="A2951" s="32" t="s">
        <v>1455</v>
      </c>
      <c r="B2951" s="32" t="s">
        <v>2547</v>
      </c>
      <c r="C2951" s="32">
        <v>1</v>
      </c>
      <c r="D2951" s="32">
        <v>1</v>
      </c>
    </row>
    <row r="2952" spans="1:4">
      <c r="A2952" s="32" t="s">
        <v>1455</v>
      </c>
      <c r="B2952" s="32" t="s">
        <v>2548</v>
      </c>
      <c r="C2952" s="32">
        <v>1</v>
      </c>
      <c r="D2952" s="32">
        <v>1</v>
      </c>
    </row>
    <row r="2953" spans="1:4">
      <c r="A2953" s="32" t="s">
        <v>1137</v>
      </c>
      <c r="B2953" s="32" t="s">
        <v>2548</v>
      </c>
      <c r="C2953" s="32">
        <v>1</v>
      </c>
      <c r="D2953" s="32">
        <v>1</v>
      </c>
    </row>
    <row r="2954" spans="1:4">
      <c r="A2954" s="32" t="s">
        <v>2214</v>
      </c>
      <c r="B2954" s="32" t="s">
        <v>2547</v>
      </c>
      <c r="C2954" s="32">
        <v>1</v>
      </c>
      <c r="D2954" s="32">
        <v>1</v>
      </c>
    </row>
    <row r="2955" spans="1:4">
      <c r="A2955" s="32" t="s">
        <v>1616</v>
      </c>
      <c r="B2955" s="32" t="s">
        <v>2548</v>
      </c>
      <c r="C2955" s="32">
        <v>1</v>
      </c>
      <c r="D2955" s="32">
        <v>1</v>
      </c>
    </row>
    <row r="2956" spans="1:4">
      <c r="A2956" s="32" t="s">
        <v>3942</v>
      </c>
      <c r="B2956" s="32" t="s">
        <v>2548</v>
      </c>
      <c r="C2956" s="32">
        <v>1</v>
      </c>
      <c r="D2956" s="32">
        <v>1</v>
      </c>
    </row>
    <row r="2957" spans="1:4">
      <c r="A2957" s="32" t="s">
        <v>3943</v>
      </c>
      <c r="B2957" s="32" t="s">
        <v>2547</v>
      </c>
      <c r="C2957" s="32">
        <v>1</v>
      </c>
      <c r="D2957" s="32">
        <v>1</v>
      </c>
    </row>
    <row r="2958" spans="1:4">
      <c r="A2958" s="32" t="s">
        <v>2390</v>
      </c>
      <c r="B2958" s="32" t="s">
        <v>2547</v>
      </c>
      <c r="C2958" s="32">
        <v>1</v>
      </c>
      <c r="D2958" s="32">
        <v>1</v>
      </c>
    </row>
    <row r="2959" spans="1:4">
      <c r="A2959" s="32" t="s">
        <v>2074</v>
      </c>
      <c r="B2959" s="32" t="s">
        <v>2547</v>
      </c>
      <c r="C2959" s="32">
        <v>1</v>
      </c>
      <c r="D2959" s="32">
        <v>1</v>
      </c>
    </row>
    <row r="2960" spans="1:4">
      <c r="A2960" s="32" t="s">
        <v>1968</v>
      </c>
      <c r="B2960" s="32" t="s">
        <v>2548</v>
      </c>
      <c r="C2960" s="32">
        <v>1</v>
      </c>
      <c r="D2960" s="32">
        <v>1</v>
      </c>
    </row>
    <row r="2961" spans="1:4">
      <c r="A2961" s="32" t="s">
        <v>3118</v>
      </c>
      <c r="B2961" s="32" t="s">
        <v>2548</v>
      </c>
      <c r="C2961" s="32">
        <v>1</v>
      </c>
      <c r="D2961" s="32">
        <v>1</v>
      </c>
    </row>
    <row r="2962" spans="1:4">
      <c r="A2962" s="32" t="s">
        <v>1713</v>
      </c>
      <c r="B2962" s="32" t="s">
        <v>2548</v>
      </c>
      <c r="C2962" s="32">
        <v>1</v>
      </c>
      <c r="D2962" s="32">
        <v>1</v>
      </c>
    </row>
    <row r="2963" spans="1:4">
      <c r="A2963" s="32" t="s">
        <v>1868</v>
      </c>
      <c r="B2963" s="32" t="s">
        <v>2547</v>
      </c>
      <c r="C2963" s="32">
        <v>1</v>
      </c>
      <c r="D2963" s="32">
        <v>1</v>
      </c>
    </row>
    <row r="2964" spans="1:4">
      <c r="A2964" s="32" t="s">
        <v>3944</v>
      </c>
      <c r="B2964" s="32" t="s">
        <v>2547</v>
      </c>
      <c r="C2964" s="32">
        <v>1</v>
      </c>
      <c r="D2964" s="32">
        <v>1</v>
      </c>
    </row>
    <row r="2965" spans="1:4">
      <c r="A2965" s="32" t="s">
        <v>3945</v>
      </c>
      <c r="B2965" s="32" t="s">
        <v>2548</v>
      </c>
      <c r="C2965" s="32">
        <v>1</v>
      </c>
      <c r="D2965" s="32">
        <v>1</v>
      </c>
    </row>
    <row r="2966" spans="1:4">
      <c r="A2966" s="32" t="s">
        <v>2077</v>
      </c>
      <c r="B2966" s="32" t="s">
        <v>2547</v>
      </c>
      <c r="C2966" s="32">
        <v>1</v>
      </c>
      <c r="D2966" s="32">
        <v>1</v>
      </c>
    </row>
    <row r="2967" spans="1:4">
      <c r="A2967" s="32" t="s">
        <v>2077</v>
      </c>
      <c r="B2967" s="32" t="s">
        <v>2548</v>
      </c>
      <c r="C2967" s="32">
        <v>1</v>
      </c>
      <c r="D2967" s="32">
        <v>1</v>
      </c>
    </row>
    <row r="2968" spans="1:4">
      <c r="A2968" s="32" t="s">
        <v>1714</v>
      </c>
      <c r="B2968" s="32" t="s">
        <v>2547</v>
      </c>
      <c r="C2968" s="32">
        <v>1</v>
      </c>
      <c r="D2968" s="32">
        <v>1</v>
      </c>
    </row>
    <row r="2969" spans="1:4">
      <c r="A2969" s="32" t="s">
        <v>1969</v>
      </c>
      <c r="B2969" s="32" t="s">
        <v>2548</v>
      </c>
      <c r="C2969" s="32">
        <v>1</v>
      </c>
      <c r="D2969" s="32">
        <v>1</v>
      </c>
    </row>
    <row r="2970" spans="1:4">
      <c r="A2970" s="32" t="s">
        <v>1456</v>
      </c>
      <c r="B2970" s="32" t="s">
        <v>2547</v>
      </c>
      <c r="C2970" s="32">
        <v>1</v>
      </c>
      <c r="D2970" s="32">
        <v>1</v>
      </c>
    </row>
    <row r="2971" spans="1:4">
      <c r="A2971" s="32" t="s">
        <v>1456</v>
      </c>
      <c r="B2971" s="32" t="s">
        <v>2549</v>
      </c>
      <c r="C2971" s="32">
        <v>1</v>
      </c>
      <c r="D2971" s="32">
        <v>1</v>
      </c>
    </row>
    <row r="2972" spans="1:4">
      <c r="A2972" s="32" t="s">
        <v>1379</v>
      </c>
      <c r="B2972" s="32" t="s">
        <v>2548</v>
      </c>
      <c r="C2972" s="32">
        <v>1</v>
      </c>
      <c r="D2972" s="32">
        <v>1</v>
      </c>
    </row>
    <row r="2973" spans="1:4">
      <c r="A2973" s="32" t="s">
        <v>2079</v>
      </c>
      <c r="B2973" s="32" t="s">
        <v>2548</v>
      </c>
      <c r="C2973" s="32">
        <v>1</v>
      </c>
      <c r="D2973" s="32">
        <v>1</v>
      </c>
    </row>
    <row r="2974" spans="1:4">
      <c r="A2974" s="32" t="s">
        <v>1525</v>
      </c>
      <c r="B2974" s="32" t="s">
        <v>2548</v>
      </c>
      <c r="C2974" s="32">
        <v>1</v>
      </c>
      <c r="D2974" s="32">
        <v>1</v>
      </c>
    </row>
    <row r="2975" spans="1:4">
      <c r="A2975" s="32" t="s">
        <v>2217</v>
      </c>
      <c r="B2975" s="32" t="s">
        <v>2547</v>
      </c>
      <c r="C2975" s="32">
        <v>1</v>
      </c>
      <c r="D2975" s="32">
        <v>1</v>
      </c>
    </row>
    <row r="2976" spans="1:4">
      <c r="A2976" s="32" t="s">
        <v>3946</v>
      </c>
      <c r="B2976" s="32" t="s">
        <v>2548</v>
      </c>
      <c r="C2976" s="32">
        <v>1</v>
      </c>
      <c r="D2976" s="32">
        <v>1</v>
      </c>
    </row>
    <row r="2977" spans="1:4">
      <c r="A2977" s="32" t="s">
        <v>3947</v>
      </c>
      <c r="B2977" s="32" t="s">
        <v>2547</v>
      </c>
      <c r="C2977" s="32">
        <v>1</v>
      </c>
      <c r="D2977" s="32">
        <v>1</v>
      </c>
    </row>
    <row r="2978" spans="1:4">
      <c r="A2978" s="32" t="s">
        <v>1457</v>
      </c>
      <c r="B2978" s="32" t="s">
        <v>2548</v>
      </c>
      <c r="C2978" s="32">
        <v>1</v>
      </c>
      <c r="D2978" s="32">
        <v>0</v>
      </c>
    </row>
    <row r="2979" spans="1:4">
      <c r="A2979" s="32" t="s">
        <v>2393</v>
      </c>
      <c r="B2979" s="32" t="s">
        <v>2548</v>
      </c>
      <c r="C2979" s="32">
        <v>1</v>
      </c>
      <c r="D2979" s="32">
        <v>1</v>
      </c>
    </row>
    <row r="2980" spans="1:4">
      <c r="A2980" s="32" t="s">
        <v>1716</v>
      </c>
      <c r="B2980" s="32" t="s">
        <v>2548</v>
      </c>
      <c r="C2980" s="32">
        <v>1</v>
      </c>
      <c r="D2980" s="32">
        <v>1</v>
      </c>
    </row>
    <row r="2981" spans="1:4">
      <c r="A2981" s="32" t="s">
        <v>2218</v>
      </c>
      <c r="B2981" s="32" t="s">
        <v>2547</v>
      </c>
      <c r="C2981" s="32">
        <v>1</v>
      </c>
      <c r="D2981" s="32">
        <v>1</v>
      </c>
    </row>
    <row r="2982" spans="1:4">
      <c r="A2982" s="32" t="s">
        <v>1127</v>
      </c>
      <c r="B2982" s="32" t="s">
        <v>2549</v>
      </c>
      <c r="C2982" s="32">
        <v>1</v>
      </c>
      <c r="D2982" s="32">
        <v>1</v>
      </c>
    </row>
    <row r="2983" spans="1:4">
      <c r="A2983" s="32" t="s">
        <v>2758</v>
      </c>
      <c r="B2983" s="32" t="s">
        <v>2547</v>
      </c>
      <c r="C2983" s="32">
        <v>1</v>
      </c>
      <c r="D2983" s="32">
        <v>1</v>
      </c>
    </row>
    <row r="2984" spans="1:4">
      <c r="A2984" s="32" t="s">
        <v>2758</v>
      </c>
      <c r="B2984" s="32" t="s">
        <v>2548</v>
      </c>
      <c r="C2984" s="32">
        <v>1</v>
      </c>
      <c r="D2984" s="32">
        <v>1</v>
      </c>
    </row>
    <row r="2985" spans="1:4">
      <c r="A2985" s="32" t="s">
        <v>3948</v>
      </c>
      <c r="B2985" s="32" t="s">
        <v>2547</v>
      </c>
      <c r="C2985" s="32">
        <v>1</v>
      </c>
      <c r="D2985" s="32">
        <v>1</v>
      </c>
    </row>
    <row r="2986" spans="1:4">
      <c r="A2986" s="32" t="s">
        <v>1458</v>
      </c>
      <c r="B2986" s="32" t="s">
        <v>2548</v>
      </c>
      <c r="C2986" s="32">
        <v>1</v>
      </c>
      <c r="D2986" s="32">
        <v>1</v>
      </c>
    </row>
    <row r="2987" spans="1:4">
      <c r="A2987" s="32" t="s">
        <v>2219</v>
      </c>
      <c r="B2987" s="32" t="s">
        <v>2547</v>
      </c>
      <c r="C2987" s="32">
        <v>1</v>
      </c>
      <c r="D2987" s="32">
        <v>1</v>
      </c>
    </row>
    <row r="2988" spans="1:4">
      <c r="A2988" s="32" t="s">
        <v>3949</v>
      </c>
      <c r="B2988" s="32" t="s">
        <v>2547</v>
      </c>
      <c r="C2988" s="32">
        <v>1</v>
      </c>
      <c r="D2988" s="32">
        <v>1</v>
      </c>
    </row>
    <row r="2989" spans="1:4">
      <c r="A2989" s="32" t="s">
        <v>2768</v>
      </c>
      <c r="B2989" s="32" t="s">
        <v>2547</v>
      </c>
      <c r="C2989" s="32">
        <v>1</v>
      </c>
      <c r="D2989" s="32">
        <v>1</v>
      </c>
    </row>
    <row r="2990" spans="1:4">
      <c r="A2990" s="32" t="s">
        <v>1184</v>
      </c>
      <c r="B2990" s="32" t="s">
        <v>2549</v>
      </c>
      <c r="C2990" s="32">
        <v>1</v>
      </c>
      <c r="D2990" s="32">
        <v>1</v>
      </c>
    </row>
    <row r="2991" spans="1:4">
      <c r="A2991" s="32" t="s">
        <v>1223</v>
      </c>
      <c r="B2991" s="32" t="s">
        <v>2549</v>
      </c>
      <c r="C2991" s="32">
        <v>1</v>
      </c>
      <c r="D2991" s="32">
        <v>1</v>
      </c>
    </row>
    <row r="2992" spans="1:4">
      <c r="A2992" s="32" t="s">
        <v>1414</v>
      </c>
      <c r="B2992" s="32" t="s">
        <v>2548</v>
      </c>
      <c r="C2992" s="32">
        <v>1</v>
      </c>
      <c r="D2992" s="32">
        <v>1</v>
      </c>
    </row>
    <row r="2993" spans="1:4">
      <c r="A2993" s="32" t="s">
        <v>1414</v>
      </c>
      <c r="B2993" s="32" t="s">
        <v>2549</v>
      </c>
      <c r="C2993" s="32">
        <v>1</v>
      </c>
      <c r="D2993" s="32">
        <v>1</v>
      </c>
    </row>
    <row r="2994" spans="1:4">
      <c r="A2994" s="32" t="s">
        <v>1970</v>
      </c>
      <c r="B2994" s="32" t="s">
        <v>2548</v>
      </c>
      <c r="C2994" s="32">
        <v>1</v>
      </c>
      <c r="D2994" s="32">
        <v>1</v>
      </c>
    </row>
    <row r="2995" spans="1:4">
      <c r="A2995" s="32" t="s">
        <v>1970</v>
      </c>
      <c r="B2995" s="32" t="s">
        <v>2549</v>
      </c>
      <c r="C2995" s="32">
        <v>1</v>
      </c>
      <c r="D2995" s="32">
        <v>1</v>
      </c>
    </row>
    <row r="2996" spans="1:4">
      <c r="A2996" s="32" t="s">
        <v>3015</v>
      </c>
      <c r="B2996" s="32" t="s">
        <v>2547</v>
      </c>
      <c r="C2996" s="32">
        <v>1</v>
      </c>
      <c r="D2996" s="32">
        <v>1</v>
      </c>
    </row>
    <row r="2997" spans="1:4">
      <c r="A2997" s="32" t="s">
        <v>1170</v>
      </c>
      <c r="B2997" s="32" t="s">
        <v>2549</v>
      </c>
      <c r="C2997" s="32">
        <v>1</v>
      </c>
      <c r="D2997" s="32">
        <v>1</v>
      </c>
    </row>
    <row r="2998" spans="1:4">
      <c r="A2998" s="32" t="s">
        <v>3950</v>
      </c>
      <c r="B2998" s="32" t="s">
        <v>2548</v>
      </c>
      <c r="C2998" s="32">
        <v>1</v>
      </c>
      <c r="D2998" s="32">
        <v>1</v>
      </c>
    </row>
    <row r="2999" spans="1:4">
      <c r="A2999" s="32" t="s">
        <v>1972</v>
      </c>
      <c r="B2999" s="32" t="s">
        <v>2547</v>
      </c>
      <c r="C2999" s="32">
        <v>1</v>
      </c>
      <c r="D2999" s="32">
        <v>1</v>
      </c>
    </row>
    <row r="3000" spans="1:4">
      <c r="A3000" s="32" t="s">
        <v>1972</v>
      </c>
      <c r="B3000" s="32" t="s">
        <v>2548</v>
      </c>
      <c r="C3000" s="32">
        <v>1</v>
      </c>
      <c r="D3000" s="32">
        <v>1</v>
      </c>
    </row>
    <row r="3001" spans="1:4">
      <c r="A3001" s="32" t="s">
        <v>3684</v>
      </c>
      <c r="B3001" s="32" t="s">
        <v>2547</v>
      </c>
      <c r="C3001" s="32">
        <v>1</v>
      </c>
      <c r="D3001" s="32">
        <v>1</v>
      </c>
    </row>
    <row r="3002" spans="1:4">
      <c r="A3002" s="32" t="s">
        <v>3684</v>
      </c>
      <c r="B3002" s="32" t="s">
        <v>2548</v>
      </c>
      <c r="C3002" s="32">
        <v>1</v>
      </c>
      <c r="D3002" s="32">
        <v>1</v>
      </c>
    </row>
    <row r="3003" spans="1:4">
      <c r="A3003" s="32" t="s">
        <v>1786</v>
      </c>
      <c r="B3003" s="32" t="s">
        <v>2548</v>
      </c>
      <c r="C3003" s="32">
        <v>1</v>
      </c>
      <c r="D3003" s="32">
        <v>1</v>
      </c>
    </row>
    <row r="3004" spans="1:4">
      <c r="A3004" s="32" t="s">
        <v>3120</v>
      </c>
      <c r="B3004" s="32" t="s">
        <v>2547</v>
      </c>
      <c r="C3004" s="32">
        <v>1</v>
      </c>
      <c r="D3004" s="32">
        <v>1</v>
      </c>
    </row>
    <row r="3005" spans="1:4">
      <c r="A3005" s="32" t="s">
        <v>3208</v>
      </c>
      <c r="B3005" s="32" t="s">
        <v>2547</v>
      </c>
      <c r="C3005" s="32">
        <v>1</v>
      </c>
      <c r="D3005" s="32">
        <v>1</v>
      </c>
    </row>
    <row r="3006" spans="1:4">
      <c r="A3006" s="32" t="s">
        <v>1973</v>
      </c>
      <c r="B3006" s="32" t="s">
        <v>2547</v>
      </c>
      <c r="C3006" s="32">
        <v>1</v>
      </c>
      <c r="D3006" s="32">
        <v>1</v>
      </c>
    </row>
    <row r="3007" spans="1:4">
      <c r="A3007" s="32" t="s">
        <v>1973</v>
      </c>
      <c r="B3007" s="32" t="s">
        <v>2548</v>
      </c>
      <c r="C3007" s="32">
        <v>1</v>
      </c>
      <c r="D3007" s="32">
        <v>1</v>
      </c>
    </row>
    <row r="3008" spans="1:4">
      <c r="A3008" s="32" t="s">
        <v>2395</v>
      </c>
      <c r="B3008" s="32" t="s">
        <v>2548</v>
      </c>
      <c r="C3008" s="32">
        <v>1</v>
      </c>
      <c r="D3008" s="32">
        <v>1</v>
      </c>
    </row>
    <row r="3009" spans="1:4">
      <c r="A3009" s="32" t="s">
        <v>2220</v>
      </c>
      <c r="B3009" s="32" t="s">
        <v>2547</v>
      </c>
      <c r="C3009" s="32">
        <v>1</v>
      </c>
      <c r="D3009" s="32">
        <v>1</v>
      </c>
    </row>
    <row r="3010" spans="1:4">
      <c r="A3010" s="32" t="s">
        <v>2832</v>
      </c>
      <c r="B3010" s="32" t="s">
        <v>2547</v>
      </c>
      <c r="C3010" s="32">
        <v>1</v>
      </c>
      <c r="D3010" s="32">
        <v>1</v>
      </c>
    </row>
    <row r="3011" spans="1:4">
      <c r="A3011" s="32" t="s">
        <v>2832</v>
      </c>
      <c r="B3011" s="32" t="s">
        <v>2548</v>
      </c>
      <c r="C3011" s="32">
        <v>1</v>
      </c>
      <c r="D3011" s="32">
        <v>1</v>
      </c>
    </row>
    <row r="3012" spans="1:4">
      <c r="A3012" s="32" t="s">
        <v>1432</v>
      </c>
      <c r="B3012" s="32" t="s">
        <v>2548</v>
      </c>
      <c r="C3012" s="32">
        <v>1</v>
      </c>
      <c r="D3012" s="32">
        <v>1</v>
      </c>
    </row>
    <row r="3013" spans="1:4">
      <c r="A3013" s="32" t="s">
        <v>3951</v>
      </c>
      <c r="B3013" s="32" t="s">
        <v>2547</v>
      </c>
      <c r="C3013" s="32">
        <v>1</v>
      </c>
      <c r="D3013" s="32">
        <v>1</v>
      </c>
    </row>
    <row r="3014" spans="1:4">
      <c r="A3014" s="32" t="s">
        <v>1490</v>
      </c>
      <c r="B3014" s="32" t="s">
        <v>2548</v>
      </c>
      <c r="C3014" s="32">
        <v>1</v>
      </c>
      <c r="D3014" s="32">
        <v>1</v>
      </c>
    </row>
    <row r="3015" spans="1:4">
      <c r="A3015" s="32" t="s">
        <v>1490</v>
      </c>
      <c r="B3015" s="32" t="s">
        <v>2549</v>
      </c>
      <c r="C3015" s="32">
        <v>1</v>
      </c>
      <c r="D3015" s="32">
        <v>1</v>
      </c>
    </row>
    <row r="3016" spans="1:4">
      <c r="A3016" s="32" t="s">
        <v>2876</v>
      </c>
      <c r="B3016" s="32" t="s">
        <v>2547</v>
      </c>
      <c r="C3016" s="32">
        <v>1</v>
      </c>
      <c r="D3016" s="32">
        <v>1</v>
      </c>
    </row>
    <row r="3017" spans="1:4">
      <c r="A3017" s="32" t="s">
        <v>2876</v>
      </c>
      <c r="B3017" s="32" t="s">
        <v>2548</v>
      </c>
      <c r="C3017" s="32">
        <v>1</v>
      </c>
      <c r="D3017" s="32">
        <v>1</v>
      </c>
    </row>
    <row r="3018" spans="1:4">
      <c r="A3018" s="32" t="s">
        <v>1787</v>
      </c>
      <c r="B3018" s="32" t="s">
        <v>2547</v>
      </c>
      <c r="C3018" s="32">
        <v>1</v>
      </c>
      <c r="D3018" s="32">
        <v>1</v>
      </c>
    </row>
    <row r="3019" spans="1:4">
      <c r="A3019" s="32" t="s">
        <v>1787</v>
      </c>
      <c r="B3019" s="32" t="s">
        <v>2548</v>
      </c>
      <c r="C3019" s="32">
        <v>1</v>
      </c>
      <c r="D3019" s="32">
        <v>1</v>
      </c>
    </row>
    <row r="3020" spans="1:4">
      <c r="A3020" s="32" t="s">
        <v>1491</v>
      </c>
      <c r="B3020" s="32" t="s">
        <v>2548</v>
      </c>
      <c r="C3020" s="32">
        <v>1</v>
      </c>
      <c r="D3020" s="32">
        <v>1</v>
      </c>
    </row>
    <row r="3021" spans="1:4">
      <c r="A3021" s="32" t="s">
        <v>2084</v>
      </c>
      <c r="B3021" s="32" t="s">
        <v>2547</v>
      </c>
      <c r="C3021" s="32">
        <v>1</v>
      </c>
      <c r="D3021" s="32">
        <v>1</v>
      </c>
    </row>
    <row r="3022" spans="1:4">
      <c r="A3022" s="32" t="s">
        <v>1433</v>
      </c>
      <c r="B3022" s="32" t="s">
        <v>2548</v>
      </c>
      <c r="C3022" s="32">
        <v>1</v>
      </c>
      <c r="D3022" s="32">
        <v>1</v>
      </c>
    </row>
    <row r="3023" spans="1:4">
      <c r="A3023" s="32" t="s">
        <v>1870</v>
      </c>
      <c r="B3023" s="32" t="s">
        <v>2547</v>
      </c>
      <c r="C3023" s="32">
        <v>1</v>
      </c>
      <c r="D3023" s="32">
        <v>1</v>
      </c>
    </row>
    <row r="3024" spans="1:4">
      <c r="A3024" s="32" t="s">
        <v>3209</v>
      </c>
      <c r="B3024" s="32" t="s">
        <v>2547</v>
      </c>
      <c r="C3024" s="32">
        <v>1</v>
      </c>
      <c r="D3024" s="32">
        <v>1</v>
      </c>
    </row>
    <row r="3025" spans="1:4">
      <c r="A3025" s="32" t="s">
        <v>1974</v>
      </c>
      <c r="B3025" s="32" t="s">
        <v>2547</v>
      </c>
      <c r="C3025" s="32">
        <v>1</v>
      </c>
      <c r="D3025" s="32">
        <v>1</v>
      </c>
    </row>
    <row r="3026" spans="1:4">
      <c r="A3026" s="32" t="s">
        <v>3952</v>
      </c>
      <c r="B3026" s="32" t="s">
        <v>2547</v>
      </c>
      <c r="C3026" s="32">
        <v>1</v>
      </c>
      <c r="D3026" s="32">
        <v>1</v>
      </c>
    </row>
    <row r="3027" spans="1:4">
      <c r="A3027" s="32" t="s">
        <v>3953</v>
      </c>
      <c r="B3027" s="32" t="s">
        <v>2547</v>
      </c>
      <c r="C3027" s="32">
        <v>1</v>
      </c>
      <c r="D3027" s="32">
        <v>1</v>
      </c>
    </row>
    <row r="3028" spans="1:4">
      <c r="A3028" s="32" t="s">
        <v>3954</v>
      </c>
      <c r="B3028" s="32" t="s">
        <v>2547</v>
      </c>
      <c r="C3028" s="32">
        <v>1</v>
      </c>
      <c r="D3028" s="32">
        <v>1</v>
      </c>
    </row>
    <row r="3029" spans="1:4">
      <c r="A3029" s="32" t="s">
        <v>3955</v>
      </c>
      <c r="B3029" s="32" t="s">
        <v>2547</v>
      </c>
      <c r="C3029" s="32">
        <v>1</v>
      </c>
      <c r="D3029" s="32">
        <v>1</v>
      </c>
    </row>
    <row r="3030" spans="1:4">
      <c r="A3030" s="32" t="s">
        <v>3580</v>
      </c>
      <c r="B3030" s="32" t="s">
        <v>2548</v>
      </c>
      <c r="C3030" s="32">
        <v>1</v>
      </c>
      <c r="D3030" s="32">
        <v>1</v>
      </c>
    </row>
    <row r="3031" spans="1:4">
      <c r="A3031" s="32" t="s">
        <v>3956</v>
      </c>
      <c r="B3031" s="32" t="s">
        <v>2548</v>
      </c>
      <c r="C3031" s="32">
        <v>1</v>
      </c>
      <c r="D3031" s="32">
        <v>1</v>
      </c>
    </row>
    <row r="3032" spans="1:4">
      <c r="A3032" s="32" t="s">
        <v>1789</v>
      </c>
      <c r="B3032" s="32" t="s">
        <v>2547</v>
      </c>
      <c r="C3032" s="32">
        <v>1</v>
      </c>
      <c r="D3032" s="32">
        <v>1</v>
      </c>
    </row>
    <row r="3033" spans="1:4">
      <c r="A3033" s="32" t="s">
        <v>3210</v>
      </c>
      <c r="B3033" s="32" t="s">
        <v>2547</v>
      </c>
      <c r="C3033" s="32">
        <v>1</v>
      </c>
      <c r="D3033" s="32">
        <v>1</v>
      </c>
    </row>
    <row r="3034" spans="1:4">
      <c r="A3034" s="32" t="s">
        <v>2877</v>
      </c>
      <c r="B3034" s="32" t="s">
        <v>2547</v>
      </c>
      <c r="C3034" s="32">
        <v>1</v>
      </c>
      <c r="D3034" s="32">
        <v>1</v>
      </c>
    </row>
    <row r="3035" spans="1:4">
      <c r="A3035" s="32" t="s">
        <v>3957</v>
      </c>
      <c r="B3035" s="32" t="s">
        <v>2548</v>
      </c>
      <c r="C3035" s="32">
        <v>1</v>
      </c>
      <c r="D3035" s="32">
        <v>1</v>
      </c>
    </row>
    <row r="3036" spans="1:4">
      <c r="A3036" s="32" t="s">
        <v>1339</v>
      </c>
      <c r="B3036" s="32" t="s">
        <v>2548</v>
      </c>
      <c r="C3036" s="32">
        <v>1</v>
      </c>
      <c r="D3036" s="32">
        <v>1</v>
      </c>
    </row>
    <row r="3037" spans="1:4">
      <c r="A3037" s="32" t="s">
        <v>2221</v>
      </c>
      <c r="B3037" s="32" t="s">
        <v>2547</v>
      </c>
      <c r="C3037" s="32">
        <v>1</v>
      </c>
      <c r="D3037" s="32">
        <v>1</v>
      </c>
    </row>
    <row r="3038" spans="1:4">
      <c r="A3038" s="32" t="s">
        <v>3958</v>
      </c>
      <c r="B3038" s="32" t="s">
        <v>2547</v>
      </c>
      <c r="C3038" s="32">
        <v>1</v>
      </c>
      <c r="D3038" s="32">
        <v>1</v>
      </c>
    </row>
    <row r="3039" spans="1:4">
      <c r="A3039" s="32" t="s">
        <v>1340</v>
      </c>
      <c r="B3039" s="32" t="s">
        <v>2548</v>
      </c>
      <c r="C3039" s="32">
        <v>1</v>
      </c>
      <c r="D3039" s="32">
        <v>1</v>
      </c>
    </row>
    <row r="3040" spans="1:4">
      <c r="A3040" s="32" t="s">
        <v>3685</v>
      </c>
      <c r="B3040" s="32" t="s">
        <v>2547</v>
      </c>
      <c r="C3040" s="32">
        <v>1</v>
      </c>
      <c r="D3040" s="32">
        <v>1</v>
      </c>
    </row>
    <row r="3041" spans="1:4">
      <c r="A3041" s="32" t="s">
        <v>3685</v>
      </c>
      <c r="B3041" s="32" t="s">
        <v>2548</v>
      </c>
      <c r="C3041" s="32">
        <v>1</v>
      </c>
      <c r="D3041" s="32">
        <v>1</v>
      </c>
    </row>
    <row r="3042" spans="1:4">
      <c r="A3042" s="32" t="s">
        <v>2223</v>
      </c>
      <c r="B3042" s="32" t="s">
        <v>2547</v>
      </c>
      <c r="C3042" s="32">
        <v>1</v>
      </c>
      <c r="D3042" s="32">
        <v>1</v>
      </c>
    </row>
    <row r="3043" spans="1:4">
      <c r="A3043" s="32" t="s">
        <v>3121</v>
      </c>
      <c r="B3043" s="32" t="s">
        <v>2547</v>
      </c>
      <c r="C3043" s="32">
        <v>1</v>
      </c>
      <c r="D3043" s="32">
        <v>1</v>
      </c>
    </row>
    <row r="3044" spans="1:4">
      <c r="A3044" s="32" t="s">
        <v>2397</v>
      </c>
      <c r="B3044" s="32" t="s">
        <v>2547</v>
      </c>
      <c r="C3044" s="32">
        <v>1</v>
      </c>
      <c r="D3044" s="32">
        <v>1</v>
      </c>
    </row>
    <row r="3045" spans="1:4">
      <c r="A3045" s="32" t="s">
        <v>1361</v>
      </c>
      <c r="B3045" s="32" t="s">
        <v>2547</v>
      </c>
      <c r="C3045" s="32">
        <v>1</v>
      </c>
      <c r="D3045" s="32">
        <v>1</v>
      </c>
    </row>
    <row r="3046" spans="1:4">
      <c r="A3046" s="32" t="s">
        <v>1361</v>
      </c>
      <c r="B3046" s="32" t="s">
        <v>2548</v>
      </c>
      <c r="C3046" s="32">
        <v>1</v>
      </c>
      <c r="D3046" s="32">
        <v>1</v>
      </c>
    </row>
    <row r="3047" spans="1:4">
      <c r="A3047" s="32" t="s">
        <v>3211</v>
      </c>
      <c r="B3047" s="32" t="s">
        <v>2547</v>
      </c>
      <c r="C3047" s="32">
        <v>1</v>
      </c>
      <c r="D3047" s="32">
        <v>1</v>
      </c>
    </row>
    <row r="3048" spans="1:4">
      <c r="A3048" s="32" t="s">
        <v>3959</v>
      </c>
      <c r="B3048" s="32" t="s">
        <v>2547</v>
      </c>
      <c r="C3048" s="32">
        <v>1</v>
      </c>
      <c r="D3048" s="32">
        <v>1</v>
      </c>
    </row>
    <row r="3049" spans="1:4">
      <c r="A3049" s="32" t="s">
        <v>3212</v>
      </c>
      <c r="B3049" s="32" t="s">
        <v>2548</v>
      </c>
      <c r="C3049" s="32">
        <v>1</v>
      </c>
      <c r="D3049" s="32">
        <v>1</v>
      </c>
    </row>
    <row r="3050" spans="1:4">
      <c r="A3050" s="32" t="s">
        <v>2398</v>
      </c>
      <c r="B3050" s="32" t="s">
        <v>2547</v>
      </c>
      <c r="C3050" s="32">
        <v>1</v>
      </c>
      <c r="D3050" s="32">
        <v>1</v>
      </c>
    </row>
    <row r="3051" spans="1:4">
      <c r="A3051" s="32" t="s">
        <v>1574</v>
      </c>
      <c r="B3051" s="32" t="s">
        <v>2548</v>
      </c>
      <c r="C3051" s="32">
        <v>1</v>
      </c>
      <c r="D3051" s="32">
        <v>1</v>
      </c>
    </row>
    <row r="3052" spans="1:4">
      <c r="A3052" s="32" t="s">
        <v>1977</v>
      </c>
      <c r="B3052" s="32" t="s">
        <v>2547</v>
      </c>
      <c r="C3052" s="32">
        <v>1</v>
      </c>
      <c r="D3052" s="32">
        <v>1</v>
      </c>
    </row>
    <row r="3053" spans="1:4">
      <c r="A3053" s="32" t="s">
        <v>2399</v>
      </c>
      <c r="B3053" s="32" t="s">
        <v>2548</v>
      </c>
      <c r="C3053" s="32">
        <v>1</v>
      </c>
      <c r="D3053" s="32">
        <v>1</v>
      </c>
    </row>
    <row r="3054" spans="1:4">
      <c r="A3054" s="32" t="s">
        <v>2226</v>
      </c>
      <c r="B3054" s="32" t="s">
        <v>2547</v>
      </c>
      <c r="C3054" s="32">
        <v>1</v>
      </c>
      <c r="D3054" s="32">
        <v>1</v>
      </c>
    </row>
    <row r="3055" spans="1:4">
      <c r="A3055" s="32" t="s">
        <v>2226</v>
      </c>
      <c r="B3055" s="32" t="s">
        <v>2548</v>
      </c>
      <c r="C3055" s="32">
        <v>1</v>
      </c>
      <c r="D3055" s="32">
        <v>1</v>
      </c>
    </row>
    <row r="3056" spans="1:4">
      <c r="A3056" s="32" t="s">
        <v>1575</v>
      </c>
      <c r="B3056" s="32" t="s">
        <v>2548</v>
      </c>
      <c r="C3056" s="32">
        <v>1</v>
      </c>
      <c r="D3056" s="32">
        <v>1</v>
      </c>
    </row>
    <row r="3057" spans="1:4">
      <c r="A3057" s="32" t="s">
        <v>3122</v>
      </c>
      <c r="B3057" s="32" t="s">
        <v>2548</v>
      </c>
      <c r="C3057" s="32">
        <v>1</v>
      </c>
      <c r="D3057" s="32">
        <v>1</v>
      </c>
    </row>
    <row r="3058" spans="1:4">
      <c r="A3058" s="32" t="s">
        <v>2087</v>
      </c>
      <c r="B3058" s="32" t="s">
        <v>2548</v>
      </c>
      <c r="C3058" s="32">
        <v>1</v>
      </c>
      <c r="D3058" s="32">
        <v>1</v>
      </c>
    </row>
    <row r="3059" spans="1:4">
      <c r="A3059" s="32" t="s">
        <v>3960</v>
      </c>
      <c r="B3059" s="32" t="s">
        <v>2547</v>
      </c>
      <c r="C3059" s="32">
        <v>1</v>
      </c>
      <c r="D3059" s="32">
        <v>1</v>
      </c>
    </row>
    <row r="3060" spans="1:4">
      <c r="A3060" s="32" t="s">
        <v>1224</v>
      </c>
      <c r="B3060" s="32" t="s">
        <v>2548</v>
      </c>
      <c r="C3060" s="32">
        <v>1</v>
      </c>
      <c r="D3060" s="32">
        <v>1</v>
      </c>
    </row>
    <row r="3061" spans="1:4">
      <c r="A3061" s="32" t="s">
        <v>1719</v>
      </c>
      <c r="B3061" s="32" t="s">
        <v>2547</v>
      </c>
      <c r="C3061" s="32">
        <v>1</v>
      </c>
      <c r="D3061" s="32">
        <v>1</v>
      </c>
    </row>
    <row r="3062" spans="1:4">
      <c r="A3062" s="32" t="s">
        <v>1225</v>
      </c>
      <c r="B3062" s="32" t="s">
        <v>2548</v>
      </c>
      <c r="C3062" s="32">
        <v>1</v>
      </c>
      <c r="D3062" s="32">
        <v>1</v>
      </c>
    </row>
    <row r="3063" spans="1:4">
      <c r="A3063" s="32" t="s">
        <v>3123</v>
      </c>
      <c r="B3063" s="32" t="s">
        <v>2547</v>
      </c>
      <c r="C3063" s="32">
        <v>1</v>
      </c>
      <c r="D3063" s="32">
        <v>1</v>
      </c>
    </row>
    <row r="3064" spans="1:4">
      <c r="A3064" s="32" t="s">
        <v>1792</v>
      </c>
      <c r="B3064" s="32" t="s">
        <v>2547</v>
      </c>
      <c r="C3064" s="32">
        <v>1</v>
      </c>
      <c r="D3064" s="32">
        <v>1</v>
      </c>
    </row>
    <row r="3065" spans="1:4">
      <c r="A3065" s="32" t="s">
        <v>3686</v>
      </c>
      <c r="B3065" s="32" t="s">
        <v>2547</v>
      </c>
      <c r="C3065" s="32">
        <v>1</v>
      </c>
      <c r="D3065" s="32">
        <v>1</v>
      </c>
    </row>
    <row r="3066" spans="1:4">
      <c r="A3066" s="32" t="s">
        <v>3686</v>
      </c>
      <c r="B3066" s="32" t="s">
        <v>2548</v>
      </c>
      <c r="C3066" s="32">
        <v>1</v>
      </c>
      <c r="D3066" s="32">
        <v>1</v>
      </c>
    </row>
    <row r="3067" spans="1:4">
      <c r="A3067" s="32" t="s">
        <v>3124</v>
      </c>
      <c r="B3067" s="32" t="s">
        <v>2548</v>
      </c>
      <c r="C3067" s="32">
        <v>1</v>
      </c>
      <c r="D3067" s="32">
        <v>1</v>
      </c>
    </row>
    <row r="3068" spans="1:4">
      <c r="A3068" s="32" t="s">
        <v>1226</v>
      </c>
      <c r="B3068" s="32" t="s">
        <v>2548</v>
      </c>
      <c r="C3068" s="32">
        <v>1</v>
      </c>
      <c r="D3068" s="32">
        <v>1</v>
      </c>
    </row>
    <row r="3069" spans="1:4">
      <c r="A3069" s="32" t="s">
        <v>2878</v>
      </c>
      <c r="B3069" s="32" t="s">
        <v>2547</v>
      </c>
      <c r="C3069" s="32">
        <v>1</v>
      </c>
      <c r="D3069" s="32">
        <v>1</v>
      </c>
    </row>
    <row r="3070" spans="1:4">
      <c r="A3070" s="32" t="s">
        <v>2878</v>
      </c>
      <c r="B3070" s="32" t="s">
        <v>2548</v>
      </c>
      <c r="C3070" s="32">
        <v>1</v>
      </c>
      <c r="D3070" s="32">
        <v>1</v>
      </c>
    </row>
    <row r="3071" spans="1:4">
      <c r="A3071" s="32" t="s">
        <v>3961</v>
      </c>
      <c r="B3071" s="32" t="s">
        <v>2547</v>
      </c>
      <c r="C3071" s="32">
        <v>1</v>
      </c>
      <c r="D3071" s="32">
        <v>1</v>
      </c>
    </row>
    <row r="3072" spans="1:4">
      <c r="A3072" s="32" t="s">
        <v>3512</v>
      </c>
      <c r="B3072" s="32" t="s">
        <v>2548</v>
      </c>
      <c r="C3072" s="32">
        <v>1</v>
      </c>
      <c r="D3072" s="32">
        <v>1</v>
      </c>
    </row>
    <row r="3073" spans="1:4">
      <c r="A3073" s="32" t="s">
        <v>1979</v>
      </c>
      <c r="B3073" s="32" t="s">
        <v>2547</v>
      </c>
      <c r="C3073" s="32">
        <v>1</v>
      </c>
      <c r="D3073" s="32">
        <v>1</v>
      </c>
    </row>
    <row r="3074" spans="1:4">
      <c r="A3074" s="32" t="s">
        <v>1624</v>
      </c>
      <c r="B3074" s="32" t="s">
        <v>2548</v>
      </c>
      <c r="C3074" s="32">
        <v>1</v>
      </c>
      <c r="D3074" s="32">
        <v>1</v>
      </c>
    </row>
    <row r="3075" spans="1:4">
      <c r="A3075" s="32" t="s">
        <v>3962</v>
      </c>
      <c r="B3075" s="32" t="s">
        <v>2547</v>
      </c>
      <c r="C3075" s="32">
        <v>1</v>
      </c>
      <c r="D3075" s="32">
        <v>1</v>
      </c>
    </row>
    <row r="3076" spans="1:4">
      <c r="A3076" s="32" t="s">
        <v>2401</v>
      </c>
      <c r="B3076" s="32" t="s">
        <v>2547</v>
      </c>
      <c r="C3076" s="32">
        <v>1</v>
      </c>
      <c r="D3076" s="32">
        <v>1</v>
      </c>
    </row>
    <row r="3077" spans="1:4">
      <c r="A3077" s="32" t="s">
        <v>1576</v>
      </c>
      <c r="B3077" s="32" t="s">
        <v>2549</v>
      </c>
      <c r="C3077" s="32">
        <v>1</v>
      </c>
      <c r="D3077" s="32">
        <v>1</v>
      </c>
    </row>
    <row r="3078" spans="1:4">
      <c r="A3078" s="32" t="s">
        <v>1676</v>
      </c>
      <c r="B3078" s="32" t="s">
        <v>2548</v>
      </c>
      <c r="C3078" s="32">
        <v>1</v>
      </c>
      <c r="D3078" s="32">
        <v>1</v>
      </c>
    </row>
    <row r="3079" spans="1:4">
      <c r="A3079" s="32" t="s">
        <v>2402</v>
      </c>
      <c r="B3079" s="32" t="s">
        <v>2547</v>
      </c>
      <c r="C3079" s="32">
        <v>1</v>
      </c>
      <c r="D3079" s="32">
        <v>1</v>
      </c>
    </row>
    <row r="3080" spans="1:4">
      <c r="A3080" s="32" t="s">
        <v>1721</v>
      </c>
      <c r="B3080" s="32" t="s">
        <v>2548</v>
      </c>
      <c r="C3080" s="32">
        <v>1</v>
      </c>
      <c r="D3080" s="32">
        <v>1</v>
      </c>
    </row>
    <row r="3081" spans="1:4">
      <c r="A3081" s="32" t="s">
        <v>2403</v>
      </c>
      <c r="B3081" s="32" t="s">
        <v>2547</v>
      </c>
      <c r="C3081" s="32">
        <v>1</v>
      </c>
      <c r="D3081" s="32">
        <v>1</v>
      </c>
    </row>
    <row r="3082" spans="1:4">
      <c r="A3082" s="32" t="s">
        <v>2403</v>
      </c>
      <c r="B3082" s="32" t="s">
        <v>2548</v>
      </c>
      <c r="C3082" s="32">
        <v>1</v>
      </c>
      <c r="D3082" s="32">
        <v>1</v>
      </c>
    </row>
    <row r="3083" spans="1:4">
      <c r="A3083" s="32" t="s">
        <v>3535</v>
      </c>
      <c r="B3083" s="32" t="s">
        <v>2548</v>
      </c>
      <c r="C3083" s="32">
        <v>1</v>
      </c>
      <c r="D3083" s="32">
        <v>1</v>
      </c>
    </row>
    <row r="3084" spans="1:4">
      <c r="A3084" s="32" t="s">
        <v>1242</v>
      </c>
      <c r="B3084" s="32" t="s">
        <v>2548</v>
      </c>
      <c r="C3084" s="32">
        <v>1</v>
      </c>
      <c r="D3084" s="32">
        <v>1</v>
      </c>
    </row>
    <row r="3085" spans="1:4">
      <c r="A3085" s="32" t="s">
        <v>3055</v>
      </c>
      <c r="B3085" s="32" t="s">
        <v>2547</v>
      </c>
      <c r="C3085" s="32">
        <v>1</v>
      </c>
      <c r="D3085" s="32">
        <v>1</v>
      </c>
    </row>
    <row r="3086" spans="1:4">
      <c r="A3086" s="32" t="s">
        <v>1529</v>
      </c>
      <c r="B3086" s="32" t="s">
        <v>2548</v>
      </c>
      <c r="C3086" s="32">
        <v>1</v>
      </c>
      <c r="D3086" s="32">
        <v>1</v>
      </c>
    </row>
    <row r="3087" spans="1:4">
      <c r="A3087" s="32" t="s">
        <v>1873</v>
      </c>
      <c r="B3087" s="32" t="s">
        <v>2548</v>
      </c>
      <c r="C3087" s="32">
        <v>1</v>
      </c>
      <c r="D3087" s="32">
        <v>1</v>
      </c>
    </row>
    <row r="3088" spans="1:4">
      <c r="A3088" s="32" t="s">
        <v>1577</v>
      </c>
      <c r="B3088" s="32" t="s">
        <v>2548</v>
      </c>
      <c r="C3088" s="32">
        <v>1</v>
      </c>
      <c r="D3088" s="32">
        <v>1</v>
      </c>
    </row>
    <row r="3089" spans="1:4">
      <c r="A3089" s="32" t="s">
        <v>3581</v>
      </c>
      <c r="B3089" s="32" t="s">
        <v>2548</v>
      </c>
      <c r="C3089" s="32">
        <v>1</v>
      </c>
      <c r="D3089" s="32">
        <v>1</v>
      </c>
    </row>
    <row r="3090" spans="1:4">
      <c r="A3090" s="32" t="s">
        <v>1243</v>
      </c>
      <c r="B3090" s="32" t="s">
        <v>2548</v>
      </c>
      <c r="C3090" s="32">
        <v>1</v>
      </c>
      <c r="D3090" s="32">
        <v>1</v>
      </c>
    </row>
    <row r="3091" spans="1:4">
      <c r="A3091" s="32" t="s">
        <v>1462</v>
      </c>
      <c r="B3091" s="32" t="s">
        <v>2548</v>
      </c>
      <c r="C3091" s="32">
        <v>1</v>
      </c>
      <c r="D3091" s="32">
        <v>1</v>
      </c>
    </row>
    <row r="3092" spans="1:4">
      <c r="A3092" s="32" t="s">
        <v>1874</v>
      </c>
      <c r="B3092" s="32" t="s">
        <v>2548</v>
      </c>
      <c r="C3092" s="32">
        <v>1</v>
      </c>
      <c r="D3092" s="32">
        <v>1</v>
      </c>
    </row>
    <row r="3093" spans="1:4">
      <c r="A3093" s="32" t="s">
        <v>3963</v>
      </c>
      <c r="B3093" s="32" t="s">
        <v>2547</v>
      </c>
      <c r="C3093" s="32">
        <v>1</v>
      </c>
      <c r="D3093" s="32">
        <v>1</v>
      </c>
    </row>
    <row r="3094" spans="1:4">
      <c r="A3094" s="32" t="s">
        <v>3687</v>
      </c>
      <c r="B3094" s="32" t="s">
        <v>2547</v>
      </c>
      <c r="C3094" s="32">
        <v>1</v>
      </c>
      <c r="D3094" s="32">
        <v>1</v>
      </c>
    </row>
    <row r="3095" spans="1:4">
      <c r="A3095" s="32" t="s">
        <v>3687</v>
      </c>
      <c r="B3095" s="32" t="s">
        <v>2548</v>
      </c>
      <c r="C3095" s="32">
        <v>1</v>
      </c>
      <c r="D3095" s="32">
        <v>1</v>
      </c>
    </row>
    <row r="3096" spans="1:4">
      <c r="A3096" s="32" t="s">
        <v>2231</v>
      </c>
      <c r="B3096" s="32" t="s">
        <v>2547</v>
      </c>
      <c r="C3096" s="32">
        <v>1</v>
      </c>
      <c r="D3096" s="32">
        <v>1</v>
      </c>
    </row>
    <row r="3097" spans="1:4">
      <c r="A3097" s="32" t="s">
        <v>3964</v>
      </c>
      <c r="B3097" s="32" t="s">
        <v>2548</v>
      </c>
      <c r="C3097" s="32">
        <v>1</v>
      </c>
      <c r="D3097" s="32">
        <v>1</v>
      </c>
    </row>
    <row r="3098" spans="1:4">
      <c r="A3098" s="32" t="s">
        <v>3213</v>
      </c>
      <c r="B3098" s="32" t="s">
        <v>2547</v>
      </c>
      <c r="C3098" s="32">
        <v>1</v>
      </c>
      <c r="D3098" s="32">
        <v>1</v>
      </c>
    </row>
    <row r="3099" spans="1:4">
      <c r="A3099" s="32" t="s">
        <v>3965</v>
      </c>
      <c r="B3099" s="32" t="s">
        <v>2547</v>
      </c>
      <c r="C3099" s="32">
        <v>1</v>
      </c>
      <c r="D3099" s="32">
        <v>1</v>
      </c>
    </row>
    <row r="3100" spans="1:4">
      <c r="A3100" s="32" t="s">
        <v>3966</v>
      </c>
      <c r="B3100" s="32" t="s">
        <v>2548</v>
      </c>
      <c r="C3100" s="32">
        <v>1</v>
      </c>
      <c r="D3100" s="32">
        <v>1</v>
      </c>
    </row>
    <row r="3101" spans="1:4">
      <c r="A3101" s="32" t="s">
        <v>2404</v>
      </c>
      <c r="B3101" s="32" t="s">
        <v>2547</v>
      </c>
      <c r="C3101" s="32">
        <v>1</v>
      </c>
      <c r="D3101" s="32">
        <v>1</v>
      </c>
    </row>
    <row r="3102" spans="1:4">
      <c r="A3102" s="32" t="s">
        <v>3967</v>
      </c>
      <c r="B3102" s="32" t="s">
        <v>2547</v>
      </c>
      <c r="C3102" s="32">
        <v>1</v>
      </c>
      <c r="D3102" s="32">
        <v>1</v>
      </c>
    </row>
    <row r="3103" spans="1:4">
      <c r="A3103" s="32" t="s">
        <v>1876</v>
      </c>
      <c r="B3103" s="32" t="s">
        <v>2547</v>
      </c>
      <c r="C3103" s="32">
        <v>1</v>
      </c>
      <c r="D3103" s="32">
        <v>1</v>
      </c>
    </row>
    <row r="3104" spans="1:4">
      <c r="A3104" s="32" t="s">
        <v>1578</v>
      </c>
      <c r="B3104" s="32" t="s">
        <v>2548</v>
      </c>
      <c r="C3104" s="32">
        <v>1</v>
      </c>
      <c r="D3104" s="32">
        <v>1</v>
      </c>
    </row>
    <row r="3105" spans="1:4">
      <c r="A3105" s="32" t="s">
        <v>1164</v>
      </c>
      <c r="B3105" s="32" t="s">
        <v>2549</v>
      </c>
      <c r="C3105" s="32">
        <v>1</v>
      </c>
      <c r="D3105" s="32">
        <v>1</v>
      </c>
    </row>
    <row r="3106" spans="1:4">
      <c r="A3106" s="32" t="s">
        <v>3968</v>
      </c>
      <c r="B3106" s="32" t="s">
        <v>2547</v>
      </c>
      <c r="C3106" s="32">
        <v>1</v>
      </c>
      <c r="D3106" s="32">
        <v>1</v>
      </c>
    </row>
    <row r="3107" spans="1:4">
      <c r="A3107" s="32" t="s">
        <v>2232</v>
      </c>
      <c r="B3107" s="32" t="s">
        <v>2548</v>
      </c>
      <c r="C3107" s="32">
        <v>1</v>
      </c>
      <c r="D3107" s="32">
        <v>1</v>
      </c>
    </row>
    <row r="3108" spans="1:4">
      <c r="A3108" s="32" t="s">
        <v>1877</v>
      </c>
      <c r="B3108" s="32" t="s">
        <v>2547</v>
      </c>
      <c r="C3108" s="32">
        <v>1</v>
      </c>
      <c r="D3108" s="32">
        <v>1</v>
      </c>
    </row>
    <row r="3109" spans="1:4">
      <c r="A3109" s="32" t="s">
        <v>1878</v>
      </c>
      <c r="B3109" s="32" t="s">
        <v>2548</v>
      </c>
      <c r="C3109" s="32">
        <v>1</v>
      </c>
      <c r="D3109" s="32">
        <v>1</v>
      </c>
    </row>
    <row r="3110" spans="1:4">
      <c r="A3110" s="32" t="s">
        <v>2091</v>
      </c>
      <c r="B3110" s="32" t="s">
        <v>2547</v>
      </c>
      <c r="C3110" s="32">
        <v>1</v>
      </c>
      <c r="D3110" s="32">
        <v>1</v>
      </c>
    </row>
    <row r="3111" spans="1:4">
      <c r="A3111" s="32" t="s">
        <v>1982</v>
      </c>
      <c r="B3111" s="32" t="s">
        <v>2549</v>
      </c>
      <c r="C3111" s="32">
        <v>1</v>
      </c>
      <c r="D3111" s="32">
        <v>1</v>
      </c>
    </row>
    <row r="3112" spans="1:4">
      <c r="A3112" s="32" t="s">
        <v>2406</v>
      </c>
      <c r="B3112" s="32" t="s">
        <v>2547</v>
      </c>
      <c r="C3112" s="32">
        <v>1</v>
      </c>
      <c r="D3112" s="32">
        <v>1</v>
      </c>
    </row>
    <row r="3113" spans="1:4">
      <c r="A3113" s="32" t="s">
        <v>2093</v>
      </c>
      <c r="B3113" s="32" t="s">
        <v>2547</v>
      </c>
      <c r="C3113" s="32">
        <v>1</v>
      </c>
      <c r="D3113" s="32">
        <v>1</v>
      </c>
    </row>
    <row r="3114" spans="1:4">
      <c r="A3114" s="32" t="s">
        <v>3969</v>
      </c>
      <c r="B3114" s="32" t="s">
        <v>2547</v>
      </c>
      <c r="C3114" s="32">
        <v>1</v>
      </c>
      <c r="D3114" s="32">
        <v>1</v>
      </c>
    </row>
    <row r="3115" spans="1:4">
      <c r="A3115" s="32" t="s">
        <v>3214</v>
      </c>
      <c r="B3115" s="32" t="s">
        <v>2547</v>
      </c>
      <c r="C3115" s="32">
        <v>1</v>
      </c>
      <c r="D3115" s="32">
        <v>1</v>
      </c>
    </row>
    <row r="3116" spans="1:4">
      <c r="A3116" s="32" t="s">
        <v>3970</v>
      </c>
      <c r="B3116" s="32" t="s">
        <v>2547</v>
      </c>
      <c r="C3116" s="32">
        <v>1</v>
      </c>
      <c r="D3116" s="32">
        <v>1</v>
      </c>
    </row>
    <row r="3117" spans="1:4">
      <c r="A3117" s="32" t="s">
        <v>3971</v>
      </c>
      <c r="B3117" s="32" t="s">
        <v>2547</v>
      </c>
      <c r="C3117" s="32">
        <v>1</v>
      </c>
      <c r="D3117" s="32">
        <v>1</v>
      </c>
    </row>
    <row r="3118" spans="1:4">
      <c r="A3118" s="32" t="s">
        <v>2407</v>
      </c>
      <c r="B3118" s="32" t="s">
        <v>2547</v>
      </c>
      <c r="C3118" s="32">
        <v>1</v>
      </c>
      <c r="D3118" s="32">
        <v>1</v>
      </c>
    </row>
    <row r="3119" spans="1:4">
      <c r="A3119" s="32" t="s">
        <v>1679</v>
      </c>
      <c r="B3119" s="32" t="s">
        <v>2548</v>
      </c>
      <c r="C3119" s="32">
        <v>1</v>
      </c>
      <c r="D3119" s="32">
        <v>1</v>
      </c>
    </row>
    <row r="3120" spans="1:4">
      <c r="A3120" s="32" t="s">
        <v>3972</v>
      </c>
      <c r="B3120" s="32" t="s">
        <v>2547</v>
      </c>
      <c r="C3120" s="32">
        <v>1</v>
      </c>
      <c r="D3120" s="32">
        <v>1</v>
      </c>
    </row>
    <row r="3121" spans="1:4">
      <c r="A3121" s="32" t="s">
        <v>1104</v>
      </c>
      <c r="B3121" s="32" t="s">
        <v>2549</v>
      </c>
      <c r="C3121" s="32">
        <v>1</v>
      </c>
      <c r="D3121" s="32">
        <v>1</v>
      </c>
    </row>
    <row r="3122" spans="1:4">
      <c r="A3122" s="32" t="s">
        <v>1879</v>
      </c>
      <c r="B3122" s="32" t="s">
        <v>2548</v>
      </c>
      <c r="C3122" s="32">
        <v>1</v>
      </c>
      <c r="D3122" s="32">
        <v>1</v>
      </c>
    </row>
    <row r="3123" spans="1:4">
      <c r="A3123" s="32" t="s">
        <v>1879</v>
      </c>
      <c r="B3123" s="32" t="s">
        <v>2549</v>
      </c>
      <c r="C3123" s="32">
        <v>1</v>
      </c>
      <c r="D3123" s="32">
        <v>1</v>
      </c>
    </row>
    <row r="3124" spans="1:4">
      <c r="A3124" s="32" t="s">
        <v>1294</v>
      </c>
      <c r="B3124" s="32" t="s">
        <v>2548</v>
      </c>
      <c r="C3124" s="32">
        <v>1</v>
      </c>
      <c r="D3124" s="32">
        <v>1</v>
      </c>
    </row>
    <row r="3125" spans="1:4">
      <c r="A3125" s="32" t="s">
        <v>1680</v>
      </c>
      <c r="B3125" s="32" t="s">
        <v>2548</v>
      </c>
      <c r="C3125" s="32">
        <v>1</v>
      </c>
      <c r="D3125" s="32">
        <v>1</v>
      </c>
    </row>
    <row r="3126" spans="1:4">
      <c r="A3126" s="32" t="s">
        <v>1628</v>
      </c>
      <c r="B3126" s="32" t="s">
        <v>2548</v>
      </c>
      <c r="C3126" s="32">
        <v>1</v>
      </c>
      <c r="D3126" s="32">
        <v>1</v>
      </c>
    </row>
    <row r="3127" spans="1:4">
      <c r="A3127" s="32" t="s">
        <v>1628</v>
      </c>
      <c r="B3127" s="32" t="s">
        <v>2549</v>
      </c>
      <c r="C3127" s="32">
        <v>1</v>
      </c>
      <c r="D3127" s="32">
        <v>1</v>
      </c>
    </row>
    <row r="3128" spans="1:4">
      <c r="A3128" s="32" t="s">
        <v>3973</v>
      </c>
      <c r="B3128" s="32" t="s">
        <v>2547</v>
      </c>
      <c r="C3128" s="32">
        <v>1</v>
      </c>
      <c r="D3128" s="32">
        <v>1</v>
      </c>
    </row>
    <row r="3129" spans="1:4">
      <c r="A3129" s="32" t="s">
        <v>3974</v>
      </c>
      <c r="B3129" s="32" t="s">
        <v>2547</v>
      </c>
      <c r="C3129" s="32">
        <v>1</v>
      </c>
      <c r="D3129" s="32">
        <v>1</v>
      </c>
    </row>
    <row r="3130" spans="1:4">
      <c r="A3130" s="32" t="s">
        <v>2094</v>
      </c>
      <c r="B3130" s="32" t="s">
        <v>2548</v>
      </c>
      <c r="C3130" s="32">
        <v>1</v>
      </c>
      <c r="D3130" s="32">
        <v>1</v>
      </c>
    </row>
    <row r="3131" spans="1:4">
      <c r="A3131" s="32" t="s">
        <v>1397</v>
      </c>
      <c r="B3131" s="32" t="s">
        <v>2548</v>
      </c>
      <c r="C3131" s="32">
        <v>1</v>
      </c>
      <c r="D3131" s="32">
        <v>1</v>
      </c>
    </row>
    <row r="3132" spans="1:4">
      <c r="A3132" s="32" t="s">
        <v>3975</v>
      </c>
      <c r="B3132" s="32" t="s">
        <v>2547</v>
      </c>
      <c r="C3132" s="32">
        <v>1</v>
      </c>
      <c r="D3132" s="32">
        <v>1</v>
      </c>
    </row>
    <row r="3133" spans="1:4">
      <c r="A3133" s="32" t="s">
        <v>3976</v>
      </c>
      <c r="B3133" s="32" t="s">
        <v>2548</v>
      </c>
      <c r="C3133" s="32">
        <v>1</v>
      </c>
      <c r="D3133" s="32">
        <v>1</v>
      </c>
    </row>
    <row r="3134" spans="1:4">
      <c r="A3134" s="32" t="s">
        <v>3689</v>
      </c>
      <c r="B3134" s="32" t="s">
        <v>2547</v>
      </c>
      <c r="C3134" s="32">
        <v>1</v>
      </c>
      <c r="D3134" s="32">
        <v>1</v>
      </c>
    </row>
    <row r="3135" spans="1:4">
      <c r="A3135" s="32" t="s">
        <v>3689</v>
      </c>
      <c r="B3135" s="32" t="s">
        <v>2548</v>
      </c>
      <c r="C3135" s="32">
        <v>1</v>
      </c>
      <c r="D3135" s="32">
        <v>1</v>
      </c>
    </row>
    <row r="3136" spans="1:4">
      <c r="A3136" s="32" t="s">
        <v>3977</v>
      </c>
      <c r="B3136" s="32" t="s">
        <v>2547</v>
      </c>
      <c r="C3136" s="32">
        <v>1</v>
      </c>
      <c r="D3136" s="32">
        <v>1</v>
      </c>
    </row>
    <row r="3137" spans="1:4">
      <c r="A3137" s="32" t="s">
        <v>3978</v>
      </c>
      <c r="B3137" s="32" t="s">
        <v>2547</v>
      </c>
      <c r="C3137" s="32">
        <v>1</v>
      </c>
      <c r="D3137" s="32">
        <v>1</v>
      </c>
    </row>
    <row r="3138" spans="1:4">
      <c r="A3138" s="32" t="s">
        <v>2409</v>
      </c>
      <c r="B3138" s="32" t="s">
        <v>2547</v>
      </c>
      <c r="C3138" s="32">
        <v>1</v>
      </c>
      <c r="D3138" s="32">
        <v>1</v>
      </c>
    </row>
    <row r="3139" spans="1:4">
      <c r="A3139" s="32" t="s">
        <v>1724</v>
      </c>
      <c r="B3139" s="32" t="s">
        <v>2548</v>
      </c>
      <c r="C3139" s="32">
        <v>1</v>
      </c>
      <c r="D3139" s="32">
        <v>1</v>
      </c>
    </row>
    <row r="3140" spans="1:4">
      <c r="A3140" s="32" t="s">
        <v>1364</v>
      </c>
      <c r="B3140" s="32" t="s">
        <v>2548</v>
      </c>
      <c r="C3140" s="32">
        <v>1</v>
      </c>
      <c r="D3140" s="32">
        <v>1</v>
      </c>
    </row>
    <row r="3141" spans="1:4">
      <c r="A3141" s="32" t="s">
        <v>1084</v>
      </c>
      <c r="B3141" s="32" t="s">
        <v>2549</v>
      </c>
      <c r="C3141" s="32">
        <v>1</v>
      </c>
      <c r="D3141" s="32">
        <v>1</v>
      </c>
    </row>
    <row r="3142" spans="1:4">
      <c r="A3142" s="32" t="s">
        <v>1244</v>
      </c>
      <c r="B3142" s="32" t="s">
        <v>2548</v>
      </c>
      <c r="C3142" s="32">
        <v>1</v>
      </c>
      <c r="D3142" s="32">
        <v>1</v>
      </c>
    </row>
    <row r="3143" spans="1:4">
      <c r="A3143" s="32" t="s">
        <v>2095</v>
      </c>
      <c r="B3143" s="32" t="s">
        <v>2547</v>
      </c>
      <c r="C3143" s="32">
        <v>1</v>
      </c>
      <c r="D3143" s="32">
        <v>1</v>
      </c>
    </row>
    <row r="3144" spans="1:4">
      <c r="A3144" s="32" t="s">
        <v>3056</v>
      </c>
      <c r="B3144" s="32" t="s">
        <v>2548</v>
      </c>
      <c r="C3144" s="32">
        <v>1</v>
      </c>
      <c r="D3144" s="32">
        <v>1</v>
      </c>
    </row>
    <row r="3145" spans="1:4">
      <c r="A3145" s="32" t="s">
        <v>3979</v>
      </c>
      <c r="B3145" s="32" t="s">
        <v>2548</v>
      </c>
      <c r="C3145" s="32">
        <v>1</v>
      </c>
      <c r="D3145" s="32">
        <v>1</v>
      </c>
    </row>
    <row r="3146" spans="1:4">
      <c r="A3146" s="32" t="s">
        <v>3126</v>
      </c>
      <c r="B3146" s="32" t="s">
        <v>2547</v>
      </c>
      <c r="C3146" s="32">
        <v>1</v>
      </c>
      <c r="D3146" s="32">
        <v>1</v>
      </c>
    </row>
    <row r="3147" spans="1:4">
      <c r="A3147" s="32" t="s">
        <v>3126</v>
      </c>
      <c r="B3147" s="32" t="s">
        <v>2548</v>
      </c>
      <c r="C3147" s="32">
        <v>1</v>
      </c>
      <c r="D3147" s="32">
        <v>1</v>
      </c>
    </row>
    <row r="3148" spans="1:4">
      <c r="A3148" s="32" t="s">
        <v>1020</v>
      </c>
      <c r="B3148" s="32" t="s">
        <v>2549</v>
      </c>
      <c r="C3148" s="32">
        <v>1</v>
      </c>
      <c r="D3148" s="32">
        <v>1</v>
      </c>
    </row>
    <row r="3149" spans="1:4">
      <c r="A3149" s="32" t="s">
        <v>3127</v>
      </c>
      <c r="B3149" s="32" t="s">
        <v>2548</v>
      </c>
      <c r="C3149" s="32">
        <v>1</v>
      </c>
      <c r="D3149" s="32">
        <v>1</v>
      </c>
    </row>
    <row r="3150" spans="1:4">
      <c r="A3150" s="32" t="s">
        <v>1005</v>
      </c>
      <c r="B3150" s="32" t="s">
        <v>2549</v>
      </c>
      <c r="C3150" s="32">
        <v>1</v>
      </c>
      <c r="D3150" s="32">
        <v>1</v>
      </c>
    </row>
    <row r="3151" spans="1:4">
      <c r="A3151" s="32" t="s">
        <v>1001</v>
      </c>
      <c r="B3151" s="32" t="s">
        <v>2549</v>
      </c>
      <c r="C3151" s="32">
        <v>1</v>
      </c>
      <c r="D3151" s="32">
        <v>1</v>
      </c>
    </row>
    <row r="3152" spans="1:4">
      <c r="A3152" s="32" t="s">
        <v>1882</v>
      </c>
      <c r="B3152" s="32" t="s">
        <v>2547</v>
      </c>
      <c r="C3152" s="32">
        <v>1</v>
      </c>
      <c r="D3152" s="32">
        <v>1</v>
      </c>
    </row>
    <row r="3153" spans="1:4">
      <c r="A3153" s="32" t="s">
        <v>1022</v>
      </c>
      <c r="B3153" s="32" t="s">
        <v>2549</v>
      </c>
      <c r="C3153" s="32">
        <v>1</v>
      </c>
      <c r="D3153" s="32">
        <v>1</v>
      </c>
    </row>
    <row r="3154" spans="1:4">
      <c r="A3154" s="32" t="s">
        <v>1026</v>
      </c>
      <c r="B3154" s="32" t="s">
        <v>2549</v>
      </c>
      <c r="C3154" s="32">
        <v>1</v>
      </c>
      <c r="D3154" s="32">
        <v>1</v>
      </c>
    </row>
    <row r="3155" spans="1:4">
      <c r="A3155" s="32" t="s">
        <v>1217</v>
      </c>
      <c r="B3155" s="32" t="s">
        <v>2548</v>
      </c>
      <c r="C3155" s="32">
        <v>1</v>
      </c>
      <c r="D3155" s="32">
        <v>1</v>
      </c>
    </row>
    <row r="3156" spans="1:4">
      <c r="A3156" s="32" t="s">
        <v>1062</v>
      </c>
      <c r="B3156" s="32" t="s">
        <v>2549</v>
      </c>
      <c r="C3156" s="32">
        <v>1</v>
      </c>
      <c r="D3156" s="32">
        <v>1</v>
      </c>
    </row>
    <row r="3157" spans="1:4">
      <c r="A3157" s="32" t="s">
        <v>1152</v>
      </c>
      <c r="B3157" s="32" t="s">
        <v>2548</v>
      </c>
      <c r="C3157" s="32">
        <v>1</v>
      </c>
      <c r="D3157" s="32">
        <v>1</v>
      </c>
    </row>
    <row r="3158" spans="1:4">
      <c r="A3158" s="32" t="s">
        <v>2755</v>
      </c>
      <c r="B3158" s="32" t="s">
        <v>2547</v>
      </c>
      <c r="C3158" s="32">
        <v>1</v>
      </c>
      <c r="D3158" s="32">
        <v>1</v>
      </c>
    </row>
    <row r="3159" spans="1:4">
      <c r="A3159" s="32" t="s">
        <v>2740</v>
      </c>
      <c r="B3159" s="32" t="s">
        <v>2549</v>
      </c>
      <c r="C3159" s="32">
        <v>1</v>
      </c>
      <c r="D3159" s="32">
        <v>1</v>
      </c>
    </row>
    <row r="3160" spans="1:4">
      <c r="A3160" s="32" t="s">
        <v>2770</v>
      </c>
      <c r="B3160" s="32" t="s">
        <v>2548</v>
      </c>
      <c r="C3160" s="32">
        <v>1</v>
      </c>
      <c r="D3160" s="32">
        <v>1</v>
      </c>
    </row>
    <row r="3161" spans="1:4">
      <c r="A3161" s="32" t="s">
        <v>2784</v>
      </c>
      <c r="B3161" s="32" t="s">
        <v>2547</v>
      </c>
      <c r="C3161" s="32">
        <v>1</v>
      </c>
      <c r="D3161" s="32">
        <v>1</v>
      </c>
    </row>
    <row r="3162" spans="1:4">
      <c r="A3162" s="32" t="s">
        <v>2835</v>
      </c>
      <c r="B3162" s="32" t="s">
        <v>2547</v>
      </c>
      <c r="C3162" s="32">
        <v>1</v>
      </c>
      <c r="D3162" s="32">
        <v>1</v>
      </c>
    </row>
    <row r="3163" spans="1:4">
      <c r="A3163" s="32" t="s">
        <v>3980</v>
      </c>
      <c r="B3163" s="32" t="s">
        <v>2548</v>
      </c>
      <c r="C3163" s="32">
        <v>1</v>
      </c>
      <c r="D3163" s="32">
        <v>1</v>
      </c>
    </row>
    <row r="3164" spans="1:4">
      <c r="A3164" s="32" t="s">
        <v>3008</v>
      </c>
      <c r="B3164" s="32" t="s">
        <v>2549</v>
      </c>
      <c r="C3164" s="32">
        <v>1</v>
      </c>
      <c r="D3164" s="32">
        <v>1</v>
      </c>
    </row>
    <row r="3165" spans="1:4">
      <c r="A3165" s="32" t="s">
        <v>3128</v>
      </c>
      <c r="B3165" s="32" t="s">
        <v>2548</v>
      </c>
      <c r="C3165" s="32">
        <v>1</v>
      </c>
      <c r="D3165" s="32">
        <v>1</v>
      </c>
    </row>
    <row r="3166" spans="1:4">
      <c r="A3166" s="32" t="s">
        <v>3017</v>
      </c>
      <c r="B3166" s="32" t="s">
        <v>2549</v>
      </c>
      <c r="C3166" s="32">
        <v>1</v>
      </c>
      <c r="D3166" s="32">
        <v>1</v>
      </c>
    </row>
    <row r="3167" spans="1:4">
      <c r="A3167" s="32" t="s">
        <v>3981</v>
      </c>
      <c r="B3167" s="32" t="s">
        <v>2547</v>
      </c>
      <c r="C3167" s="32">
        <v>1</v>
      </c>
      <c r="D3167" s="32">
        <v>1</v>
      </c>
    </row>
    <row r="3168" spans="1:4">
      <c r="A3168" s="32" t="s">
        <v>3444</v>
      </c>
      <c r="B3168" s="32" t="s">
        <v>2549</v>
      </c>
      <c r="C3168" s="32">
        <v>1</v>
      </c>
      <c r="D3168" s="32">
        <v>1</v>
      </c>
    </row>
    <row r="3169" spans="1:4">
      <c r="A3169" s="32" t="s">
        <v>3449</v>
      </c>
      <c r="B3169" s="32" t="s">
        <v>2549</v>
      </c>
      <c r="C3169" s="32">
        <v>1</v>
      </c>
      <c r="D3169" s="32">
        <v>1</v>
      </c>
    </row>
    <row r="3170" spans="1:4">
      <c r="A3170" s="32" t="s">
        <v>3441</v>
      </c>
      <c r="B3170" s="32" t="s">
        <v>2549</v>
      </c>
      <c r="C3170" s="32">
        <v>1</v>
      </c>
      <c r="D3170" s="32">
        <v>1</v>
      </c>
    </row>
    <row r="3171" spans="1:4">
      <c r="A3171" s="32" t="s">
        <v>3982</v>
      </c>
      <c r="B3171" s="32" t="s">
        <v>2547</v>
      </c>
      <c r="C3171" s="32">
        <v>1</v>
      </c>
      <c r="D3171" s="32">
        <v>1</v>
      </c>
    </row>
    <row r="3172" spans="1:4">
      <c r="A3172" s="32" t="s">
        <v>3983</v>
      </c>
      <c r="B3172" s="32" t="s">
        <v>2548</v>
      </c>
      <c r="C3172" s="32">
        <v>1</v>
      </c>
      <c r="D3172" s="32">
        <v>1</v>
      </c>
    </row>
    <row r="3173" spans="1:4">
      <c r="A3173" s="32" t="s">
        <v>3984</v>
      </c>
      <c r="B3173" s="32" t="s">
        <v>2547</v>
      </c>
      <c r="C3173" s="32">
        <v>1</v>
      </c>
      <c r="D3173" s="32">
        <v>1</v>
      </c>
    </row>
    <row r="3174" spans="1:4">
      <c r="A3174" s="32" t="s">
        <v>4602</v>
      </c>
      <c r="B3174" s="32">
        <v>1</v>
      </c>
      <c r="C3174" s="32">
        <v>1</v>
      </c>
      <c r="D3174" s="32">
        <v>1</v>
      </c>
    </row>
    <row r="3175" spans="1:4">
      <c r="A3175" s="32" t="s">
        <v>3986</v>
      </c>
      <c r="B3175" s="32" t="s">
        <v>2547</v>
      </c>
      <c r="C3175" s="32">
        <v>1</v>
      </c>
      <c r="D3175" s="32">
        <v>1</v>
      </c>
    </row>
    <row r="3176" spans="1:4">
      <c r="A3176" s="32" t="s">
        <v>4603</v>
      </c>
      <c r="B3176" s="32">
        <v>1</v>
      </c>
      <c r="C3176" s="32">
        <v>1</v>
      </c>
      <c r="D3176" s="32">
        <v>1</v>
      </c>
    </row>
    <row r="3177" spans="1:4">
      <c r="A3177" s="32" t="s">
        <v>4604</v>
      </c>
      <c r="B3177" s="32">
        <v>1</v>
      </c>
      <c r="C3177" s="32">
        <v>1</v>
      </c>
      <c r="D3177" s="32">
        <v>1</v>
      </c>
    </row>
    <row r="3178" spans="1:4">
      <c r="A3178" s="32" t="s">
        <v>3989</v>
      </c>
      <c r="B3178" s="32" t="s">
        <v>2547</v>
      </c>
      <c r="C3178" s="32">
        <v>1</v>
      </c>
      <c r="D3178" s="32">
        <v>1</v>
      </c>
    </row>
    <row r="3179" spans="1:4">
      <c r="A3179" s="32" t="s">
        <v>4605</v>
      </c>
      <c r="B3179" s="32">
        <v>1</v>
      </c>
      <c r="C3179" s="32">
        <v>1</v>
      </c>
      <c r="D3179" s="32">
        <v>1</v>
      </c>
    </row>
    <row r="3180" spans="1:4">
      <c r="A3180" s="32" t="s">
        <v>3990</v>
      </c>
      <c r="B3180" s="32" t="s">
        <v>2547</v>
      </c>
      <c r="C3180" s="32">
        <v>1</v>
      </c>
      <c r="D3180" s="32">
        <v>1</v>
      </c>
    </row>
    <row r="3181" spans="1:4">
      <c r="A3181" s="32" t="s">
        <v>3442</v>
      </c>
      <c r="B3181" s="32" t="s">
        <v>2549</v>
      </c>
      <c r="C3181" s="32">
        <v>1</v>
      </c>
      <c r="D3181" s="32">
        <v>1</v>
      </c>
    </row>
    <row r="3182" spans="1:4">
      <c r="A3182" s="32" t="s">
        <v>3991</v>
      </c>
      <c r="B3182" s="32" t="s">
        <v>2547</v>
      </c>
      <c r="C3182" s="32">
        <v>1</v>
      </c>
      <c r="D3182" s="32">
        <v>1</v>
      </c>
    </row>
    <row r="3183" spans="1:4">
      <c r="A3183" s="32" t="s">
        <v>3474</v>
      </c>
      <c r="B3183" s="32" t="s">
        <v>2548</v>
      </c>
      <c r="C3183" s="32">
        <v>1</v>
      </c>
      <c r="D3183" s="32">
        <v>1</v>
      </c>
    </row>
    <row r="3184" spans="1:4">
      <c r="A3184" s="32" t="s">
        <v>3992</v>
      </c>
      <c r="B3184" s="32" t="s">
        <v>2547</v>
      </c>
      <c r="C3184" s="32">
        <v>1</v>
      </c>
      <c r="D3184" s="32">
        <v>1</v>
      </c>
    </row>
    <row r="3185" spans="1:4">
      <c r="A3185" s="32" t="s">
        <v>3993</v>
      </c>
      <c r="B3185" s="32" t="s">
        <v>2547</v>
      </c>
      <c r="C3185" s="32">
        <v>1</v>
      </c>
      <c r="D3185" s="32">
        <v>1</v>
      </c>
    </row>
    <row r="3186" spans="1:4">
      <c r="A3186" s="32" t="s">
        <v>3994</v>
      </c>
      <c r="B3186" s="32" t="s">
        <v>2547</v>
      </c>
      <c r="C3186" s="32">
        <v>1</v>
      </c>
      <c r="D3186" s="32">
        <v>1</v>
      </c>
    </row>
    <row r="3187" spans="1:4">
      <c r="A3187" s="32" t="s">
        <v>3995</v>
      </c>
      <c r="B3187" s="32" t="s">
        <v>2547</v>
      </c>
      <c r="C3187" s="32">
        <v>1</v>
      </c>
      <c r="D3187" s="32">
        <v>1</v>
      </c>
    </row>
    <row r="3188" spans="1:4">
      <c r="A3188" s="32" t="s">
        <v>3996</v>
      </c>
      <c r="B3188" s="32" t="s">
        <v>2548</v>
      </c>
      <c r="C3188" s="32">
        <v>1</v>
      </c>
      <c r="D3188" s="32">
        <v>0</v>
      </c>
    </row>
    <row r="3189" spans="1:4">
      <c r="A3189" s="32" t="s">
        <v>3087</v>
      </c>
      <c r="B3189" s="32" t="s">
        <v>2548</v>
      </c>
      <c r="C3189" s="32">
        <v>1</v>
      </c>
      <c r="D3189" s="32">
        <v>1</v>
      </c>
    </row>
    <row r="3190" spans="1:4">
      <c r="A3190" s="32" t="s">
        <v>2880</v>
      </c>
      <c r="B3190" s="32" t="s">
        <v>2548</v>
      </c>
      <c r="C3190" s="32">
        <v>1</v>
      </c>
      <c r="D3190" s="32">
        <v>1</v>
      </c>
    </row>
    <row r="3191" spans="1:4">
      <c r="A3191" s="32" t="s">
        <v>3997</v>
      </c>
      <c r="B3191" s="32" t="s">
        <v>2548</v>
      </c>
      <c r="C3191" s="32">
        <v>1</v>
      </c>
      <c r="D3191" s="32">
        <v>1</v>
      </c>
    </row>
    <row r="3192" spans="1:4">
      <c r="A3192" s="32" t="s">
        <v>1986</v>
      </c>
      <c r="B3192" s="32" t="s">
        <v>2547</v>
      </c>
      <c r="C3192" s="32">
        <v>1</v>
      </c>
      <c r="D3192" s="32">
        <v>1</v>
      </c>
    </row>
    <row r="3193" spans="1:4">
      <c r="A3193" s="32" t="s">
        <v>1986</v>
      </c>
      <c r="B3193" s="32" t="s">
        <v>2549</v>
      </c>
      <c r="C3193" s="32">
        <v>1</v>
      </c>
      <c r="D3193" s="32">
        <v>1</v>
      </c>
    </row>
    <row r="3194" spans="1:4">
      <c r="A3194" s="32" t="s">
        <v>3998</v>
      </c>
      <c r="B3194" s="32" t="s">
        <v>2548</v>
      </c>
      <c r="C3194" s="32">
        <v>1</v>
      </c>
      <c r="D3194" s="32">
        <v>1</v>
      </c>
    </row>
    <row r="3195" spans="1:4">
      <c r="A3195" s="32" t="s">
        <v>2099</v>
      </c>
      <c r="B3195" s="32" t="s">
        <v>2548</v>
      </c>
      <c r="C3195" s="32">
        <v>1</v>
      </c>
      <c r="D3195" s="32">
        <v>1</v>
      </c>
    </row>
    <row r="3196" spans="1:4">
      <c r="A3196" s="32" t="s">
        <v>3697</v>
      </c>
      <c r="B3196" s="32" t="s">
        <v>2547</v>
      </c>
      <c r="C3196" s="32">
        <v>1</v>
      </c>
      <c r="D3196" s="32">
        <v>1</v>
      </c>
    </row>
    <row r="3197" spans="1:4">
      <c r="A3197" s="32" t="s">
        <v>3697</v>
      </c>
      <c r="B3197" s="32" t="s">
        <v>2548</v>
      </c>
      <c r="C3197" s="32">
        <v>1</v>
      </c>
      <c r="D3197" s="32">
        <v>1</v>
      </c>
    </row>
    <row r="3198" spans="1:4">
      <c r="A3198" s="32" t="s">
        <v>1884</v>
      </c>
      <c r="B3198" s="32" t="s">
        <v>2547</v>
      </c>
      <c r="C3198" s="32">
        <v>1</v>
      </c>
      <c r="D3198" s="32">
        <v>1</v>
      </c>
    </row>
    <row r="3199" spans="1:4">
      <c r="A3199" s="32" t="s">
        <v>3999</v>
      </c>
      <c r="B3199" s="32" t="s">
        <v>2547</v>
      </c>
      <c r="C3199" s="32">
        <v>1</v>
      </c>
      <c r="D3199" s="32">
        <v>1</v>
      </c>
    </row>
    <row r="3200" spans="1:4">
      <c r="A3200" s="32" t="s">
        <v>1153</v>
      </c>
      <c r="B3200" s="32" t="s">
        <v>2549</v>
      </c>
      <c r="C3200" s="32">
        <v>1</v>
      </c>
      <c r="D3200" s="32">
        <v>1</v>
      </c>
    </row>
    <row r="3201" spans="1:4">
      <c r="A3201" s="32" t="s">
        <v>1366</v>
      </c>
      <c r="B3201" s="32" t="s">
        <v>2548</v>
      </c>
      <c r="C3201" s="32">
        <v>1</v>
      </c>
      <c r="D3201" s="32">
        <v>1</v>
      </c>
    </row>
    <row r="3202" spans="1:4">
      <c r="A3202" s="32" t="s">
        <v>1380</v>
      </c>
      <c r="B3202" s="32" t="s">
        <v>2549</v>
      </c>
      <c r="C3202" s="32">
        <v>1</v>
      </c>
      <c r="D3202" s="32">
        <v>1</v>
      </c>
    </row>
    <row r="3203" spans="1:4">
      <c r="A3203" s="32" t="s">
        <v>1311</v>
      </c>
      <c r="B3203" s="32" t="s">
        <v>2549</v>
      </c>
      <c r="C3203" s="32">
        <v>1</v>
      </c>
      <c r="D3203" s="32">
        <v>1</v>
      </c>
    </row>
    <row r="3204" spans="1:4">
      <c r="A3204" s="32" t="s">
        <v>3587</v>
      </c>
      <c r="B3204" s="32" t="s">
        <v>2548</v>
      </c>
      <c r="C3204" s="32">
        <v>1</v>
      </c>
      <c r="D3204" s="32">
        <v>1</v>
      </c>
    </row>
    <row r="3205" spans="1:4">
      <c r="A3205" s="32" t="s">
        <v>4000</v>
      </c>
      <c r="B3205" s="32" t="s">
        <v>2547</v>
      </c>
      <c r="C3205" s="32">
        <v>1</v>
      </c>
      <c r="D3205" s="32">
        <v>1</v>
      </c>
    </row>
    <row r="3206" spans="1:4">
      <c r="A3206" s="32" t="s">
        <v>3129</v>
      </c>
      <c r="B3206" s="32" t="s">
        <v>2547</v>
      </c>
      <c r="C3206" s="32">
        <v>1</v>
      </c>
      <c r="D3206" s="32">
        <v>1</v>
      </c>
    </row>
    <row r="3207" spans="1:4">
      <c r="A3207" s="32" t="s">
        <v>1798</v>
      </c>
      <c r="B3207" s="32" t="s">
        <v>2548</v>
      </c>
      <c r="C3207" s="32">
        <v>1</v>
      </c>
      <c r="D3207" s="32">
        <v>1</v>
      </c>
    </row>
    <row r="3208" spans="1:4">
      <c r="A3208" s="32" t="s">
        <v>2101</v>
      </c>
      <c r="B3208" s="32" t="s">
        <v>2548</v>
      </c>
      <c r="C3208" s="32">
        <v>1</v>
      </c>
      <c r="D3208" s="32">
        <v>1</v>
      </c>
    </row>
    <row r="3209" spans="1:4">
      <c r="A3209" s="32" t="s">
        <v>4001</v>
      </c>
      <c r="B3209" s="32" t="s">
        <v>2547</v>
      </c>
      <c r="C3209" s="32">
        <v>1</v>
      </c>
      <c r="D3209" s="32">
        <v>1</v>
      </c>
    </row>
    <row r="3210" spans="1:4">
      <c r="A3210" s="32" t="s">
        <v>1989</v>
      </c>
      <c r="B3210" s="32" t="s">
        <v>2547</v>
      </c>
      <c r="C3210" s="32">
        <v>1</v>
      </c>
      <c r="D3210" s="32">
        <v>1</v>
      </c>
    </row>
    <row r="3211" spans="1:4">
      <c r="A3211" s="32" t="s">
        <v>1989</v>
      </c>
      <c r="B3211" s="32" t="s">
        <v>2548</v>
      </c>
      <c r="C3211" s="32">
        <v>1</v>
      </c>
      <c r="D3211" s="32">
        <v>1</v>
      </c>
    </row>
    <row r="3212" spans="1:4">
      <c r="A3212" s="32" t="s">
        <v>1181</v>
      </c>
      <c r="B3212" s="32" t="s">
        <v>2549</v>
      </c>
      <c r="C3212" s="32">
        <v>1</v>
      </c>
      <c r="D3212" s="32">
        <v>1</v>
      </c>
    </row>
    <row r="3213" spans="1:4">
      <c r="A3213" s="32" t="s">
        <v>2102</v>
      </c>
      <c r="B3213" s="32" t="s">
        <v>2547</v>
      </c>
      <c r="C3213" s="32">
        <v>1</v>
      </c>
      <c r="D3213" s="32">
        <v>1</v>
      </c>
    </row>
    <row r="3214" spans="1:4">
      <c r="A3214" s="32" t="s">
        <v>3698</v>
      </c>
      <c r="B3214" s="32" t="s">
        <v>2547</v>
      </c>
      <c r="C3214" s="32">
        <v>1</v>
      </c>
      <c r="D3214" s="32">
        <v>1</v>
      </c>
    </row>
    <row r="3215" spans="1:4">
      <c r="A3215" s="32" t="s">
        <v>3698</v>
      </c>
      <c r="B3215" s="32" t="s">
        <v>2548</v>
      </c>
      <c r="C3215" s="32">
        <v>1</v>
      </c>
      <c r="D3215" s="32">
        <v>1</v>
      </c>
    </row>
    <row r="3216" spans="1:4">
      <c r="A3216" s="32" t="s">
        <v>4002</v>
      </c>
      <c r="B3216" s="32" t="s">
        <v>2549</v>
      </c>
      <c r="C3216" s="32">
        <v>1</v>
      </c>
      <c r="D3216" s="32">
        <v>1</v>
      </c>
    </row>
    <row r="3217" spans="1:4">
      <c r="A3217" s="32" t="s">
        <v>4003</v>
      </c>
      <c r="B3217" s="32" t="s">
        <v>2547</v>
      </c>
      <c r="C3217" s="32">
        <v>1</v>
      </c>
      <c r="D3217" s="32">
        <v>1</v>
      </c>
    </row>
    <row r="3218" spans="1:4">
      <c r="A3218" s="32" t="s">
        <v>1234</v>
      </c>
      <c r="B3218" s="32" t="s">
        <v>2549</v>
      </c>
      <c r="C3218" s="32">
        <v>1</v>
      </c>
      <c r="D3218" s="32">
        <v>1</v>
      </c>
    </row>
    <row r="3219" spans="1:4">
      <c r="A3219" s="32" t="s">
        <v>4004</v>
      </c>
      <c r="B3219" s="32" t="s">
        <v>2547</v>
      </c>
      <c r="C3219" s="32">
        <v>1</v>
      </c>
      <c r="D3219" s="32">
        <v>1</v>
      </c>
    </row>
    <row r="3220" spans="1:4">
      <c r="A3220" s="32" t="s">
        <v>2776</v>
      </c>
      <c r="B3220" s="32" t="s">
        <v>2547</v>
      </c>
      <c r="C3220" s="32">
        <v>1</v>
      </c>
      <c r="D3220" s="32">
        <v>1</v>
      </c>
    </row>
    <row r="3221" spans="1:4">
      <c r="A3221" s="32" t="s">
        <v>2776</v>
      </c>
      <c r="B3221" s="32" t="s">
        <v>2548</v>
      </c>
      <c r="C3221" s="32">
        <v>1</v>
      </c>
      <c r="D3221" s="32">
        <v>0</v>
      </c>
    </row>
    <row r="3222" spans="1:4">
      <c r="A3222" s="32" t="s">
        <v>4005</v>
      </c>
      <c r="B3222" s="32" t="s">
        <v>2548</v>
      </c>
      <c r="C3222" s="32">
        <v>1</v>
      </c>
      <c r="D3222" s="32">
        <v>1</v>
      </c>
    </row>
    <row r="3223" spans="1:4">
      <c r="A3223" s="32" t="s">
        <v>4006</v>
      </c>
      <c r="B3223" s="32" t="s">
        <v>2547</v>
      </c>
      <c r="C3223" s="32">
        <v>1</v>
      </c>
      <c r="D3223" s="32">
        <v>1</v>
      </c>
    </row>
    <row r="3224" spans="1:4">
      <c r="A3224" s="32" t="s">
        <v>1885</v>
      </c>
      <c r="B3224" s="32" t="s">
        <v>2549</v>
      </c>
      <c r="C3224" s="32">
        <v>1</v>
      </c>
      <c r="D3224" s="32">
        <v>1</v>
      </c>
    </row>
    <row r="3225" spans="1:4">
      <c r="A3225" s="32" t="s">
        <v>3590</v>
      </c>
      <c r="B3225" s="32" t="s">
        <v>2547</v>
      </c>
      <c r="C3225" s="32">
        <v>1</v>
      </c>
      <c r="D3225" s="32">
        <v>1</v>
      </c>
    </row>
    <row r="3226" spans="1:4">
      <c r="A3226" s="32" t="s">
        <v>3591</v>
      </c>
      <c r="B3226" s="32" t="s">
        <v>2548</v>
      </c>
      <c r="C3226" s="32">
        <v>1</v>
      </c>
      <c r="D3226" s="32">
        <v>1</v>
      </c>
    </row>
    <row r="3227" spans="1:4">
      <c r="A3227" s="32" t="s">
        <v>2234</v>
      </c>
      <c r="B3227" s="32" t="s">
        <v>2547</v>
      </c>
      <c r="C3227" s="32">
        <v>1</v>
      </c>
      <c r="D3227" s="32">
        <v>1</v>
      </c>
    </row>
    <row r="3228" spans="1:4">
      <c r="A3228" s="32" t="s">
        <v>4007</v>
      </c>
      <c r="B3228" s="32" t="s">
        <v>2548</v>
      </c>
      <c r="C3228" s="32">
        <v>1</v>
      </c>
      <c r="D3228" s="32">
        <v>1</v>
      </c>
    </row>
    <row r="3229" spans="1:4">
      <c r="A3229" s="32" t="s">
        <v>1325</v>
      </c>
      <c r="B3229" s="32" t="s">
        <v>2549</v>
      </c>
      <c r="C3229" s="32">
        <v>1</v>
      </c>
      <c r="D3229" s="32">
        <v>1</v>
      </c>
    </row>
    <row r="3230" spans="1:4">
      <c r="A3230" s="32" t="s">
        <v>4008</v>
      </c>
      <c r="B3230" s="32" t="s">
        <v>2547</v>
      </c>
      <c r="C3230" s="32">
        <v>1</v>
      </c>
      <c r="D3230" s="32">
        <v>1</v>
      </c>
    </row>
    <row r="3231" spans="1:4">
      <c r="A3231" s="32" t="s">
        <v>2412</v>
      </c>
      <c r="B3231" s="32" t="s">
        <v>2548</v>
      </c>
      <c r="C3231" s="32">
        <v>1</v>
      </c>
      <c r="D3231" s="32">
        <v>1</v>
      </c>
    </row>
    <row r="3232" spans="1:4">
      <c r="A3232" s="32" t="s">
        <v>1991</v>
      </c>
      <c r="B3232" s="32" t="s">
        <v>2548</v>
      </c>
      <c r="C3232" s="32">
        <v>1</v>
      </c>
      <c r="D3232" s="32">
        <v>1</v>
      </c>
    </row>
    <row r="3233" spans="1:4">
      <c r="A3233" s="32" t="s">
        <v>4009</v>
      </c>
      <c r="B3233" s="32" t="s">
        <v>2547</v>
      </c>
      <c r="C3233" s="32">
        <v>1</v>
      </c>
      <c r="D3233" s="32">
        <v>1</v>
      </c>
    </row>
    <row r="3234" spans="1:4">
      <c r="A3234" s="32" t="s">
        <v>4010</v>
      </c>
      <c r="B3234" s="32" t="s">
        <v>2548</v>
      </c>
      <c r="C3234" s="32">
        <v>1</v>
      </c>
      <c r="D3234" s="32">
        <v>1</v>
      </c>
    </row>
    <row r="3235" spans="1:4">
      <c r="A3235" s="32" t="s">
        <v>4011</v>
      </c>
      <c r="B3235" s="32" t="s">
        <v>2548</v>
      </c>
      <c r="C3235" s="32">
        <v>1</v>
      </c>
      <c r="D3235" s="32">
        <v>1</v>
      </c>
    </row>
    <row r="3236" spans="1:4">
      <c r="A3236" s="32" t="s">
        <v>1095</v>
      </c>
      <c r="B3236" s="32" t="s">
        <v>2549</v>
      </c>
      <c r="C3236" s="32">
        <v>1</v>
      </c>
      <c r="D3236" s="32">
        <v>1</v>
      </c>
    </row>
    <row r="3237" spans="1:4">
      <c r="A3237" s="32" t="s">
        <v>1630</v>
      </c>
      <c r="B3237" s="32" t="s">
        <v>2549</v>
      </c>
      <c r="C3237" s="32">
        <v>1</v>
      </c>
      <c r="D3237" s="32">
        <v>0</v>
      </c>
    </row>
    <row r="3238" spans="1:4">
      <c r="A3238" s="32" t="s">
        <v>1681</v>
      </c>
      <c r="B3238" s="32" t="s">
        <v>2549</v>
      </c>
      <c r="C3238" s="32">
        <v>1</v>
      </c>
      <c r="D3238" s="32">
        <v>1</v>
      </c>
    </row>
    <row r="3239" spans="1:4">
      <c r="A3239" s="32" t="s">
        <v>1992</v>
      </c>
      <c r="B3239" s="32" t="s">
        <v>2548</v>
      </c>
      <c r="C3239" s="32">
        <v>1</v>
      </c>
      <c r="D3239" s="32">
        <v>1</v>
      </c>
    </row>
    <row r="3240" spans="1:4">
      <c r="A3240" s="32" t="s">
        <v>2881</v>
      </c>
      <c r="B3240" s="32" t="s">
        <v>2549</v>
      </c>
      <c r="C3240" s="32">
        <v>1</v>
      </c>
      <c r="D3240" s="32">
        <v>1</v>
      </c>
    </row>
    <row r="3241" spans="1:4">
      <c r="A3241" s="32" t="s">
        <v>3703</v>
      </c>
      <c r="B3241" s="32" t="s">
        <v>2547</v>
      </c>
      <c r="C3241" s="32">
        <v>1</v>
      </c>
      <c r="D3241" s="32">
        <v>1</v>
      </c>
    </row>
    <row r="3242" spans="1:4">
      <c r="A3242" s="32" t="s">
        <v>3703</v>
      </c>
      <c r="B3242" s="32" t="s">
        <v>2548</v>
      </c>
      <c r="C3242" s="32">
        <v>1</v>
      </c>
      <c r="D3242" s="32">
        <v>1</v>
      </c>
    </row>
    <row r="3243" spans="1:4">
      <c r="A3243" s="32" t="s">
        <v>2882</v>
      </c>
      <c r="B3243" s="32" t="s">
        <v>2548</v>
      </c>
      <c r="C3243" s="32">
        <v>1</v>
      </c>
      <c r="D3243" s="32">
        <v>1</v>
      </c>
    </row>
    <row r="3244" spans="1:4">
      <c r="A3244" s="32" t="s">
        <v>4012</v>
      </c>
      <c r="B3244" s="32" t="s">
        <v>2547</v>
      </c>
      <c r="C3244" s="32">
        <v>1</v>
      </c>
      <c r="D3244" s="32">
        <v>1</v>
      </c>
    </row>
    <row r="3245" spans="1:4">
      <c r="A3245" s="32" t="s">
        <v>4013</v>
      </c>
      <c r="B3245" s="32" t="s">
        <v>2547</v>
      </c>
      <c r="C3245" s="32">
        <v>1</v>
      </c>
      <c r="D3245" s="32">
        <v>1</v>
      </c>
    </row>
    <row r="3246" spans="1:4">
      <c r="A3246" s="32" t="s">
        <v>3705</v>
      </c>
      <c r="B3246" s="32" t="s">
        <v>2547</v>
      </c>
      <c r="C3246" s="32">
        <v>1</v>
      </c>
      <c r="D3246" s="32">
        <v>1</v>
      </c>
    </row>
    <row r="3247" spans="1:4">
      <c r="A3247" s="32" t="s">
        <v>3705</v>
      </c>
      <c r="B3247" s="32" t="s">
        <v>2548</v>
      </c>
      <c r="C3247" s="32">
        <v>1</v>
      </c>
      <c r="D3247" s="32">
        <v>1</v>
      </c>
    </row>
    <row r="3248" spans="1:4">
      <c r="A3248" s="32" t="s">
        <v>4014</v>
      </c>
      <c r="B3248" s="32" t="s">
        <v>2547</v>
      </c>
      <c r="C3248" s="32">
        <v>1</v>
      </c>
      <c r="D3248" s="32">
        <v>1</v>
      </c>
    </row>
    <row r="3249" spans="1:4">
      <c r="A3249" s="32" t="s">
        <v>3707</v>
      </c>
      <c r="B3249" s="32" t="s">
        <v>2547</v>
      </c>
      <c r="C3249" s="32">
        <v>1</v>
      </c>
      <c r="D3249" s="32">
        <v>1</v>
      </c>
    </row>
    <row r="3250" spans="1:4">
      <c r="A3250" s="32" t="s">
        <v>3707</v>
      </c>
      <c r="B3250" s="32" t="s">
        <v>2549</v>
      </c>
      <c r="C3250" s="32">
        <v>1</v>
      </c>
      <c r="D3250" s="32">
        <v>1</v>
      </c>
    </row>
    <row r="3251" spans="1:4">
      <c r="A3251" s="32" t="s">
        <v>3130</v>
      </c>
      <c r="B3251" s="32" t="s">
        <v>2547</v>
      </c>
      <c r="C3251" s="32">
        <v>1</v>
      </c>
      <c r="D3251" s="32">
        <v>1</v>
      </c>
    </row>
    <row r="3252" spans="1:4">
      <c r="A3252" s="32" t="s">
        <v>4015</v>
      </c>
      <c r="B3252" s="32" t="s">
        <v>2547</v>
      </c>
      <c r="C3252" s="32">
        <v>1</v>
      </c>
      <c r="D3252" s="32">
        <v>1</v>
      </c>
    </row>
    <row r="3253" spans="1:4">
      <c r="A3253" s="32" t="s">
        <v>3709</v>
      </c>
      <c r="B3253" s="32" t="s">
        <v>2547</v>
      </c>
      <c r="C3253" s="32">
        <v>1</v>
      </c>
      <c r="D3253" s="32">
        <v>1</v>
      </c>
    </row>
    <row r="3254" spans="1:4">
      <c r="A3254" s="32" t="s">
        <v>3709</v>
      </c>
      <c r="B3254" s="32" t="s">
        <v>2548</v>
      </c>
      <c r="C3254" s="32">
        <v>1</v>
      </c>
      <c r="D3254" s="32">
        <v>1</v>
      </c>
    </row>
    <row r="3255" spans="1:4">
      <c r="A3255" s="32" t="s">
        <v>3710</v>
      </c>
      <c r="B3255" s="32" t="s">
        <v>2547</v>
      </c>
      <c r="C3255" s="32">
        <v>1</v>
      </c>
      <c r="D3255" s="32">
        <v>1</v>
      </c>
    </row>
    <row r="3256" spans="1:4">
      <c r="A3256" s="32" t="s">
        <v>3710</v>
      </c>
      <c r="B3256" s="32" t="s">
        <v>2548</v>
      </c>
      <c r="C3256" s="32">
        <v>1</v>
      </c>
      <c r="D3256" s="32">
        <v>1</v>
      </c>
    </row>
    <row r="3257" spans="1:4">
      <c r="A3257" s="32" t="s">
        <v>1195</v>
      </c>
      <c r="B3257" s="32" t="s">
        <v>2549</v>
      </c>
      <c r="C3257" s="32">
        <v>1</v>
      </c>
      <c r="D3257" s="32">
        <v>1</v>
      </c>
    </row>
    <row r="3258" spans="1:4">
      <c r="A3258" s="32" t="s">
        <v>1726</v>
      </c>
      <c r="B3258" s="32" t="s">
        <v>2548</v>
      </c>
      <c r="C3258" s="32">
        <v>1</v>
      </c>
      <c r="D3258" s="32">
        <v>1</v>
      </c>
    </row>
    <row r="3259" spans="1:4">
      <c r="A3259" s="32" t="s">
        <v>4016</v>
      </c>
      <c r="B3259" s="32" t="s">
        <v>2547</v>
      </c>
      <c r="C3259" s="32">
        <v>1</v>
      </c>
      <c r="D3259" s="32">
        <v>1</v>
      </c>
    </row>
    <row r="3260" spans="1:4">
      <c r="A3260" s="32" t="s">
        <v>2104</v>
      </c>
      <c r="B3260" s="32" t="s">
        <v>2548</v>
      </c>
      <c r="C3260" s="32">
        <v>1</v>
      </c>
      <c r="D3260" s="32">
        <v>1</v>
      </c>
    </row>
    <row r="3261" spans="1:4">
      <c r="A3261" s="32" t="s">
        <v>1418</v>
      </c>
      <c r="B3261" s="32" t="s">
        <v>2548</v>
      </c>
      <c r="C3261" s="32">
        <v>1</v>
      </c>
      <c r="D3261" s="32">
        <v>1</v>
      </c>
    </row>
    <row r="3262" spans="1:4">
      <c r="A3262" s="32" t="s">
        <v>4017</v>
      </c>
      <c r="B3262" s="32" t="s">
        <v>2548</v>
      </c>
      <c r="C3262" s="32">
        <v>1</v>
      </c>
      <c r="D3262" s="32">
        <v>1</v>
      </c>
    </row>
    <row r="3263" spans="1:4">
      <c r="A3263" s="32" t="s">
        <v>2416</v>
      </c>
      <c r="B3263" s="32" t="s">
        <v>2547</v>
      </c>
      <c r="C3263" s="32">
        <v>1</v>
      </c>
      <c r="D3263" s="32">
        <v>1</v>
      </c>
    </row>
    <row r="3264" spans="1:4">
      <c r="A3264" s="32" t="s">
        <v>1801</v>
      </c>
      <c r="B3264" s="32" t="s">
        <v>2547</v>
      </c>
      <c r="C3264" s="32">
        <v>1</v>
      </c>
      <c r="D3264" s="32">
        <v>1</v>
      </c>
    </row>
    <row r="3265" spans="1:4">
      <c r="A3265" s="32" t="s">
        <v>2417</v>
      </c>
      <c r="B3265" s="32" t="s">
        <v>2547</v>
      </c>
      <c r="C3265" s="32">
        <v>1</v>
      </c>
      <c r="D3265" s="32">
        <v>1</v>
      </c>
    </row>
    <row r="3266" spans="1:4">
      <c r="A3266" s="32" t="s">
        <v>1888</v>
      </c>
      <c r="B3266" s="32" t="s">
        <v>2547</v>
      </c>
      <c r="C3266" s="32">
        <v>1</v>
      </c>
      <c r="D3266" s="32">
        <v>1</v>
      </c>
    </row>
    <row r="3267" spans="1:4">
      <c r="A3267" s="32" t="s">
        <v>1888</v>
      </c>
      <c r="B3267" s="32" t="s">
        <v>2548</v>
      </c>
      <c r="C3267" s="32">
        <v>1</v>
      </c>
      <c r="D3267" s="32">
        <v>1</v>
      </c>
    </row>
    <row r="3268" spans="1:4">
      <c r="A3268" s="32" t="s">
        <v>1889</v>
      </c>
      <c r="B3268" s="32" t="s">
        <v>2548</v>
      </c>
      <c r="C3268" s="32">
        <v>1</v>
      </c>
      <c r="D3268" s="32">
        <v>1</v>
      </c>
    </row>
    <row r="3269" spans="1:4">
      <c r="A3269" s="32" t="s">
        <v>1993</v>
      </c>
      <c r="B3269" s="32" t="s">
        <v>2548</v>
      </c>
      <c r="C3269" s="32">
        <v>1</v>
      </c>
      <c r="D3269" s="32">
        <v>1</v>
      </c>
    </row>
    <row r="3270" spans="1:4">
      <c r="A3270" s="32" t="s">
        <v>3712</v>
      </c>
      <c r="B3270" s="32" t="s">
        <v>2547</v>
      </c>
      <c r="C3270" s="32">
        <v>1</v>
      </c>
      <c r="D3270" s="32">
        <v>1</v>
      </c>
    </row>
    <row r="3271" spans="1:4">
      <c r="A3271" s="32" t="s">
        <v>3712</v>
      </c>
      <c r="B3271" s="32" t="s">
        <v>2548</v>
      </c>
      <c r="C3271" s="32">
        <v>1</v>
      </c>
      <c r="D3271" s="32">
        <v>1</v>
      </c>
    </row>
    <row r="3272" spans="1:4">
      <c r="A3272" s="32" t="s">
        <v>1536</v>
      </c>
      <c r="B3272" s="32" t="s">
        <v>2549</v>
      </c>
      <c r="C3272" s="32">
        <v>1</v>
      </c>
      <c r="D3272" s="32">
        <v>1</v>
      </c>
    </row>
    <row r="3273" spans="1:4">
      <c r="A3273" s="32" t="s">
        <v>4018</v>
      </c>
      <c r="B3273" s="32" t="s">
        <v>2547</v>
      </c>
      <c r="C3273" s="32">
        <v>1</v>
      </c>
      <c r="D3273" s="32">
        <v>1</v>
      </c>
    </row>
    <row r="3274" spans="1:4">
      <c r="A3274" s="32" t="s">
        <v>4019</v>
      </c>
      <c r="B3274" s="32" t="s">
        <v>2547</v>
      </c>
      <c r="C3274" s="32">
        <v>1</v>
      </c>
      <c r="D3274" s="32">
        <v>1</v>
      </c>
    </row>
    <row r="3275" spans="1:4">
      <c r="A3275" s="32" t="s">
        <v>2238</v>
      </c>
      <c r="B3275" s="32" t="s">
        <v>2547</v>
      </c>
      <c r="C3275" s="32">
        <v>1</v>
      </c>
      <c r="D3275" s="32">
        <v>1</v>
      </c>
    </row>
    <row r="3276" spans="1:4">
      <c r="A3276" s="32" t="s">
        <v>4020</v>
      </c>
      <c r="B3276" s="32" t="s">
        <v>2547</v>
      </c>
      <c r="C3276" s="32">
        <v>1</v>
      </c>
      <c r="D3276" s="32">
        <v>1</v>
      </c>
    </row>
    <row r="3277" spans="1:4">
      <c r="A3277" s="32" t="s">
        <v>4021</v>
      </c>
      <c r="B3277" s="32" t="s">
        <v>2547</v>
      </c>
      <c r="C3277" s="32">
        <v>1</v>
      </c>
      <c r="D3277" s="32">
        <v>1</v>
      </c>
    </row>
    <row r="3278" spans="1:4">
      <c r="A3278" s="32" t="s">
        <v>4022</v>
      </c>
      <c r="B3278" s="32" t="s">
        <v>2548</v>
      </c>
      <c r="C3278" s="32">
        <v>1</v>
      </c>
      <c r="D3278" s="32">
        <v>1</v>
      </c>
    </row>
    <row r="3279" spans="1:4">
      <c r="A3279" s="32" t="s">
        <v>1994</v>
      </c>
      <c r="B3279" s="32" t="s">
        <v>2548</v>
      </c>
      <c r="C3279" s="32">
        <v>1</v>
      </c>
      <c r="D3279" s="32">
        <v>0</v>
      </c>
    </row>
    <row r="3280" spans="1:4">
      <c r="A3280" s="32" t="s">
        <v>4023</v>
      </c>
      <c r="B3280" s="32" t="s">
        <v>2547</v>
      </c>
      <c r="C3280" s="32">
        <v>1</v>
      </c>
      <c r="D3280" s="32">
        <v>1</v>
      </c>
    </row>
    <row r="3281" spans="1:4">
      <c r="A3281" s="32" t="s">
        <v>1585</v>
      </c>
      <c r="B3281" s="32" t="s">
        <v>2547</v>
      </c>
      <c r="C3281" s="32">
        <v>1</v>
      </c>
      <c r="D3281" s="32">
        <v>1</v>
      </c>
    </row>
    <row r="3282" spans="1:4">
      <c r="A3282" s="32" t="s">
        <v>1585</v>
      </c>
      <c r="B3282" s="32" t="s">
        <v>2548</v>
      </c>
      <c r="C3282" s="32">
        <v>1</v>
      </c>
      <c r="D3282" s="32">
        <v>1</v>
      </c>
    </row>
    <row r="3283" spans="1:4">
      <c r="A3283" s="32" t="s">
        <v>4024</v>
      </c>
      <c r="B3283" s="32" t="s">
        <v>2547</v>
      </c>
      <c r="C3283" s="32">
        <v>1</v>
      </c>
      <c r="D3283" s="32">
        <v>1</v>
      </c>
    </row>
    <row r="3284" spans="1:4">
      <c r="A3284" s="32" t="s">
        <v>4025</v>
      </c>
      <c r="B3284" s="32" t="s">
        <v>2547</v>
      </c>
      <c r="C3284" s="32">
        <v>1</v>
      </c>
      <c r="D3284" s="32">
        <v>1</v>
      </c>
    </row>
    <row r="3285" spans="1:4">
      <c r="A3285" s="32" t="s">
        <v>4026</v>
      </c>
      <c r="B3285" s="32" t="s">
        <v>2547</v>
      </c>
      <c r="C3285" s="32">
        <v>1</v>
      </c>
      <c r="D3285" s="32">
        <v>1</v>
      </c>
    </row>
    <row r="3286" spans="1:4">
      <c r="A3286" s="32" t="s">
        <v>4027</v>
      </c>
      <c r="B3286" s="32" t="s">
        <v>2547</v>
      </c>
      <c r="C3286" s="32">
        <v>1</v>
      </c>
      <c r="D3286" s="32">
        <v>1</v>
      </c>
    </row>
    <row r="3287" spans="1:4">
      <c r="A3287" s="32" t="s">
        <v>4028</v>
      </c>
      <c r="B3287" s="32" t="s">
        <v>2548</v>
      </c>
      <c r="C3287" s="32">
        <v>1</v>
      </c>
      <c r="D3287" s="32">
        <v>1</v>
      </c>
    </row>
    <row r="3288" spans="1:4">
      <c r="A3288" s="32" t="s">
        <v>1683</v>
      </c>
      <c r="B3288" s="32" t="s">
        <v>2549</v>
      </c>
      <c r="C3288" s="32">
        <v>1</v>
      </c>
      <c r="D3288" s="32">
        <v>1</v>
      </c>
    </row>
    <row r="3289" spans="1:4">
      <c r="A3289" s="32" t="s">
        <v>3594</v>
      </c>
      <c r="B3289" s="32" t="s">
        <v>2547</v>
      </c>
      <c r="C3289" s="32">
        <v>1</v>
      </c>
      <c r="D3289" s="32">
        <v>1</v>
      </c>
    </row>
    <row r="3290" spans="1:4">
      <c r="A3290" s="32" t="s">
        <v>2884</v>
      </c>
      <c r="B3290" s="32" t="s">
        <v>2547</v>
      </c>
      <c r="C3290" s="32">
        <v>1</v>
      </c>
      <c r="D3290" s="32">
        <v>1</v>
      </c>
    </row>
    <row r="3291" spans="1:4">
      <c r="A3291" s="32" t="s">
        <v>2884</v>
      </c>
      <c r="B3291" s="32" t="s">
        <v>2548</v>
      </c>
      <c r="C3291" s="32">
        <v>1</v>
      </c>
      <c r="D3291" s="32">
        <v>1</v>
      </c>
    </row>
    <row r="3292" spans="1:4">
      <c r="A3292" s="32" t="s">
        <v>4029</v>
      </c>
      <c r="B3292" s="32" t="s">
        <v>2548</v>
      </c>
      <c r="C3292" s="32">
        <v>1</v>
      </c>
      <c r="D3292" s="32">
        <v>1</v>
      </c>
    </row>
    <row r="3293" spans="1:4">
      <c r="A3293" s="32" t="s">
        <v>3538</v>
      </c>
      <c r="B3293" s="32" t="s">
        <v>2548</v>
      </c>
      <c r="C3293" s="32">
        <v>1</v>
      </c>
      <c r="D3293" s="32">
        <v>1</v>
      </c>
    </row>
    <row r="3294" spans="1:4">
      <c r="A3294" s="32" t="s">
        <v>2418</v>
      </c>
      <c r="B3294" s="32" t="s">
        <v>2547</v>
      </c>
      <c r="C3294" s="32">
        <v>1</v>
      </c>
      <c r="D3294" s="32">
        <v>1</v>
      </c>
    </row>
    <row r="3295" spans="1:4">
      <c r="A3295" s="32" t="s">
        <v>1312</v>
      </c>
      <c r="B3295" s="32" t="s">
        <v>2548</v>
      </c>
      <c r="C3295" s="32">
        <v>1</v>
      </c>
      <c r="D3295" s="32">
        <v>1</v>
      </c>
    </row>
    <row r="3296" spans="1:4">
      <c r="A3296" s="32" t="s">
        <v>1198</v>
      </c>
      <c r="B3296" s="32" t="s">
        <v>2548</v>
      </c>
      <c r="C3296" s="32">
        <v>1</v>
      </c>
      <c r="D3296" s="32">
        <v>1</v>
      </c>
    </row>
    <row r="3297" spans="1:4">
      <c r="A3297" s="32" t="s">
        <v>1537</v>
      </c>
      <c r="B3297" s="32" t="s">
        <v>2547</v>
      </c>
      <c r="C3297" s="32">
        <v>1</v>
      </c>
      <c r="D3297" s="32">
        <v>1</v>
      </c>
    </row>
    <row r="3298" spans="1:4">
      <c r="A3298" s="32" t="s">
        <v>4030</v>
      </c>
      <c r="B3298" s="32" t="s">
        <v>2547</v>
      </c>
      <c r="C3298" s="32">
        <v>1</v>
      </c>
      <c r="D3298" s="32">
        <v>1</v>
      </c>
    </row>
    <row r="3299" spans="1:4">
      <c r="A3299" s="32" t="s">
        <v>3539</v>
      </c>
      <c r="B3299" s="32" t="s">
        <v>2547</v>
      </c>
      <c r="C3299" s="32">
        <v>1</v>
      </c>
      <c r="D3299" s="32">
        <v>1</v>
      </c>
    </row>
    <row r="3300" spans="1:4">
      <c r="A3300" s="32" t="s">
        <v>4031</v>
      </c>
      <c r="B3300" s="32" t="s">
        <v>2548</v>
      </c>
      <c r="C3300" s="32">
        <v>1</v>
      </c>
      <c r="D3300" s="32">
        <v>1</v>
      </c>
    </row>
    <row r="3301" spans="1:4">
      <c r="A3301" s="32" t="s">
        <v>1728</v>
      </c>
      <c r="B3301" s="32" t="s">
        <v>2548</v>
      </c>
      <c r="C3301" s="32">
        <v>1</v>
      </c>
      <c r="D3301" s="32">
        <v>1</v>
      </c>
    </row>
    <row r="3302" spans="1:4">
      <c r="A3302" s="32" t="s">
        <v>1890</v>
      </c>
      <c r="B3302" s="32" t="s">
        <v>2548</v>
      </c>
      <c r="C3302" s="32">
        <v>1</v>
      </c>
      <c r="D3302" s="32">
        <v>1</v>
      </c>
    </row>
    <row r="3303" spans="1:4">
      <c r="A3303" s="32" t="s">
        <v>3713</v>
      </c>
      <c r="B3303" s="32" t="s">
        <v>2547</v>
      </c>
      <c r="C3303" s="32">
        <v>1</v>
      </c>
      <c r="D3303" s="32">
        <v>1</v>
      </c>
    </row>
    <row r="3304" spans="1:4">
      <c r="A3304" s="32" t="s">
        <v>3713</v>
      </c>
      <c r="B3304" s="32" t="s">
        <v>2548</v>
      </c>
      <c r="C3304" s="32">
        <v>1</v>
      </c>
      <c r="D3304" s="32">
        <v>1</v>
      </c>
    </row>
    <row r="3305" spans="1:4">
      <c r="A3305" s="32" t="s">
        <v>4032</v>
      </c>
      <c r="B3305" s="32" t="s">
        <v>2547</v>
      </c>
      <c r="C3305" s="32">
        <v>1</v>
      </c>
      <c r="D3305" s="32">
        <v>1</v>
      </c>
    </row>
    <row r="3306" spans="1:4">
      <c r="A3306" s="32" t="s">
        <v>2243</v>
      </c>
      <c r="B3306" s="32" t="s">
        <v>2548</v>
      </c>
      <c r="C3306" s="32">
        <v>1</v>
      </c>
      <c r="D3306" s="32">
        <v>1</v>
      </c>
    </row>
    <row r="3307" spans="1:4">
      <c r="A3307" s="32" t="s">
        <v>4033</v>
      </c>
      <c r="B3307" s="32" t="s">
        <v>2547</v>
      </c>
      <c r="C3307" s="32">
        <v>1</v>
      </c>
      <c r="D3307" s="32">
        <v>1</v>
      </c>
    </row>
    <row r="3308" spans="1:4">
      <c r="A3308" s="32" t="s">
        <v>4034</v>
      </c>
      <c r="B3308" s="32" t="s">
        <v>2547</v>
      </c>
      <c r="C3308" s="32">
        <v>1</v>
      </c>
      <c r="D3308" s="32">
        <v>1</v>
      </c>
    </row>
    <row r="3309" spans="1:4">
      <c r="A3309" s="32" t="s">
        <v>2420</v>
      </c>
      <c r="B3309" s="32" t="s">
        <v>2548</v>
      </c>
      <c r="C3309" s="32">
        <v>1</v>
      </c>
      <c r="D3309" s="32">
        <v>1</v>
      </c>
    </row>
    <row r="3310" spans="1:4">
      <c r="A3310" s="32" t="s">
        <v>3088</v>
      </c>
      <c r="B3310" s="32" t="s">
        <v>2547</v>
      </c>
      <c r="C3310" s="32">
        <v>1</v>
      </c>
      <c r="D3310" s="32">
        <v>1</v>
      </c>
    </row>
    <row r="3311" spans="1:4">
      <c r="A3311" s="32" t="s">
        <v>3088</v>
      </c>
      <c r="B3311" s="32" t="s">
        <v>2548</v>
      </c>
      <c r="C3311" s="32">
        <v>1</v>
      </c>
      <c r="D3311" s="32">
        <v>1</v>
      </c>
    </row>
    <row r="3312" spans="1:4">
      <c r="A3312" s="32" t="s">
        <v>4035</v>
      </c>
      <c r="B3312" s="32" t="s">
        <v>2547</v>
      </c>
      <c r="C3312" s="32">
        <v>1</v>
      </c>
      <c r="D3312" s="32">
        <v>1</v>
      </c>
    </row>
    <row r="3313" spans="1:4">
      <c r="A3313" s="32" t="s">
        <v>3131</v>
      </c>
      <c r="B3313" s="32" t="s">
        <v>2547</v>
      </c>
      <c r="C3313" s="32">
        <v>1</v>
      </c>
      <c r="D3313" s="32">
        <v>1</v>
      </c>
    </row>
    <row r="3314" spans="1:4">
      <c r="A3314" s="32" t="s">
        <v>4036</v>
      </c>
      <c r="B3314" s="32" t="s">
        <v>2547</v>
      </c>
      <c r="C3314" s="32">
        <v>1</v>
      </c>
      <c r="D3314" s="32">
        <v>1</v>
      </c>
    </row>
    <row r="3315" spans="1:4">
      <c r="A3315" s="32" t="s">
        <v>4037</v>
      </c>
      <c r="B3315" s="32" t="s">
        <v>2547</v>
      </c>
      <c r="C3315" s="32">
        <v>1</v>
      </c>
      <c r="D3315" s="32">
        <v>1</v>
      </c>
    </row>
    <row r="3316" spans="1:4">
      <c r="A3316" s="32" t="s">
        <v>2106</v>
      </c>
      <c r="B3316" s="32" t="s">
        <v>2547</v>
      </c>
      <c r="C3316" s="32">
        <v>1</v>
      </c>
      <c r="D3316" s="32">
        <v>1</v>
      </c>
    </row>
    <row r="3317" spans="1:4">
      <c r="A3317" s="32" t="s">
        <v>2244</v>
      </c>
      <c r="B3317" s="32" t="s">
        <v>2548</v>
      </c>
      <c r="C3317" s="32">
        <v>1</v>
      </c>
      <c r="D3317" s="32">
        <v>1</v>
      </c>
    </row>
    <row r="3318" spans="1:4">
      <c r="A3318" s="32" t="s">
        <v>1995</v>
      </c>
      <c r="B3318" s="32" t="s">
        <v>2548</v>
      </c>
      <c r="C3318" s="32">
        <v>1</v>
      </c>
      <c r="D3318" s="32">
        <v>1</v>
      </c>
    </row>
    <row r="3319" spans="1:4">
      <c r="A3319" s="32" t="s">
        <v>3482</v>
      </c>
      <c r="B3319" s="32" t="s">
        <v>2548</v>
      </c>
      <c r="C3319" s="32">
        <v>1</v>
      </c>
      <c r="D3319" s="32">
        <v>1</v>
      </c>
    </row>
    <row r="3320" spans="1:4">
      <c r="A3320" s="32" t="s">
        <v>1891</v>
      </c>
      <c r="B3320" s="32" t="s">
        <v>2548</v>
      </c>
      <c r="C3320" s="32">
        <v>1</v>
      </c>
      <c r="D3320" s="32">
        <v>1</v>
      </c>
    </row>
    <row r="3321" spans="1:4">
      <c r="A3321" s="32" t="s">
        <v>1401</v>
      </c>
      <c r="B3321" s="32" t="s">
        <v>2548</v>
      </c>
      <c r="C3321" s="32">
        <v>1</v>
      </c>
      <c r="D3321" s="32">
        <v>1</v>
      </c>
    </row>
    <row r="3322" spans="1:4">
      <c r="A3322" s="32" t="s">
        <v>1802</v>
      </c>
      <c r="B3322" s="32" t="s">
        <v>2548</v>
      </c>
      <c r="C3322" s="32">
        <v>1</v>
      </c>
      <c r="D3322" s="32">
        <v>1</v>
      </c>
    </row>
    <row r="3323" spans="1:4">
      <c r="A3323" s="32" t="s">
        <v>4038</v>
      </c>
      <c r="B3323" s="32" t="s">
        <v>2547</v>
      </c>
      <c r="C3323" s="32">
        <v>1</v>
      </c>
      <c r="D3323" s="32">
        <v>1</v>
      </c>
    </row>
    <row r="3324" spans="1:4">
      <c r="A3324" s="32" t="s">
        <v>4039</v>
      </c>
      <c r="B3324" s="32" t="s">
        <v>2547</v>
      </c>
      <c r="C3324" s="32">
        <v>1</v>
      </c>
      <c r="D3324" s="32">
        <v>1</v>
      </c>
    </row>
    <row r="3325" spans="1:4">
      <c r="A3325" s="32" t="s">
        <v>2423</v>
      </c>
      <c r="B3325" s="32" t="s">
        <v>2547</v>
      </c>
      <c r="C3325" s="32">
        <v>1</v>
      </c>
      <c r="D3325" s="32">
        <v>1</v>
      </c>
    </row>
    <row r="3326" spans="1:4">
      <c r="A3326" s="32" t="s">
        <v>4040</v>
      </c>
      <c r="B3326" s="32" t="s">
        <v>2547</v>
      </c>
      <c r="C3326" s="32">
        <v>1</v>
      </c>
      <c r="D3326" s="32">
        <v>1</v>
      </c>
    </row>
    <row r="3327" spans="1:4">
      <c r="A3327" s="32" t="s">
        <v>3717</v>
      </c>
      <c r="B3327" s="32" t="s">
        <v>2547</v>
      </c>
      <c r="C3327" s="32">
        <v>1</v>
      </c>
      <c r="D3327" s="32">
        <v>1</v>
      </c>
    </row>
    <row r="3328" spans="1:4">
      <c r="A3328" s="32" t="s">
        <v>3717</v>
      </c>
      <c r="B3328" s="32" t="s">
        <v>2548</v>
      </c>
      <c r="C3328" s="32">
        <v>1</v>
      </c>
      <c r="D3328" s="32">
        <v>1</v>
      </c>
    </row>
    <row r="3329" spans="1:4">
      <c r="A3329" s="32" t="s">
        <v>1892</v>
      </c>
      <c r="B3329" s="32" t="s">
        <v>2548</v>
      </c>
      <c r="C3329" s="32">
        <v>1</v>
      </c>
      <c r="D3329" s="32">
        <v>1</v>
      </c>
    </row>
    <row r="3330" spans="1:4">
      <c r="A3330" s="32" t="s">
        <v>2110</v>
      </c>
      <c r="B3330" s="32" t="s">
        <v>2547</v>
      </c>
      <c r="C3330" s="32">
        <v>1</v>
      </c>
      <c r="D3330" s="32">
        <v>1</v>
      </c>
    </row>
    <row r="3331" spans="1:4">
      <c r="A3331" s="32" t="s">
        <v>3597</v>
      </c>
      <c r="B3331" s="32" t="s">
        <v>2548</v>
      </c>
      <c r="C3331" s="32">
        <v>1</v>
      </c>
      <c r="D3331" s="32">
        <v>1</v>
      </c>
    </row>
    <row r="3332" spans="1:4">
      <c r="A3332" s="32" t="s">
        <v>2886</v>
      </c>
      <c r="B3332" s="32" t="s">
        <v>2548</v>
      </c>
      <c r="C3332" s="32">
        <v>1</v>
      </c>
      <c r="D3332" s="32">
        <v>1</v>
      </c>
    </row>
    <row r="3333" spans="1:4">
      <c r="A3333" s="32" t="s">
        <v>4041</v>
      </c>
      <c r="B3333" s="32" t="s">
        <v>2547</v>
      </c>
      <c r="C3333" s="32">
        <v>1</v>
      </c>
      <c r="D3333" s="32">
        <v>1</v>
      </c>
    </row>
    <row r="3334" spans="1:4">
      <c r="A3334" s="32" t="s">
        <v>4042</v>
      </c>
      <c r="B3334" s="32" t="s">
        <v>2547</v>
      </c>
      <c r="C3334" s="32">
        <v>1</v>
      </c>
      <c r="D3334" s="32">
        <v>1</v>
      </c>
    </row>
    <row r="3335" spans="1:4">
      <c r="A3335" s="32" t="s">
        <v>2111</v>
      </c>
      <c r="B3335" s="32" t="s">
        <v>2547</v>
      </c>
      <c r="C3335" s="32">
        <v>1</v>
      </c>
      <c r="D3335" s="32">
        <v>1</v>
      </c>
    </row>
    <row r="3336" spans="1:4">
      <c r="A3336" s="32" t="s">
        <v>4043</v>
      </c>
      <c r="B3336" s="32" t="s">
        <v>2547</v>
      </c>
      <c r="C3336" s="32">
        <v>1</v>
      </c>
      <c r="D3336" s="32">
        <v>1</v>
      </c>
    </row>
    <row r="3337" spans="1:4">
      <c r="A3337" s="32" t="s">
        <v>1586</v>
      </c>
      <c r="B3337" s="32" t="s">
        <v>2548</v>
      </c>
      <c r="C3337" s="32">
        <v>1</v>
      </c>
      <c r="D3337" s="32">
        <v>1</v>
      </c>
    </row>
    <row r="3338" spans="1:4">
      <c r="A3338" s="32" t="s">
        <v>4044</v>
      </c>
      <c r="B3338" s="32" t="s">
        <v>2548</v>
      </c>
      <c r="C3338" s="32">
        <v>1</v>
      </c>
      <c r="D3338" s="32">
        <v>1</v>
      </c>
    </row>
    <row r="3339" spans="1:4">
      <c r="A3339" s="32" t="s">
        <v>2787</v>
      </c>
      <c r="B3339" s="32" t="s">
        <v>2548</v>
      </c>
      <c r="C3339" s="32">
        <v>1</v>
      </c>
      <c r="D3339" s="32">
        <v>1</v>
      </c>
    </row>
    <row r="3340" spans="1:4">
      <c r="A3340" s="32" t="s">
        <v>4045</v>
      </c>
      <c r="B3340" s="32" t="s">
        <v>2548</v>
      </c>
      <c r="C3340" s="32">
        <v>1</v>
      </c>
      <c r="D3340" s="32">
        <v>1</v>
      </c>
    </row>
    <row r="3341" spans="1:4">
      <c r="A3341" s="32" t="s">
        <v>3599</v>
      </c>
      <c r="B3341" s="32" t="s">
        <v>2548</v>
      </c>
      <c r="C3341" s="32">
        <v>1</v>
      </c>
      <c r="D3341" s="32">
        <v>1</v>
      </c>
    </row>
    <row r="3342" spans="1:4">
      <c r="A3342" s="32" t="s">
        <v>3061</v>
      </c>
      <c r="B3342" s="32" t="s">
        <v>2547</v>
      </c>
      <c r="C3342" s="32">
        <v>1</v>
      </c>
      <c r="D3342" s="32">
        <v>1</v>
      </c>
    </row>
    <row r="3343" spans="1:4">
      <c r="A3343" s="32" t="s">
        <v>4046</v>
      </c>
      <c r="B3343" s="32" t="s">
        <v>2548</v>
      </c>
      <c r="C3343" s="32">
        <v>1</v>
      </c>
      <c r="D3343" s="32">
        <v>1</v>
      </c>
    </row>
    <row r="3344" spans="1:4">
      <c r="A3344" s="32" t="s">
        <v>4047</v>
      </c>
      <c r="B3344" s="32" t="s">
        <v>2547</v>
      </c>
      <c r="C3344" s="32">
        <v>1</v>
      </c>
      <c r="D3344" s="32">
        <v>1</v>
      </c>
    </row>
    <row r="3345" spans="1:4">
      <c r="A3345" s="32" t="s">
        <v>3134</v>
      </c>
      <c r="B3345" s="32" t="s">
        <v>2547</v>
      </c>
      <c r="C3345" s="32">
        <v>1</v>
      </c>
      <c r="D3345" s="32">
        <v>1</v>
      </c>
    </row>
    <row r="3346" spans="1:4">
      <c r="A3346" s="32" t="s">
        <v>3062</v>
      </c>
      <c r="B3346" s="32" t="s">
        <v>2547</v>
      </c>
      <c r="C3346" s="32">
        <v>1</v>
      </c>
      <c r="D3346" s="32">
        <v>1</v>
      </c>
    </row>
    <row r="3347" spans="1:4">
      <c r="A3347" s="32" t="s">
        <v>4048</v>
      </c>
      <c r="B3347" s="32" t="s">
        <v>2548</v>
      </c>
      <c r="C3347" s="32">
        <v>1</v>
      </c>
      <c r="D3347" s="32">
        <v>1</v>
      </c>
    </row>
    <row r="3348" spans="1:4">
      <c r="A3348" s="32" t="s">
        <v>3033</v>
      </c>
      <c r="B3348" s="32" t="s">
        <v>2548</v>
      </c>
      <c r="C3348" s="32">
        <v>1</v>
      </c>
      <c r="D3348" s="32">
        <v>1</v>
      </c>
    </row>
    <row r="3349" spans="1:4">
      <c r="A3349" s="32" t="s">
        <v>3033</v>
      </c>
      <c r="B3349" s="32" t="s">
        <v>2549</v>
      </c>
      <c r="C3349" s="32">
        <v>1</v>
      </c>
      <c r="D3349" s="32">
        <v>1</v>
      </c>
    </row>
    <row r="3350" spans="1:4">
      <c r="A3350" s="32" t="s">
        <v>4049</v>
      </c>
      <c r="B3350" s="32" t="s">
        <v>2547</v>
      </c>
      <c r="C3350" s="32">
        <v>1</v>
      </c>
      <c r="D3350" s="32">
        <v>1</v>
      </c>
    </row>
    <row r="3351" spans="1:4">
      <c r="A3351" s="32" t="s">
        <v>1369</v>
      </c>
      <c r="B3351" s="32" t="s">
        <v>2549</v>
      </c>
      <c r="C3351" s="32">
        <v>1</v>
      </c>
      <c r="D3351" s="32">
        <v>1</v>
      </c>
    </row>
    <row r="3352" spans="1:4">
      <c r="A3352" s="32" t="s">
        <v>4050</v>
      </c>
      <c r="B3352" s="32" t="s">
        <v>2547</v>
      </c>
      <c r="C3352" s="32">
        <v>1</v>
      </c>
      <c r="D3352" s="32">
        <v>1</v>
      </c>
    </row>
    <row r="3353" spans="1:4">
      <c r="A3353" s="32" t="s">
        <v>2249</v>
      </c>
      <c r="B3353" s="32" t="s">
        <v>2547</v>
      </c>
      <c r="C3353" s="32">
        <v>1</v>
      </c>
      <c r="D3353" s="32">
        <v>1</v>
      </c>
    </row>
    <row r="3354" spans="1:4">
      <c r="A3354" s="32" t="s">
        <v>4051</v>
      </c>
      <c r="B3354" s="32" t="s">
        <v>2548</v>
      </c>
      <c r="C3354" s="32">
        <v>1</v>
      </c>
      <c r="D3354" s="32">
        <v>1</v>
      </c>
    </row>
    <row r="3355" spans="1:4">
      <c r="A3355" s="32" t="s">
        <v>3041</v>
      </c>
      <c r="B3355" s="32" t="s">
        <v>2547</v>
      </c>
      <c r="C3355" s="32">
        <v>1</v>
      </c>
      <c r="D3355" s="32">
        <v>1</v>
      </c>
    </row>
    <row r="3356" spans="1:4">
      <c r="A3356" s="32" t="s">
        <v>3041</v>
      </c>
      <c r="B3356" s="32" t="s">
        <v>2548</v>
      </c>
      <c r="C3356" s="32">
        <v>1</v>
      </c>
      <c r="D3356" s="32">
        <v>1</v>
      </c>
    </row>
    <row r="3357" spans="1:4">
      <c r="A3357" s="32" t="s">
        <v>3136</v>
      </c>
      <c r="B3357" s="32" t="s">
        <v>2547</v>
      </c>
      <c r="C3357" s="32">
        <v>1</v>
      </c>
      <c r="D3357" s="32">
        <v>1</v>
      </c>
    </row>
    <row r="3358" spans="1:4">
      <c r="A3358" s="32" t="s">
        <v>3137</v>
      </c>
      <c r="B3358" s="32" t="s">
        <v>2547</v>
      </c>
      <c r="C3358" s="32">
        <v>1</v>
      </c>
      <c r="D3358" s="32">
        <v>1</v>
      </c>
    </row>
    <row r="3359" spans="1:4">
      <c r="A3359" s="32" t="s">
        <v>4052</v>
      </c>
      <c r="B3359" s="32" t="s">
        <v>2547</v>
      </c>
      <c r="C3359" s="32">
        <v>1</v>
      </c>
      <c r="D3359" s="32">
        <v>1</v>
      </c>
    </row>
    <row r="3360" spans="1:4">
      <c r="A3360" s="32" t="s">
        <v>2250</v>
      </c>
      <c r="B3360" s="32" t="s">
        <v>2547</v>
      </c>
      <c r="C3360" s="32">
        <v>1</v>
      </c>
      <c r="D3360" s="32">
        <v>1</v>
      </c>
    </row>
    <row r="3361" spans="1:4">
      <c r="A3361" s="32" t="s">
        <v>4053</v>
      </c>
      <c r="B3361" s="32" t="s">
        <v>2548</v>
      </c>
      <c r="C3361" s="32">
        <v>1</v>
      </c>
      <c r="D3361" s="32">
        <v>1</v>
      </c>
    </row>
    <row r="3362" spans="1:4">
      <c r="A3362" s="32" t="s">
        <v>2887</v>
      </c>
      <c r="B3362" s="32" t="s">
        <v>2547</v>
      </c>
      <c r="C3362" s="32">
        <v>1</v>
      </c>
      <c r="D3362" s="32">
        <v>1</v>
      </c>
    </row>
    <row r="3363" spans="1:4">
      <c r="A3363" s="32" t="s">
        <v>3720</v>
      </c>
      <c r="B3363" s="32" t="s">
        <v>2548</v>
      </c>
      <c r="C3363" s="32">
        <v>1</v>
      </c>
      <c r="D3363" s="32">
        <v>1</v>
      </c>
    </row>
    <row r="3364" spans="1:4">
      <c r="A3364" s="32" t="s">
        <v>3720</v>
      </c>
      <c r="B3364" s="32" t="s">
        <v>2549</v>
      </c>
      <c r="C3364" s="32">
        <v>1</v>
      </c>
      <c r="D3364" s="32">
        <v>1</v>
      </c>
    </row>
    <row r="3365" spans="1:4">
      <c r="A3365" s="32" t="s">
        <v>4054</v>
      </c>
      <c r="B3365" s="32" t="s">
        <v>2548</v>
      </c>
      <c r="C3365" s="32">
        <v>1</v>
      </c>
      <c r="D3365" s="32">
        <v>1</v>
      </c>
    </row>
    <row r="3366" spans="1:4">
      <c r="A3366" s="32" t="s">
        <v>2888</v>
      </c>
      <c r="B3366" s="32" t="s">
        <v>2547</v>
      </c>
      <c r="C3366" s="32">
        <v>1</v>
      </c>
      <c r="D3366" s="32">
        <v>1</v>
      </c>
    </row>
    <row r="3367" spans="1:4">
      <c r="A3367" s="32" t="s">
        <v>2113</v>
      </c>
      <c r="B3367" s="32" t="s">
        <v>2547</v>
      </c>
      <c r="C3367" s="32">
        <v>1</v>
      </c>
      <c r="D3367" s="32">
        <v>1</v>
      </c>
    </row>
    <row r="3368" spans="1:4">
      <c r="A3368" s="32" t="s">
        <v>4055</v>
      </c>
      <c r="B3368" s="32" t="s">
        <v>2548</v>
      </c>
      <c r="C3368" s="32">
        <v>1</v>
      </c>
      <c r="D3368" s="32">
        <v>1</v>
      </c>
    </row>
    <row r="3369" spans="1:4">
      <c r="A3369" s="32" t="s">
        <v>1803</v>
      </c>
      <c r="B3369" s="32" t="s">
        <v>2548</v>
      </c>
      <c r="C3369" s="32">
        <v>1</v>
      </c>
      <c r="D3369" s="32">
        <v>1</v>
      </c>
    </row>
    <row r="3370" spans="1:4">
      <c r="A3370" s="32" t="s">
        <v>1803</v>
      </c>
      <c r="B3370" s="32" t="s">
        <v>2549</v>
      </c>
      <c r="C3370" s="32">
        <v>1</v>
      </c>
      <c r="D3370" s="32">
        <v>1</v>
      </c>
    </row>
    <row r="3371" spans="1:4">
      <c r="A3371" s="32" t="s">
        <v>1539</v>
      </c>
      <c r="B3371" s="32" t="s">
        <v>2547</v>
      </c>
      <c r="C3371" s="32">
        <v>1</v>
      </c>
      <c r="D3371" s="32">
        <v>1</v>
      </c>
    </row>
    <row r="3372" spans="1:4">
      <c r="A3372" s="32" t="s">
        <v>4056</v>
      </c>
      <c r="B3372" s="32" t="s">
        <v>2548</v>
      </c>
      <c r="C3372" s="32">
        <v>1</v>
      </c>
      <c r="D3372" s="32">
        <v>1</v>
      </c>
    </row>
    <row r="3373" spans="1:4">
      <c r="A3373" s="32" t="s">
        <v>4057</v>
      </c>
      <c r="B3373" s="32" t="s">
        <v>2548</v>
      </c>
      <c r="C3373" s="32">
        <v>1</v>
      </c>
      <c r="D3373" s="32">
        <v>1</v>
      </c>
    </row>
    <row r="3374" spans="1:4">
      <c r="A3374" s="32" t="s">
        <v>3140</v>
      </c>
      <c r="B3374" s="32" t="s">
        <v>2548</v>
      </c>
      <c r="C3374" s="32">
        <v>1</v>
      </c>
      <c r="D3374" s="32">
        <v>1</v>
      </c>
    </row>
    <row r="3375" spans="1:4">
      <c r="A3375" s="32" t="s">
        <v>4058</v>
      </c>
      <c r="B3375" s="32" t="s">
        <v>2548</v>
      </c>
      <c r="C3375" s="32">
        <v>1</v>
      </c>
      <c r="D3375" s="32">
        <v>1</v>
      </c>
    </row>
    <row r="3376" spans="1:4">
      <c r="A3376" s="32" t="s">
        <v>4059</v>
      </c>
      <c r="B3376" s="32" t="s">
        <v>2547</v>
      </c>
      <c r="C3376" s="32">
        <v>1</v>
      </c>
      <c r="D3376" s="32">
        <v>1</v>
      </c>
    </row>
    <row r="3377" spans="1:4">
      <c r="A3377" s="32" t="s">
        <v>4060</v>
      </c>
      <c r="B3377" s="32" t="s">
        <v>2548</v>
      </c>
      <c r="C3377" s="32">
        <v>1</v>
      </c>
      <c r="D3377" s="32">
        <v>1</v>
      </c>
    </row>
    <row r="3378" spans="1:4">
      <c r="A3378" s="32" t="s">
        <v>4061</v>
      </c>
      <c r="B3378" s="32" t="s">
        <v>2547</v>
      </c>
      <c r="C3378" s="32">
        <v>1</v>
      </c>
      <c r="D3378" s="32">
        <v>1</v>
      </c>
    </row>
    <row r="3379" spans="1:4">
      <c r="A3379" s="32" t="s">
        <v>3722</v>
      </c>
      <c r="B3379" s="32" t="s">
        <v>2547</v>
      </c>
      <c r="C3379" s="32">
        <v>1</v>
      </c>
      <c r="D3379" s="32">
        <v>1</v>
      </c>
    </row>
    <row r="3380" spans="1:4">
      <c r="A3380" s="32" t="s">
        <v>3722</v>
      </c>
      <c r="B3380" s="32" t="s">
        <v>2548</v>
      </c>
      <c r="C3380" s="32">
        <v>1</v>
      </c>
      <c r="D3380" s="32">
        <v>0</v>
      </c>
    </row>
    <row r="3381" spans="1:4">
      <c r="A3381" s="32" t="s">
        <v>4062</v>
      </c>
      <c r="B3381" s="32" t="s">
        <v>2547</v>
      </c>
      <c r="C3381" s="32">
        <v>1</v>
      </c>
      <c r="D3381" s="32">
        <v>1</v>
      </c>
    </row>
    <row r="3382" spans="1:4">
      <c r="A3382" s="32" t="s">
        <v>3141</v>
      </c>
      <c r="B3382" s="32" t="s">
        <v>2547</v>
      </c>
      <c r="C3382" s="32">
        <v>1</v>
      </c>
      <c r="D3382" s="32">
        <v>1</v>
      </c>
    </row>
    <row r="3383" spans="1:4">
      <c r="A3383" s="32" t="s">
        <v>3141</v>
      </c>
      <c r="B3383" s="32" t="s">
        <v>2548</v>
      </c>
      <c r="C3383" s="32">
        <v>1</v>
      </c>
      <c r="D3383" s="32">
        <v>1</v>
      </c>
    </row>
    <row r="3384" spans="1:4">
      <c r="A3384" s="32" t="s">
        <v>4063</v>
      </c>
      <c r="B3384" s="32" t="s">
        <v>2548</v>
      </c>
      <c r="C3384" s="32">
        <v>1</v>
      </c>
      <c r="D3384" s="32">
        <v>1</v>
      </c>
    </row>
    <row r="3385" spans="1:4">
      <c r="A3385" s="32" t="s">
        <v>3540</v>
      </c>
      <c r="B3385" s="32" t="s">
        <v>2548</v>
      </c>
      <c r="C3385" s="32">
        <v>1</v>
      </c>
      <c r="D3385" s="32">
        <v>1</v>
      </c>
    </row>
    <row r="3386" spans="1:4">
      <c r="A3386" s="32" t="s">
        <v>3601</v>
      </c>
      <c r="B3386" s="32" t="s">
        <v>2547</v>
      </c>
      <c r="C3386" s="32">
        <v>1</v>
      </c>
      <c r="D3386" s="32">
        <v>1</v>
      </c>
    </row>
    <row r="3387" spans="1:4">
      <c r="A3387" s="32" t="s">
        <v>3723</v>
      </c>
      <c r="B3387" s="32" t="s">
        <v>2547</v>
      </c>
      <c r="C3387" s="32">
        <v>1</v>
      </c>
      <c r="D3387" s="32">
        <v>1</v>
      </c>
    </row>
    <row r="3388" spans="1:4">
      <c r="A3388" s="32" t="s">
        <v>3723</v>
      </c>
      <c r="B3388" s="32" t="s">
        <v>2548</v>
      </c>
      <c r="C3388" s="32">
        <v>1</v>
      </c>
      <c r="D3388" s="32">
        <v>1</v>
      </c>
    </row>
    <row r="3389" spans="1:4">
      <c r="A3389" s="32" t="s">
        <v>3725</v>
      </c>
      <c r="B3389" s="32" t="s">
        <v>2547</v>
      </c>
      <c r="C3389" s="32">
        <v>1</v>
      </c>
      <c r="D3389" s="32">
        <v>1</v>
      </c>
    </row>
    <row r="3390" spans="1:4">
      <c r="A3390" s="32" t="s">
        <v>3725</v>
      </c>
      <c r="B3390" s="32" t="s">
        <v>2548</v>
      </c>
      <c r="C3390" s="32">
        <v>1</v>
      </c>
      <c r="D3390" s="32">
        <v>1</v>
      </c>
    </row>
    <row r="3391" spans="1:4">
      <c r="A3391" s="32" t="s">
        <v>4064</v>
      </c>
      <c r="B3391" s="32" t="s">
        <v>2548</v>
      </c>
      <c r="C3391" s="32">
        <v>1</v>
      </c>
      <c r="D3391" s="32">
        <v>1</v>
      </c>
    </row>
    <row r="3392" spans="1:4">
      <c r="A3392" s="32" t="s">
        <v>3726</v>
      </c>
      <c r="B3392" s="32" t="s">
        <v>2547</v>
      </c>
      <c r="C3392" s="32">
        <v>1</v>
      </c>
      <c r="D3392" s="32">
        <v>1</v>
      </c>
    </row>
    <row r="3393" spans="1:4">
      <c r="A3393" s="32" t="s">
        <v>3726</v>
      </c>
      <c r="B3393" s="32" t="s">
        <v>2548</v>
      </c>
      <c r="C3393" s="32">
        <v>1</v>
      </c>
      <c r="D3393" s="32">
        <v>1</v>
      </c>
    </row>
    <row r="3394" spans="1:4">
      <c r="A3394" s="32" t="s">
        <v>4065</v>
      </c>
      <c r="B3394" s="32" t="s">
        <v>2547</v>
      </c>
      <c r="C3394" s="32">
        <v>1</v>
      </c>
      <c r="D3394" s="32">
        <v>1</v>
      </c>
    </row>
    <row r="3395" spans="1:4">
      <c r="A3395" s="32" t="s">
        <v>3502</v>
      </c>
      <c r="B3395" s="32" t="s">
        <v>2548</v>
      </c>
      <c r="C3395" s="32">
        <v>1</v>
      </c>
      <c r="D3395" s="32">
        <v>1</v>
      </c>
    </row>
    <row r="3396" spans="1:4">
      <c r="A3396" s="32" t="s">
        <v>4066</v>
      </c>
      <c r="B3396" s="32" t="s">
        <v>2548</v>
      </c>
      <c r="C3396" s="32">
        <v>1</v>
      </c>
      <c r="D3396" s="32">
        <v>1</v>
      </c>
    </row>
    <row r="3397" spans="1:4">
      <c r="A3397" s="32" t="s">
        <v>4067</v>
      </c>
      <c r="B3397" s="32" t="s">
        <v>2548</v>
      </c>
      <c r="C3397" s="32">
        <v>1</v>
      </c>
      <c r="D3397" s="32">
        <v>1</v>
      </c>
    </row>
    <row r="3398" spans="1:4">
      <c r="A3398" s="32" t="s">
        <v>4068</v>
      </c>
      <c r="B3398" s="32" t="s">
        <v>2548</v>
      </c>
      <c r="C3398" s="32">
        <v>1</v>
      </c>
      <c r="D3398" s="32">
        <v>1</v>
      </c>
    </row>
    <row r="3399" spans="1:4">
      <c r="A3399" s="32" t="s">
        <v>4069</v>
      </c>
      <c r="B3399" s="32" t="s">
        <v>2547</v>
      </c>
      <c r="C3399" s="32">
        <v>1</v>
      </c>
      <c r="D3399" s="32">
        <v>1</v>
      </c>
    </row>
    <row r="3400" spans="1:4">
      <c r="A3400" s="32" t="s">
        <v>3142</v>
      </c>
      <c r="B3400" s="32" t="s">
        <v>2548</v>
      </c>
      <c r="C3400" s="32">
        <v>1</v>
      </c>
      <c r="D3400" s="32">
        <v>1</v>
      </c>
    </row>
    <row r="3401" spans="1:4">
      <c r="A3401" s="32" t="s">
        <v>4070</v>
      </c>
      <c r="B3401" s="32" t="s">
        <v>2548</v>
      </c>
      <c r="C3401" s="32">
        <v>1</v>
      </c>
      <c r="D3401" s="32">
        <v>1</v>
      </c>
    </row>
    <row r="3402" spans="1:4">
      <c r="A3402" s="32" t="s">
        <v>3602</v>
      </c>
      <c r="B3402" s="32" t="s">
        <v>2547</v>
      </c>
      <c r="C3402" s="32">
        <v>1</v>
      </c>
      <c r="D3402" s="32">
        <v>1</v>
      </c>
    </row>
    <row r="3403" spans="1:4">
      <c r="A3403" s="32" t="s">
        <v>4071</v>
      </c>
      <c r="B3403" s="32" t="s">
        <v>2548</v>
      </c>
      <c r="C3403" s="32">
        <v>1</v>
      </c>
      <c r="D3403" s="32">
        <v>1</v>
      </c>
    </row>
    <row r="3404" spans="1:4">
      <c r="A3404" s="32" t="s">
        <v>2811</v>
      </c>
      <c r="B3404" s="32" t="s">
        <v>2547</v>
      </c>
      <c r="C3404" s="32">
        <v>1</v>
      </c>
      <c r="D3404" s="32">
        <v>1</v>
      </c>
    </row>
    <row r="3405" spans="1:4">
      <c r="A3405" s="32" t="s">
        <v>4072</v>
      </c>
      <c r="B3405" s="32" t="s">
        <v>2548</v>
      </c>
      <c r="C3405" s="32">
        <v>1</v>
      </c>
      <c r="D3405" s="32">
        <v>1</v>
      </c>
    </row>
    <row r="3406" spans="1:4">
      <c r="A3406" s="32" t="s">
        <v>4073</v>
      </c>
      <c r="B3406" s="32" t="s">
        <v>2547</v>
      </c>
      <c r="C3406" s="32">
        <v>1</v>
      </c>
      <c r="D3406" s="32">
        <v>1</v>
      </c>
    </row>
    <row r="3407" spans="1:4">
      <c r="A3407" s="32" t="s">
        <v>4074</v>
      </c>
      <c r="B3407" s="32" t="s">
        <v>2547</v>
      </c>
      <c r="C3407" s="32">
        <v>1</v>
      </c>
      <c r="D3407" s="32">
        <v>1</v>
      </c>
    </row>
    <row r="3408" spans="1:4">
      <c r="A3408" s="32" t="s">
        <v>1898</v>
      </c>
      <c r="B3408" s="32" t="s">
        <v>2548</v>
      </c>
      <c r="C3408" s="32">
        <v>1</v>
      </c>
      <c r="D3408" s="32">
        <v>1</v>
      </c>
    </row>
    <row r="3409" spans="1:4">
      <c r="A3409" s="32" t="s">
        <v>4075</v>
      </c>
      <c r="B3409" s="32" t="s">
        <v>2548</v>
      </c>
      <c r="C3409" s="32">
        <v>1</v>
      </c>
      <c r="D3409" s="32">
        <v>1</v>
      </c>
    </row>
    <row r="3410" spans="1:4">
      <c r="A3410" s="32" t="s">
        <v>3603</v>
      </c>
      <c r="B3410" s="32" t="s">
        <v>2548</v>
      </c>
      <c r="C3410" s="32">
        <v>1</v>
      </c>
      <c r="D3410" s="32">
        <v>1</v>
      </c>
    </row>
    <row r="3411" spans="1:4">
      <c r="A3411" s="32" t="s">
        <v>3604</v>
      </c>
      <c r="B3411" s="32" t="s">
        <v>2547</v>
      </c>
      <c r="C3411" s="32">
        <v>1</v>
      </c>
      <c r="D3411" s="32">
        <v>1</v>
      </c>
    </row>
    <row r="3412" spans="1:4">
      <c r="A3412" s="32" t="s">
        <v>4076</v>
      </c>
      <c r="B3412" s="32" t="s">
        <v>2547</v>
      </c>
      <c r="C3412" s="32">
        <v>1</v>
      </c>
      <c r="D3412" s="32">
        <v>1</v>
      </c>
    </row>
    <row r="3413" spans="1:4">
      <c r="A3413" s="32" t="s">
        <v>1635</v>
      </c>
      <c r="B3413" s="32" t="s">
        <v>2547</v>
      </c>
      <c r="C3413" s="32">
        <v>1</v>
      </c>
      <c r="D3413" s="32">
        <v>1</v>
      </c>
    </row>
    <row r="3414" spans="1:4">
      <c r="A3414" s="32" t="s">
        <v>4077</v>
      </c>
      <c r="B3414" s="32" t="s">
        <v>2547</v>
      </c>
      <c r="C3414" s="32">
        <v>1</v>
      </c>
      <c r="D3414" s="32">
        <v>1</v>
      </c>
    </row>
    <row r="3415" spans="1:4">
      <c r="A3415" s="32" t="s">
        <v>4078</v>
      </c>
      <c r="B3415" s="32" t="s">
        <v>2547</v>
      </c>
      <c r="C3415" s="32">
        <v>1</v>
      </c>
      <c r="D3415" s="32">
        <v>1</v>
      </c>
    </row>
    <row r="3416" spans="1:4">
      <c r="A3416" s="32" t="s">
        <v>4079</v>
      </c>
      <c r="B3416" s="32" t="s">
        <v>2547</v>
      </c>
      <c r="C3416" s="32">
        <v>1</v>
      </c>
      <c r="D3416" s="32">
        <v>1</v>
      </c>
    </row>
    <row r="3417" spans="1:4">
      <c r="A3417" s="32" t="s">
        <v>3143</v>
      </c>
      <c r="B3417" s="32" t="s">
        <v>2547</v>
      </c>
      <c r="C3417" s="32">
        <v>1</v>
      </c>
      <c r="D3417" s="32">
        <v>1</v>
      </c>
    </row>
    <row r="3418" spans="1:4">
      <c r="A3418" s="32" t="s">
        <v>1246</v>
      </c>
      <c r="B3418" s="32" t="s">
        <v>2549</v>
      </c>
      <c r="C3418" s="32">
        <v>1</v>
      </c>
      <c r="D3418" s="32">
        <v>1</v>
      </c>
    </row>
    <row r="3419" spans="1:4">
      <c r="A3419" s="32" t="s">
        <v>3091</v>
      </c>
      <c r="B3419" s="32" t="s">
        <v>2548</v>
      </c>
      <c r="C3419" s="32">
        <v>1</v>
      </c>
      <c r="D3419" s="32">
        <v>1</v>
      </c>
    </row>
    <row r="3420" spans="1:4">
      <c r="A3420" s="32" t="s">
        <v>3605</v>
      </c>
      <c r="B3420" s="32" t="s">
        <v>2548</v>
      </c>
      <c r="C3420" s="32">
        <v>1</v>
      </c>
      <c r="D3420" s="32">
        <v>1</v>
      </c>
    </row>
    <row r="3421" spans="1:4">
      <c r="A3421" s="32" t="s">
        <v>2114</v>
      </c>
      <c r="B3421" s="32" t="s">
        <v>2548</v>
      </c>
      <c r="C3421" s="32">
        <v>1</v>
      </c>
      <c r="D3421" s="32">
        <v>1</v>
      </c>
    </row>
    <row r="3422" spans="1:4">
      <c r="A3422" s="32" t="s">
        <v>4080</v>
      </c>
      <c r="B3422" s="32" t="s">
        <v>2547</v>
      </c>
      <c r="C3422" s="32">
        <v>1</v>
      </c>
      <c r="D3422" s="32">
        <v>1</v>
      </c>
    </row>
    <row r="3423" spans="1:4">
      <c r="A3423" s="32" t="s">
        <v>4081</v>
      </c>
      <c r="B3423" s="32" t="s">
        <v>2547</v>
      </c>
      <c r="C3423" s="32">
        <v>1</v>
      </c>
      <c r="D3423" s="32">
        <v>1</v>
      </c>
    </row>
    <row r="3424" spans="1:4">
      <c r="A3424" s="32" t="s">
        <v>3606</v>
      </c>
      <c r="B3424" s="32" t="s">
        <v>2548</v>
      </c>
      <c r="C3424" s="32">
        <v>1</v>
      </c>
      <c r="D3424" s="32">
        <v>1</v>
      </c>
    </row>
    <row r="3425" spans="1:4">
      <c r="A3425" s="32" t="s">
        <v>4082</v>
      </c>
      <c r="B3425" s="32" t="s">
        <v>2547</v>
      </c>
      <c r="C3425" s="32">
        <v>1</v>
      </c>
      <c r="D3425" s="32">
        <v>1</v>
      </c>
    </row>
    <row r="3426" spans="1:4">
      <c r="A3426" s="32" t="s">
        <v>3042</v>
      </c>
      <c r="B3426" s="32" t="s">
        <v>2547</v>
      </c>
      <c r="C3426" s="32">
        <v>1</v>
      </c>
      <c r="D3426" s="32">
        <v>1</v>
      </c>
    </row>
    <row r="3427" spans="1:4">
      <c r="A3427" s="32" t="s">
        <v>3608</v>
      </c>
      <c r="B3427" s="32" t="s">
        <v>2547</v>
      </c>
      <c r="C3427" s="32">
        <v>1</v>
      </c>
      <c r="D3427" s="32">
        <v>1</v>
      </c>
    </row>
    <row r="3428" spans="1:4">
      <c r="A3428" s="32" t="s">
        <v>3144</v>
      </c>
      <c r="B3428" s="32" t="s">
        <v>2547</v>
      </c>
      <c r="C3428" s="32">
        <v>1</v>
      </c>
      <c r="D3428" s="32">
        <v>1</v>
      </c>
    </row>
    <row r="3429" spans="1:4">
      <c r="A3429" s="32" t="s">
        <v>1638</v>
      </c>
      <c r="B3429" s="32" t="s">
        <v>2548</v>
      </c>
      <c r="C3429" s="32">
        <v>1</v>
      </c>
      <c r="D3429" s="32">
        <v>1</v>
      </c>
    </row>
    <row r="3430" spans="1:4">
      <c r="A3430" s="32" t="s">
        <v>2889</v>
      </c>
      <c r="B3430" s="32" t="s">
        <v>2547</v>
      </c>
      <c r="C3430" s="32">
        <v>1</v>
      </c>
      <c r="D3430" s="32">
        <v>1</v>
      </c>
    </row>
    <row r="3431" spans="1:4">
      <c r="A3431" s="32" t="s">
        <v>3092</v>
      </c>
      <c r="B3431" s="32" t="s">
        <v>2547</v>
      </c>
      <c r="C3431" s="32">
        <v>1</v>
      </c>
      <c r="D3431" s="32">
        <v>1</v>
      </c>
    </row>
    <row r="3432" spans="1:4">
      <c r="A3432" s="32" t="s">
        <v>3092</v>
      </c>
      <c r="B3432" s="32" t="s">
        <v>2548</v>
      </c>
      <c r="C3432" s="32">
        <v>1</v>
      </c>
      <c r="D3432" s="32">
        <v>1</v>
      </c>
    </row>
    <row r="3433" spans="1:4">
      <c r="A3433" s="32" t="s">
        <v>4083</v>
      </c>
      <c r="B3433" s="32" t="s">
        <v>2547</v>
      </c>
      <c r="C3433" s="32">
        <v>1</v>
      </c>
      <c r="D3433" s="32">
        <v>1</v>
      </c>
    </row>
    <row r="3434" spans="1:4">
      <c r="A3434" s="32" t="s">
        <v>2428</v>
      </c>
      <c r="B3434" s="32" t="s">
        <v>2548</v>
      </c>
      <c r="C3434" s="32">
        <v>1</v>
      </c>
      <c r="D3434" s="32">
        <v>1</v>
      </c>
    </row>
    <row r="3435" spans="1:4">
      <c r="A3435" s="32" t="s">
        <v>2428</v>
      </c>
      <c r="B3435" s="32" t="s">
        <v>2549</v>
      </c>
      <c r="C3435" s="32">
        <v>1</v>
      </c>
      <c r="D3435" s="32">
        <v>1</v>
      </c>
    </row>
    <row r="3436" spans="1:4">
      <c r="A3436" s="32" t="s">
        <v>4084</v>
      </c>
      <c r="B3436" s="32" t="s">
        <v>2547</v>
      </c>
      <c r="C3436" s="32">
        <v>1</v>
      </c>
      <c r="D3436" s="32">
        <v>1</v>
      </c>
    </row>
    <row r="3437" spans="1:4">
      <c r="A3437" s="32" t="s">
        <v>4085</v>
      </c>
      <c r="B3437" s="32" t="s">
        <v>2548</v>
      </c>
      <c r="C3437" s="32">
        <v>1</v>
      </c>
      <c r="D3437" s="32">
        <v>1</v>
      </c>
    </row>
    <row r="3438" spans="1:4">
      <c r="A3438" s="32" t="s">
        <v>3063</v>
      </c>
      <c r="B3438" s="32" t="s">
        <v>2547</v>
      </c>
      <c r="C3438" s="32">
        <v>1</v>
      </c>
      <c r="D3438" s="32">
        <v>1</v>
      </c>
    </row>
    <row r="3439" spans="1:4">
      <c r="A3439" s="32" t="s">
        <v>2763</v>
      </c>
      <c r="B3439" s="32" t="s">
        <v>2547</v>
      </c>
      <c r="C3439" s="32">
        <v>1</v>
      </c>
      <c r="D3439" s="32">
        <v>1</v>
      </c>
    </row>
    <row r="3440" spans="1:4">
      <c r="A3440" s="32" t="s">
        <v>2430</v>
      </c>
      <c r="B3440" s="32" t="s">
        <v>2548</v>
      </c>
      <c r="C3440" s="32">
        <v>1</v>
      </c>
      <c r="D3440" s="32">
        <v>1</v>
      </c>
    </row>
    <row r="3441" spans="1:4">
      <c r="A3441" s="32" t="s">
        <v>2431</v>
      </c>
      <c r="B3441" s="32" t="s">
        <v>2548</v>
      </c>
      <c r="C3441" s="32">
        <v>1</v>
      </c>
      <c r="D3441" s="32">
        <v>1</v>
      </c>
    </row>
    <row r="3442" spans="1:4">
      <c r="A3442" s="32" t="s">
        <v>2890</v>
      </c>
      <c r="B3442" s="32" t="s">
        <v>2548</v>
      </c>
      <c r="C3442" s="32">
        <v>1</v>
      </c>
      <c r="D3442" s="32">
        <v>1</v>
      </c>
    </row>
    <row r="3443" spans="1:4">
      <c r="A3443" s="32" t="s">
        <v>4086</v>
      </c>
      <c r="B3443" s="32" t="s">
        <v>2547</v>
      </c>
      <c r="C3443" s="32">
        <v>1</v>
      </c>
      <c r="D3443" s="32">
        <v>1</v>
      </c>
    </row>
    <row r="3444" spans="1:4">
      <c r="A3444" s="32" t="s">
        <v>2789</v>
      </c>
      <c r="B3444" s="32" t="s">
        <v>2548</v>
      </c>
      <c r="C3444" s="32">
        <v>1</v>
      </c>
      <c r="D3444" s="32">
        <v>1</v>
      </c>
    </row>
    <row r="3445" spans="1:4">
      <c r="A3445" s="32" t="s">
        <v>4087</v>
      </c>
      <c r="B3445" s="32" t="s">
        <v>2547</v>
      </c>
      <c r="C3445" s="32">
        <v>1</v>
      </c>
      <c r="D3445" s="32">
        <v>1</v>
      </c>
    </row>
    <row r="3446" spans="1:4">
      <c r="A3446" s="32" t="s">
        <v>2838</v>
      </c>
      <c r="B3446" s="32" t="s">
        <v>2547</v>
      </c>
      <c r="C3446" s="32">
        <v>1</v>
      </c>
      <c r="D3446" s="32">
        <v>1</v>
      </c>
    </row>
    <row r="3447" spans="1:4">
      <c r="A3447" s="32" t="s">
        <v>4088</v>
      </c>
      <c r="B3447" s="32" t="s">
        <v>2547</v>
      </c>
      <c r="C3447" s="32">
        <v>1</v>
      </c>
      <c r="D3447" s="32">
        <v>1</v>
      </c>
    </row>
    <row r="3448" spans="1:4">
      <c r="A3448" s="32" t="s">
        <v>4089</v>
      </c>
      <c r="B3448" s="32" t="s">
        <v>2547</v>
      </c>
      <c r="C3448" s="32">
        <v>1</v>
      </c>
      <c r="D3448" s="32">
        <v>1</v>
      </c>
    </row>
    <row r="3449" spans="1:4">
      <c r="A3449" s="32" t="s">
        <v>2002</v>
      </c>
      <c r="B3449" s="32" t="s">
        <v>2549</v>
      </c>
      <c r="C3449" s="32">
        <v>1</v>
      </c>
      <c r="D3449" s="32">
        <v>1</v>
      </c>
    </row>
    <row r="3450" spans="1:4">
      <c r="A3450" s="32" t="s">
        <v>1468</v>
      </c>
      <c r="B3450" s="32" t="s">
        <v>2549</v>
      </c>
      <c r="C3450" s="32">
        <v>1</v>
      </c>
      <c r="D3450" s="32">
        <v>1</v>
      </c>
    </row>
    <row r="3451" spans="1:4">
      <c r="A3451" s="32" t="s">
        <v>4090</v>
      </c>
      <c r="B3451" s="32" t="s">
        <v>2548</v>
      </c>
      <c r="C3451" s="32">
        <v>1</v>
      </c>
      <c r="D3451" s="32">
        <v>1</v>
      </c>
    </row>
    <row r="3452" spans="1:4">
      <c r="A3452" s="32" t="s">
        <v>4091</v>
      </c>
      <c r="B3452" s="32" t="s">
        <v>2547</v>
      </c>
      <c r="C3452" s="32">
        <v>1</v>
      </c>
      <c r="D3452" s="32">
        <v>1</v>
      </c>
    </row>
    <row r="3453" spans="1:4">
      <c r="A3453" s="32" t="s">
        <v>3093</v>
      </c>
      <c r="B3453" s="32" t="s">
        <v>2547</v>
      </c>
      <c r="C3453" s="32">
        <v>1</v>
      </c>
      <c r="D3453" s="32">
        <v>1</v>
      </c>
    </row>
    <row r="3454" spans="1:4">
      <c r="A3454" s="32" t="s">
        <v>2771</v>
      </c>
      <c r="B3454" s="32" t="s">
        <v>2547</v>
      </c>
      <c r="C3454" s="32">
        <v>1</v>
      </c>
      <c r="D3454" s="32">
        <v>1</v>
      </c>
    </row>
    <row r="3455" spans="1:4">
      <c r="A3455" s="32" t="s">
        <v>2771</v>
      </c>
      <c r="B3455" s="32" t="s">
        <v>2549</v>
      </c>
      <c r="C3455" s="32">
        <v>1</v>
      </c>
      <c r="D3455" s="32">
        <v>1</v>
      </c>
    </row>
    <row r="3456" spans="1:4">
      <c r="A3456" s="32" t="s">
        <v>4092</v>
      </c>
      <c r="B3456" s="32" t="s">
        <v>2547</v>
      </c>
      <c r="C3456" s="32">
        <v>1</v>
      </c>
      <c r="D3456" s="32">
        <v>1</v>
      </c>
    </row>
    <row r="3457" spans="1:4">
      <c r="A3457" s="32" t="s">
        <v>2432</v>
      </c>
      <c r="B3457" s="32" t="s">
        <v>2548</v>
      </c>
      <c r="C3457" s="32">
        <v>1</v>
      </c>
      <c r="D3457" s="32">
        <v>1</v>
      </c>
    </row>
    <row r="3458" spans="1:4">
      <c r="A3458" s="32" t="s">
        <v>2433</v>
      </c>
      <c r="B3458" s="32" t="s">
        <v>2548</v>
      </c>
      <c r="C3458" s="32">
        <v>1</v>
      </c>
      <c r="D3458" s="32">
        <v>1</v>
      </c>
    </row>
    <row r="3459" spans="1:4">
      <c r="A3459" s="32" t="s">
        <v>4093</v>
      </c>
      <c r="B3459" s="32" t="s">
        <v>2547</v>
      </c>
      <c r="C3459" s="32">
        <v>1</v>
      </c>
      <c r="D3459" s="32">
        <v>1</v>
      </c>
    </row>
    <row r="3460" spans="1:4">
      <c r="A3460" s="32" t="s">
        <v>4094</v>
      </c>
      <c r="B3460" s="32" t="s">
        <v>2547</v>
      </c>
      <c r="C3460" s="32">
        <v>1</v>
      </c>
      <c r="D3460" s="32">
        <v>1</v>
      </c>
    </row>
    <row r="3461" spans="1:4">
      <c r="A3461" s="32" t="s">
        <v>4095</v>
      </c>
      <c r="B3461" s="32" t="s">
        <v>2547</v>
      </c>
      <c r="C3461" s="32">
        <v>1</v>
      </c>
      <c r="D3461" s="32">
        <v>1</v>
      </c>
    </row>
    <row r="3462" spans="1:4">
      <c r="A3462" s="32" t="s">
        <v>4096</v>
      </c>
      <c r="B3462" s="32" t="s">
        <v>2547</v>
      </c>
      <c r="C3462" s="32">
        <v>1</v>
      </c>
      <c r="D3462" s="32">
        <v>1</v>
      </c>
    </row>
    <row r="3463" spans="1:4">
      <c r="A3463" s="32" t="s">
        <v>4097</v>
      </c>
      <c r="B3463" s="32" t="s">
        <v>2547</v>
      </c>
      <c r="C3463" s="32">
        <v>1</v>
      </c>
      <c r="D3463" s="32">
        <v>1</v>
      </c>
    </row>
    <row r="3464" spans="1:4">
      <c r="A3464" s="32" t="s">
        <v>4098</v>
      </c>
      <c r="B3464" s="32" t="s">
        <v>2547</v>
      </c>
      <c r="C3464" s="32">
        <v>1</v>
      </c>
      <c r="D3464" s="32">
        <v>1</v>
      </c>
    </row>
    <row r="3465" spans="1:4">
      <c r="A3465" s="32" t="s">
        <v>4099</v>
      </c>
      <c r="B3465" s="32" t="s">
        <v>2547</v>
      </c>
      <c r="C3465" s="32">
        <v>1</v>
      </c>
      <c r="D3465" s="32">
        <v>1</v>
      </c>
    </row>
    <row r="3466" spans="1:4">
      <c r="A3466" s="32" t="s">
        <v>2891</v>
      </c>
      <c r="B3466" s="32" t="s">
        <v>2547</v>
      </c>
      <c r="C3466" s="32">
        <v>1</v>
      </c>
      <c r="D3466" s="32">
        <v>1</v>
      </c>
    </row>
    <row r="3467" spans="1:4">
      <c r="A3467" s="32" t="s">
        <v>4100</v>
      </c>
      <c r="B3467" s="32" t="s">
        <v>2547</v>
      </c>
      <c r="C3467" s="32">
        <v>1</v>
      </c>
      <c r="D3467" s="32">
        <v>1</v>
      </c>
    </row>
    <row r="3468" spans="1:4">
      <c r="A3468" s="32" t="s">
        <v>4101</v>
      </c>
      <c r="B3468" s="32" t="s">
        <v>2547</v>
      </c>
      <c r="C3468" s="32">
        <v>1</v>
      </c>
      <c r="D3468" s="32">
        <v>1</v>
      </c>
    </row>
    <row r="3469" spans="1:4">
      <c r="A3469" s="32" t="s">
        <v>4102</v>
      </c>
      <c r="B3469" s="32" t="s">
        <v>2547</v>
      </c>
      <c r="C3469" s="32">
        <v>1</v>
      </c>
      <c r="D3469" s="32">
        <v>1</v>
      </c>
    </row>
    <row r="3470" spans="1:4">
      <c r="A3470" s="32" t="s">
        <v>3734</v>
      </c>
      <c r="B3470" s="32" t="s">
        <v>2547</v>
      </c>
      <c r="C3470" s="32">
        <v>1</v>
      </c>
      <c r="D3470" s="32">
        <v>1</v>
      </c>
    </row>
    <row r="3471" spans="1:4">
      <c r="A3471" s="32" t="s">
        <v>3734</v>
      </c>
      <c r="B3471" s="32" t="s">
        <v>2548</v>
      </c>
      <c r="C3471" s="32">
        <v>1</v>
      </c>
      <c r="D3471" s="32">
        <v>1</v>
      </c>
    </row>
    <row r="3472" spans="1:4">
      <c r="A3472" s="32" t="s">
        <v>2434</v>
      </c>
      <c r="B3472" s="32" t="s">
        <v>2547</v>
      </c>
      <c r="C3472" s="32">
        <v>1</v>
      </c>
      <c r="D3472" s="32">
        <v>1</v>
      </c>
    </row>
    <row r="3473" spans="1:4">
      <c r="A3473" s="32" t="s">
        <v>2003</v>
      </c>
      <c r="B3473" s="32" t="s">
        <v>2548</v>
      </c>
      <c r="C3473" s="32">
        <v>1</v>
      </c>
      <c r="D3473" s="32">
        <v>1</v>
      </c>
    </row>
    <row r="3474" spans="1:4">
      <c r="A3474" s="32" t="s">
        <v>4103</v>
      </c>
      <c r="B3474" s="32" t="s">
        <v>2547</v>
      </c>
      <c r="C3474" s="32">
        <v>1</v>
      </c>
      <c r="D3474" s="32">
        <v>1</v>
      </c>
    </row>
    <row r="3475" spans="1:4">
      <c r="A3475" s="32" t="s">
        <v>4104</v>
      </c>
      <c r="B3475" s="32" t="s">
        <v>2547</v>
      </c>
      <c r="C3475" s="32">
        <v>1</v>
      </c>
      <c r="D3475" s="32">
        <v>1</v>
      </c>
    </row>
    <row r="3476" spans="1:4">
      <c r="A3476" s="32" t="s">
        <v>4105</v>
      </c>
      <c r="B3476" s="32" t="s">
        <v>2548</v>
      </c>
      <c r="C3476" s="32">
        <v>1</v>
      </c>
      <c r="D3476" s="32">
        <v>1</v>
      </c>
    </row>
    <row r="3477" spans="1:4">
      <c r="A3477" s="32" t="s">
        <v>4106</v>
      </c>
      <c r="B3477" s="32" t="s">
        <v>2547</v>
      </c>
      <c r="C3477" s="32">
        <v>1</v>
      </c>
      <c r="D3477" s="32">
        <v>1</v>
      </c>
    </row>
    <row r="3478" spans="1:4">
      <c r="A3478" s="32" t="s">
        <v>4107</v>
      </c>
      <c r="B3478" s="32" t="s">
        <v>2547</v>
      </c>
      <c r="C3478" s="32">
        <v>1</v>
      </c>
      <c r="D3478" s="32">
        <v>1</v>
      </c>
    </row>
    <row r="3479" spans="1:4">
      <c r="A3479" s="32" t="s">
        <v>4108</v>
      </c>
      <c r="B3479" s="32" t="s">
        <v>2547</v>
      </c>
      <c r="C3479" s="32">
        <v>1</v>
      </c>
      <c r="D3479" s="32">
        <v>1</v>
      </c>
    </row>
    <row r="3480" spans="1:4">
      <c r="A3480" s="32" t="s">
        <v>2117</v>
      </c>
      <c r="B3480" s="32" t="s">
        <v>2549</v>
      </c>
      <c r="C3480" s="32">
        <v>1</v>
      </c>
      <c r="D3480" s="32">
        <v>1</v>
      </c>
    </row>
    <row r="3481" spans="1:4">
      <c r="A3481" s="32" t="s">
        <v>2004</v>
      </c>
      <c r="B3481" s="32" t="s">
        <v>2547</v>
      </c>
      <c r="C3481" s="32">
        <v>1</v>
      </c>
      <c r="D3481" s="32">
        <v>1</v>
      </c>
    </row>
    <row r="3482" spans="1:4">
      <c r="A3482" s="32" t="s">
        <v>2435</v>
      </c>
      <c r="B3482" s="32" t="s">
        <v>2548</v>
      </c>
      <c r="C3482" s="32">
        <v>1</v>
      </c>
      <c r="D3482" s="32">
        <v>1</v>
      </c>
    </row>
    <row r="3483" spans="1:4">
      <c r="A3483" s="32" t="s">
        <v>3145</v>
      </c>
      <c r="B3483" s="32" t="s">
        <v>2547</v>
      </c>
      <c r="C3483" s="32">
        <v>1</v>
      </c>
      <c r="D3483" s="32">
        <v>1</v>
      </c>
    </row>
    <row r="3484" spans="1:4">
      <c r="A3484" s="32" t="s">
        <v>4109</v>
      </c>
      <c r="B3484" s="32" t="s">
        <v>2547</v>
      </c>
      <c r="C3484" s="32">
        <v>1</v>
      </c>
      <c r="D3484" s="32">
        <v>1</v>
      </c>
    </row>
    <row r="3485" spans="1:4">
      <c r="A3485" s="32" t="s">
        <v>4110</v>
      </c>
      <c r="B3485" s="32" t="s">
        <v>2548</v>
      </c>
      <c r="C3485" s="32">
        <v>1</v>
      </c>
      <c r="D3485" s="32">
        <v>1</v>
      </c>
    </row>
    <row r="3486" spans="1:4">
      <c r="A3486" s="32" t="s">
        <v>4111</v>
      </c>
      <c r="B3486" s="32" t="s">
        <v>2547</v>
      </c>
      <c r="C3486" s="32">
        <v>1</v>
      </c>
      <c r="D3486" s="32">
        <v>1</v>
      </c>
    </row>
    <row r="3487" spans="1:4">
      <c r="A3487" s="32" t="s">
        <v>3095</v>
      </c>
      <c r="B3487" s="32" t="s">
        <v>2547</v>
      </c>
      <c r="C3487" s="32">
        <v>1</v>
      </c>
      <c r="D3487" s="32">
        <v>1</v>
      </c>
    </row>
    <row r="3488" spans="1:4">
      <c r="A3488" s="32" t="s">
        <v>2436</v>
      </c>
      <c r="B3488" s="32" t="s">
        <v>2548</v>
      </c>
      <c r="C3488" s="32">
        <v>1</v>
      </c>
      <c r="D3488" s="32">
        <v>1</v>
      </c>
    </row>
    <row r="3489" spans="1:4">
      <c r="A3489" s="32" t="s">
        <v>2893</v>
      </c>
      <c r="B3489" s="32" t="s">
        <v>2548</v>
      </c>
      <c r="C3489" s="32">
        <v>1</v>
      </c>
      <c r="D3489" s="32">
        <v>1</v>
      </c>
    </row>
    <row r="3490" spans="1:4">
      <c r="A3490" s="32" t="s">
        <v>1118</v>
      </c>
      <c r="B3490" s="32" t="s">
        <v>2549</v>
      </c>
      <c r="C3490" s="32">
        <v>1</v>
      </c>
      <c r="D3490" s="32">
        <v>1</v>
      </c>
    </row>
    <row r="3491" spans="1:4">
      <c r="A3491" s="32" t="s">
        <v>2118</v>
      </c>
      <c r="B3491" s="32" t="s">
        <v>2547</v>
      </c>
      <c r="C3491" s="32">
        <v>1</v>
      </c>
      <c r="D3491" s="32">
        <v>1</v>
      </c>
    </row>
    <row r="3492" spans="1:4">
      <c r="A3492" s="32" t="s">
        <v>1805</v>
      </c>
      <c r="B3492" s="32" t="s">
        <v>2547</v>
      </c>
      <c r="C3492" s="32">
        <v>1</v>
      </c>
      <c r="D3492" s="32">
        <v>1</v>
      </c>
    </row>
    <row r="3493" spans="1:4">
      <c r="A3493" s="32" t="s">
        <v>2255</v>
      </c>
      <c r="B3493" s="32" t="s">
        <v>2548</v>
      </c>
      <c r="C3493" s="32">
        <v>1</v>
      </c>
      <c r="D3493" s="32">
        <v>1</v>
      </c>
    </row>
    <row r="3494" spans="1:4">
      <c r="A3494" s="32" t="s">
        <v>4112</v>
      </c>
      <c r="B3494" s="32" t="s">
        <v>2547</v>
      </c>
      <c r="C3494" s="32">
        <v>1</v>
      </c>
      <c r="D3494" s="32">
        <v>1</v>
      </c>
    </row>
    <row r="3495" spans="1:4">
      <c r="A3495" s="32" t="s">
        <v>4113</v>
      </c>
      <c r="B3495" s="32" t="s">
        <v>2547</v>
      </c>
      <c r="C3495" s="32">
        <v>1</v>
      </c>
      <c r="D3495" s="32">
        <v>1</v>
      </c>
    </row>
    <row r="3496" spans="1:4">
      <c r="A3496" s="32" t="s">
        <v>4114</v>
      </c>
      <c r="B3496" s="32" t="s">
        <v>2547</v>
      </c>
      <c r="C3496" s="32">
        <v>1</v>
      </c>
      <c r="D3496" s="32">
        <v>1</v>
      </c>
    </row>
    <row r="3497" spans="1:4">
      <c r="A3497" s="32" t="s">
        <v>4115</v>
      </c>
      <c r="B3497" s="32" t="s">
        <v>2547</v>
      </c>
      <c r="C3497" s="32">
        <v>1</v>
      </c>
      <c r="D3497" s="32">
        <v>1</v>
      </c>
    </row>
    <row r="3498" spans="1:4">
      <c r="A3498" s="32" t="s">
        <v>4116</v>
      </c>
      <c r="B3498" s="32" t="s">
        <v>2547</v>
      </c>
      <c r="C3498" s="32">
        <v>1</v>
      </c>
      <c r="D3498" s="32">
        <v>1</v>
      </c>
    </row>
    <row r="3499" spans="1:4">
      <c r="A3499" s="32" t="s">
        <v>4117</v>
      </c>
      <c r="B3499" s="32" t="s">
        <v>2548</v>
      </c>
      <c r="C3499" s="32">
        <v>1</v>
      </c>
      <c r="D3499" s="32">
        <v>1</v>
      </c>
    </row>
    <row r="3500" spans="1:4">
      <c r="A3500" s="32" t="s">
        <v>3146</v>
      </c>
      <c r="B3500" s="32" t="s">
        <v>2547</v>
      </c>
      <c r="C3500" s="32">
        <v>1</v>
      </c>
      <c r="D3500" s="32">
        <v>1</v>
      </c>
    </row>
    <row r="3501" spans="1:4">
      <c r="A3501" s="32" t="s">
        <v>1806</v>
      </c>
      <c r="B3501" s="32" t="s">
        <v>2548</v>
      </c>
      <c r="C3501" s="32">
        <v>1</v>
      </c>
      <c r="D3501" s="32">
        <v>1</v>
      </c>
    </row>
    <row r="3502" spans="1:4">
      <c r="A3502" s="32" t="s">
        <v>1806</v>
      </c>
      <c r="B3502" s="32" t="s">
        <v>2549</v>
      </c>
      <c r="C3502" s="32">
        <v>1</v>
      </c>
      <c r="D3502" s="32">
        <v>1</v>
      </c>
    </row>
    <row r="3503" spans="1:4">
      <c r="A3503" s="32" t="s">
        <v>2120</v>
      </c>
      <c r="B3503" s="32" t="s">
        <v>2547</v>
      </c>
      <c r="C3503" s="32">
        <v>1</v>
      </c>
      <c r="D3503" s="32">
        <v>1</v>
      </c>
    </row>
    <row r="3504" spans="1:4">
      <c r="A3504" s="32" t="s">
        <v>4118</v>
      </c>
      <c r="B3504" s="32" t="s">
        <v>2548</v>
      </c>
      <c r="C3504" s="32">
        <v>1</v>
      </c>
      <c r="D3504" s="32">
        <v>1</v>
      </c>
    </row>
    <row r="3505" spans="1:4">
      <c r="A3505" s="32" t="s">
        <v>1736</v>
      </c>
      <c r="B3505" s="32" t="s">
        <v>2547</v>
      </c>
      <c r="C3505" s="32">
        <v>1</v>
      </c>
      <c r="D3505" s="32">
        <v>1</v>
      </c>
    </row>
    <row r="3506" spans="1:4">
      <c r="A3506" s="32" t="s">
        <v>1736</v>
      </c>
      <c r="B3506" s="32" t="s">
        <v>2548</v>
      </c>
      <c r="C3506" s="32">
        <v>1</v>
      </c>
      <c r="D3506" s="32">
        <v>1</v>
      </c>
    </row>
    <row r="3507" spans="1:4">
      <c r="A3507" s="32" t="s">
        <v>2257</v>
      </c>
      <c r="B3507" s="32" t="s">
        <v>2547</v>
      </c>
      <c r="C3507" s="32">
        <v>1</v>
      </c>
      <c r="D3507" s="32">
        <v>1</v>
      </c>
    </row>
    <row r="3508" spans="1:4">
      <c r="A3508" s="32" t="s">
        <v>4119</v>
      </c>
      <c r="B3508" s="32" t="s">
        <v>2548</v>
      </c>
      <c r="C3508" s="32">
        <v>1</v>
      </c>
      <c r="D3508" s="32">
        <v>1</v>
      </c>
    </row>
    <row r="3509" spans="1:4">
      <c r="A3509" s="32" t="s">
        <v>4120</v>
      </c>
      <c r="B3509" s="32" t="s">
        <v>2547</v>
      </c>
      <c r="C3509" s="32">
        <v>1</v>
      </c>
      <c r="D3509" s="32">
        <v>1</v>
      </c>
    </row>
    <row r="3510" spans="1:4">
      <c r="A3510" s="32" t="s">
        <v>4121</v>
      </c>
      <c r="B3510" s="32" t="s">
        <v>2547</v>
      </c>
      <c r="C3510" s="32">
        <v>1</v>
      </c>
      <c r="D3510" s="32">
        <v>1</v>
      </c>
    </row>
    <row r="3511" spans="1:4">
      <c r="A3511" s="32" t="s">
        <v>3147</v>
      </c>
      <c r="B3511" s="32" t="s">
        <v>2548</v>
      </c>
      <c r="C3511" s="32">
        <v>1</v>
      </c>
      <c r="D3511" s="32">
        <v>1</v>
      </c>
    </row>
    <row r="3512" spans="1:4">
      <c r="A3512" s="32" t="s">
        <v>4122</v>
      </c>
      <c r="B3512" s="32" t="s">
        <v>2547</v>
      </c>
      <c r="C3512" s="32">
        <v>1</v>
      </c>
      <c r="D3512" s="32">
        <v>1</v>
      </c>
    </row>
    <row r="3513" spans="1:4">
      <c r="A3513" s="32" t="s">
        <v>2438</v>
      </c>
      <c r="B3513" s="32" t="s">
        <v>2547</v>
      </c>
      <c r="C3513" s="32">
        <v>1</v>
      </c>
      <c r="D3513" s="32">
        <v>1</v>
      </c>
    </row>
    <row r="3514" spans="1:4">
      <c r="A3514" s="32" t="s">
        <v>3148</v>
      </c>
      <c r="B3514" s="32" t="s">
        <v>2547</v>
      </c>
      <c r="C3514" s="32">
        <v>1</v>
      </c>
      <c r="D3514" s="32">
        <v>1</v>
      </c>
    </row>
    <row r="3515" spans="1:4">
      <c r="A3515" s="32" t="s">
        <v>3740</v>
      </c>
      <c r="B3515" s="32" t="s">
        <v>2547</v>
      </c>
      <c r="C3515" s="32">
        <v>1</v>
      </c>
      <c r="D3515" s="32">
        <v>1</v>
      </c>
    </row>
    <row r="3516" spans="1:4">
      <c r="A3516" s="32" t="s">
        <v>3740</v>
      </c>
      <c r="B3516" s="32" t="s">
        <v>2548</v>
      </c>
      <c r="C3516" s="32">
        <v>1</v>
      </c>
      <c r="D3516" s="32">
        <v>1</v>
      </c>
    </row>
    <row r="3517" spans="1:4">
      <c r="A3517" s="32" t="s">
        <v>4123</v>
      </c>
      <c r="B3517" s="32" t="s">
        <v>2547</v>
      </c>
      <c r="C3517" s="32">
        <v>1</v>
      </c>
      <c r="D3517" s="32">
        <v>1</v>
      </c>
    </row>
    <row r="3518" spans="1:4">
      <c r="A3518" s="32" t="s">
        <v>3742</v>
      </c>
      <c r="B3518" s="32" t="s">
        <v>2547</v>
      </c>
      <c r="C3518" s="32">
        <v>1</v>
      </c>
      <c r="D3518" s="32">
        <v>1</v>
      </c>
    </row>
    <row r="3519" spans="1:4">
      <c r="A3519" s="32" t="s">
        <v>3742</v>
      </c>
      <c r="B3519" s="32" t="s">
        <v>2548</v>
      </c>
      <c r="C3519" s="32">
        <v>1</v>
      </c>
      <c r="D3519" s="32">
        <v>1</v>
      </c>
    </row>
    <row r="3520" spans="1:4">
      <c r="A3520" s="32" t="s">
        <v>1141</v>
      </c>
      <c r="B3520" s="32" t="s">
        <v>2549</v>
      </c>
      <c r="C3520" s="32">
        <v>1</v>
      </c>
      <c r="D3520" s="32">
        <v>1</v>
      </c>
    </row>
    <row r="3521" spans="1:4">
      <c r="A3521" s="32" t="s">
        <v>4124</v>
      </c>
      <c r="B3521" s="32" t="s">
        <v>2547</v>
      </c>
      <c r="C3521" s="32">
        <v>1</v>
      </c>
      <c r="D3521" s="32">
        <v>1</v>
      </c>
    </row>
    <row r="3522" spans="1:4">
      <c r="A3522" s="32" t="s">
        <v>1640</v>
      </c>
      <c r="B3522" s="32" t="s">
        <v>2548</v>
      </c>
      <c r="C3522" s="32">
        <v>1</v>
      </c>
      <c r="D3522" s="32">
        <v>1</v>
      </c>
    </row>
    <row r="3523" spans="1:4">
      <c r="A3523" s="32" t="s">
        <v>4125</v>
      </c>
      <c r="B3523" s="32" t="s">
        <v>2547</v>
      </c>
      <c r="C3523" s="32">
        <v>1</v>
      </c>
      <c r="D3523" s="32">
        <v>1</v>
      </c>
    </row>
    <row r="3524" spans="1:4">
      <c r="A3524" s="32" t="s">
        <v>4126</v>
      </c>
      <c r="B3524" s="32" t="s">
        <v>2547</v>
      </c>
      <c r="C3524" s="32">
        <v>1</v>
      </c>
      <c r="D3524" s="32">
        <v>1</v>
      </c>
    </row>
    <row r="3525" spans="1:4">
      <c r="A3525" s="32" t="s">
        <v>1738</v>
      </c>
      <c r="B3525" s="32" t="s">
        <v>2548</v>
      </c>
      <c r="C3525" s="32">
        <v>1</v>
      </c>
      <c r="D3525" s="32">
        <v>1</v>
      </c>
    </row>
    <row r="3526" spans="1:4">
      <c r="A3526" s="32" t="s">
        <v>4127</v>
      </c>
      <c r="B3526" s="32" t="s">
        <v>2547</v>
      </c>
      <c r="C3526" s="32">
        <v>1</v>
      </c>
      <c r="D3526" s="32">
        <v>1</v>
      </c>
    </row>
    <row r="3527" spans="1:4">
      <c r="A3527" s="32" t="s">
        <v>3614</v>
      </c>
      <c r="B3527" s="32" t="s">
        <v>2548</v>
      </c>
      <c r="C3527" s="32">
        <v>1</v>
      </c>
      <c r="D3527" s="32">
        <v>1</v>
      </c>
    </row>
    <row r="3528" spans="1:4">
      <c r="A3528" s="32" t="s">
        <v>1329</v>
      </c>
      <c r="B3528" s="32" t="s">
        <v>2548</v>
      </c>
      <c r="C3528" s="32">
        <v>1</v>
      </c>
      <c r="D3528" s="32">
        <v>1</v>
      </c>
    </row>
    <row r="3529" spans="1:4">
      <c r="A3529" s="32" t="s">
        <v>1329</v>
      </c>
      <c r="B3529" s="32" t="s">
        <v>2549</v>
      </c>
      <c r="C3529" s="32">
        <v>1</v>
      </c>
      <c r="D3529" s="32">
        <v>1</v>
      </c>
    </row>
    <row r="3530" spans="1:4">
      <c r="A3530" s="32" t="s">
        <v>1470</v>
      </c>
      <c r="B3530" s="32" t="s">
        <v>2547</v>
      </c>
      <c r="C3530" s="32">
        <v>1</v>
      </c>
      <c r="D3530" s="32">
        <v>1</v>
      </c>
    </row>
    <row r="3531" spans="1:4">
      <c r="A3531" s="32" t="s">
        <v>4128</v>
      </c>
      <c r="B3531" s="32" t="s">
        <v>2548</v>
      </c>
      <c r="C3531" s="32">
        <v>1</v>
      </c>
      <c r="D3531" s="32">
        <v>1</v>
      </c>
    </row>
    <row r="3532" spans="1:4">
      <c r="A3532" s="32" t="s">
        <v>4129</v>
      </c>
      <c r="B3532" s="32" t="s">
        <v>2547</v>
      </c>
      <c r="C3532" s="32">
        <v>1</v>
      </c>
      <c r="D3532" s="32">
        <v>1</v>
      </c>
    </row>
    <row r="3533" spans="1:4">
      <c r="A3533" s="32" t="s">
        <v>3746</v>
      </c>
      <c r="B3533" s="32" t="s">
        <v>2547</v>
      </c>
      <c r="C3533" s="32">
        <v>1</v>
      </c>
      <c r="D3533" s="32">
        <v>1</v>
      </c>
    </row>
    <row r="3534" spans="1:4">
      <c r="A3534" s="32" t="s">
        <v>3746</v>
      </c>
      <c r="B3534" s="32" t="s">
        <v>2548</v>
      </c>
      <c r="C3534" s="32">
        <v>1</v>
      </c>
      <c r="D3534" s="32">
        <v>1</v>
      </c>
    </row>
    <row r="3535" spans="1:4">
      <c r="A3535" s="32" t="s">
        <v>4130</v>
      </c>
      <c r="B3535" s="32" t="s">
        <v>2547</v>
      </c>
      <c r="C3535" s="32">
        <v>1</v>
      </c>
      <c r="D3535" s="32">
        <v>1</v>
      </c>
    </row>
    <row r="3536" spans="1:4">
      <c r="A3536" s="32" t="s">
        <v>4131</v>
      </c>
      <c r="B3536" s="32" t="s">
        <v>2547</v>
      </c>
      <c r="C3536" s="32">
        <v>1</v>
      </c>
      <c r="D3536" s="32">
        <v>1</v>
      </c>
    </row>
    <row r="3537" spans="1:4">
      <c r="A3537" s="32" t="s">
        <v>4132</v>
      </c>
      <c r="B3537" s="32" t="s">
        <v>2547</v>
      </c>
      <c r="C3537" s="32">
        <v>1</v>
      </c>
      <c r="D3537" s="32">
        <v>1</v>
      </c>
    </row>
    <row r="3538" spans="1:4">
      <c r="A3538" s="32" t="s">
        <v>3150</v>
      </c>
      <c r="B3538" s="32" t="s">
        <v>2547</v>
      </c>
      <c r="C3538" s="32">
        <v>1</v>
      </c>
      <c r="D3538" s="32">
        <v>1</v>
      </c>
    </row>
    <row r="3539" spans="1:4">
      <c r="A3539" s="32" t="s">
        <v>2894</v>
      </c>
      <c r="B3539" s="32" t="s">
        <v>2547</v>
      </c>
      <c r="C3539" s="32">
        <v>1</v>
      </c>
      <c r="D3539" s="32">
        <v>1</v>
      </c>
    </row>
    <row r="3540" spans="1:4">
      <c r="A3540" s="32" t="s">
        <v>2894</v>
      </c>
      <c r="B3540" s="32" t="s">
        <v>2548</v>
      </c>
      <c r="C3540" s="32">
        <v>1</v>
      </c>
      <c r="D3540" s="32">
        <v>1</v>
      </c>
    </row>
    <row r="3541" spans="1:4">
      <c r="A3541" s="32" t="s">
        <v>4133</v>
      </c>
      <c r="B3541" s="32" t="s">
        <v>2547</v>
      </c>
      <c r="C3541" s="32">
        <v>1</v>
      </c>
      <c r="D3541" s="32">
        <v>1</v>
      </c>
    </row>
    <row r="3542" spans="1:4">
      <c r="A3542" s="32" t="s">
        <v>4134</v>
      </c>
      <c r="B3542" s="32" t="s">
        <v>2547</v>
      </c>
      <c r="C3542" s="32">
        <v>1</v>
      </c>
      <c r="D3542" s="32">
        <v>1</v>
      </c>
    </row>
    <row r="3543" spans="1:4">
      <c r="A3543" s="32" t="s">
        <v>2439</v>
      </c>
      <c r="B3543" s="32" t="s">
        <v>2548</v>
      </c>
      <c r="C3543" s="32">
        <v>1</v>
      </c>
      <c r="D3543" s="32">
        <v>1</v>
      </c>
    </row>
    <row r="3544" spans="1:4">
      <c r="A3544" s="32" t="s">
        <v>2121</v>
      </c>
      <c r="B3544" s="32" t="s">
        <v>2547</v>
      </c>
      <c r="C3544" s="32">
        <v>1</v>
      </c>
      <c r="D3544" s="32">
        <v>1</v>
      </c>
    </row>
    <row r="3545" spans="1:4">
      <c r="A3545" s="32" t="s">
        <v>4135</v>
      </c>
      <c r="B3545" s="32" t="s">
        <v>2547</v>
      </c>
      <c r="C3545" s="32">
        <v>1</v>
      </c>
      <c r="D3545" s="32">
        <v>1</v>
      </c>
    </row>
    <row r="3546" spans="1:4">
      <c r="A3546" s="32" t="s">
        <v>3151</v>
      </c>
      <c r="B3546" s="32" t="s">
        <v>2547</v>
      </c>
      <c r="C3546" s="32">
        <v>1</v>
      </c>
      <c r="D3546" s="32">
        <v>1</v>
      </c>
    </row>
    <row r="3547" spans="1:4">
      <c r="A3547" s="32" t="s">
        <v>2839</v>
      </c>
      <c r="B3547" s="32" t="s">
        <v>2547</v>
      </c>
      <c r="C3547" s="32">
        <v>1</v>
      </c>
      <c r="D3547" s="32">
        <v>1</v>
      </c>
    </row>
    <row r="3548" spans="1:4">
      <c r="A3548" s="32" t="s">
        <v>2778</v>
      </c>
      <c r="B3548" s="32" t="s">
        <v>2547</v>
      </c>
      <c r="C3548" s="32">
        <v>1</v>
      </c>
      <c r="D3548" s="32">
        <v>1</v>
      </c>
    </row>
    <row r="3549" spans="1:4">
      <c r="A3549" s="32" t="s">
        <v>2778</v>
      </c>
      <c r="B3549" s="32" t="s">
        <v>2548</v>
      </c>
      <c r="C3549" s="32">
        <v>1</v>
      </c>
      <c r="D3549" s="32">
        <v>1</v>
      </c>
    </row>
    <row r="3550" spans="1:4">
      <c r="A3550" s="32" t="s">
        <v>4136</v>
      </c>
      <c r="B3550" s="32" t="s">
        <v>2548</v>
      </c>
      <c r="C3550" s="32">
        <v>1</v>
      </c>
      <c r="D3550" s="32">
        <v>1</v>
      </c>
    </row>
    <row r="3551" spans="1:4">
      <c r="A3551" s="32" t="s">
        <v>3152</v>
      </c>
      <c r="B3551" s="32" t="s">
        <v>2547</v>
      </c>
      <c r="C3551" s="32">
        <v>1</v>
      </c>
      <c r="D3551" s="32">
        <v>1</v>
      </c>
    </row>
    <row r="3552" spans="1:4">
      <c r="A3552" s="32" t="s">
        <v>4137</v>
      </c>
      <c r="B3552" s="32" t="s">
        <v>2547</v>
      </c>
      <c r="C3552" s="32">
        <v>1</v>
      </c>
      <c r="D3552" s="32">
        <v>1</v>
      </c>
    </row>
    <row r="3553" spans="1:4">
      <c r="A3553" s="32" t="s">
        <v>3153</v>
      </c>
      <c r="B3553" s="32" t="s">
        <v>2548</v>
      </c>
      <c r="C3553" s="32">
        <v>1</v>
      </c>
      <c r="D3553" s="32">
        <v>1</v>
      </c>
    </row>
    <row r="3554" spans="1:4">
      <c r="A3554" s="32" t="s">
        <v>3096</v>
      </c>
      <c r="B3554" s="32" t="s">
        <v>2547</v>
      </c>
      <c r="C3554" s="32">
        <v>1</v>
      </c>
      <c r="D3554" s="32">
        <v>1</v>
      </c>
    </row>
    <row r="3555" spans="1:4">
      <c r="A3555" s="32" t="s">
        <v>2440</v>
      </c>
      <c r="B3555" s="32" t="s">
        <v>2547</v>
      </c>
      <c r="C3555" s="32">
        <v>1</v>
      </c>
      <c r="D3555" s="32">
        <v>1</v>
      </c>
    </row>
    <row r="3556" spans="1:4">
      <c r="A3556" s="32" t="s">
        <v>3154</v>
      </c>
      <c r="B3556" s="32" t="s">
        <v>2548</v>
      </c>
      <c r="C3556" s="32">
        <v>1</v>
      </c>
      <c r="D3556" s="32">
        <v>1</v>
      </c>
    </row>
    <row r="3557" spans="1:4">
      <c r="A3557" s="32" t="s">
        <v>4138</v>
      </c>
      <c r="B3557" s="32" t="s">
        <v>2547</v>
      </c>
      <c r="C3557" s="32">
        <v>1</v>
      </c>
      <c r="D3557" s="32">
        <v>1</v>
      </c>
    </row>
    <row r="3558" spans="1:4">
      <c r="A3558" s="32" t="s">
        <v>1740</v>
      </c>
      <c r="B3558" s="32" t="s">
        <v>2548</v>
      </c>
      <c r="C3558" s="32">
        <v>1</v>
      </c>
      <c r="D3558" s="32">
        <v>1</v>
      </c>
    </row>
    <row r="3559" spans="1:4">
      <c r="A3559" s="32" t="s">
        <v>1740</v>
      </c>
      <c r="B3559" s="32" t="s">
        <v>2549</v>
      </c>
      <c r="C3559" s="32">
        <v>1</v>
      </c>
      <c r="D3559" s="32">
        <v>1</v>
      </c>
    </row>
    <row r="3560" spans="1:4">
      <c r="A3560" s="32" t="s">
        <v>3615</v>
      </c>
      <c r="B3560" s="32" t="s">
        <v>2548</v>
      </c>
      <c r="C3560" s="32">
        <v>1</v>
      </c>
      <c r="D3560" s="32">
        <v>1</v>
      </c>
    </row>
    <row r="3561" spans="1:4">
      <c r="A3561" s="32" t="s">
        <v>4139</v>
      </c>
      <c r="B3561" s="32" t="s">
        <v>2547</v>
      </c>
      <c r="C3561" s="32">
        <v>1</v>
      </c>
      <c r="D3561" s="32">
        <v>1</v>
      </c>
    </row>
    <row r="3562" spans="1:4">
      <c r="A3562" s="32" t="s">
        <v>2123</v>
      </c>
      <c r="B3562" s="32" t="s">
        <v>2547</v>
      </c>
      <c r="C3562" s="32">
        <v>1</v>
      </c>
      <c r="D3562" s="32">
        <v>1</v>
      </c>
    </row>
    <row r="3563" spans="1:4">
      <c r="A3563" s="32" t="s">
        <v>2123</v>
      </c>
      <c r="B3563" s="32" t="s">
        <v>2548</v>
      </c>
      <c r="C3563" s="32">
        <v>1</v>
      </c>
      <c r="D3563" s="32">
        <v>1</v>
      </c>
    </row>
    <row r="3564" spans="1:4">
      <c r="A3564" s="32" t="s">
        <v>1069</v>
      </c>
      <c r="B3564" s="32" t="s">
        <v>2549</v>
      </c>
      <c r="C3564" s="32">
        <v>1</v>
      </c>
      <c r="D3564" s="32">
        <v>1</v>
      </c>
    </row>
    <row r="3565" spans="1:4">
      <c r="A3565" s="32" t="s">
        <v>2259</v>
      </c>
      <c r="B3565" s="32" t="s">
        <v>2547</v>
      </c>
      <c r="C3565" s="32">
        <v>1</v>
      </c>
      <c r="D3565" s="32">
        <v>1</v>
      </c>
    </row>
    <row r="3566" spans="1:4">
      <c r="A3566" s="32" t="s">
        <v>4140</v>
      </c>
      <c r="B3566" s="32" t="s">
        <v>2548</v>
      </c>
      <c r="C3566" s="32">
        <v>1</v>
      </c>
      <c r="D3566" s="32">
        <v>1</v>
      </c>
    </row>
    <row r="3567" spans="1:4">
      <c r="A3567" s="32" t="s">
        <v>4141</v>
      </c>
      <c r="B3567" s="32" t="s">
        <v>2547</v>
      </c>
      <c r="C3567" s="32">
        <v>1</v>
      </c>
      <c r="D3567" s="32">
        <v>1</v>
      </c>
    </row>
    <row r="3568" spans="1:4">
      <c r="A3568" s="32" t="s">
        <v>4142</v>
      </c>
      <c r="B3568" s="32" t="s">
        <v>2547</v>
      </c>
      <c r="C3568" s="32">
        <v>1</v>
      </c>
      <c r="D3568" s="32">
        <v>1</v>
      </c>
    </row>
    <row r="3569" spans="1:4">
      <c r="A3569" s="32" t="s">
        <v>3155</v>
      </c>
      <c r="B3569" s="32" t="s">
        <v>2547</v>
      </c>
      <c r="C3569" s="32">
        <v>1</v>
      </c>
      <c r="D3569" s="32">
        <v>1</v>
      </c>
    </row>
    <row r="3570" spans="1:4">
      <c r="A3570" s="32" t="s">
        <v>4143</v>
      </c>
      <c r="B3570" s="32" t="s">
        <v>2548</v>
      </c>
      <c r="C3570" s="32">
        <v>1</v>
      </c>
      <c r="D3570" s="32">
        <v>1</v>
      </c>
    </row>
    <row r="3571" spans="1:4">
      <c r="A3571" s="32" t="s">
        <v>3514</v>
      </c>
      <c r="B3571" s="32" t="s">
        <v>2548</v>
      </c>
      <c r="C3571" s="32">
        <v>1</v>
      </c>
      <c r="D3571" s="32">
        <v>1</v>
      </c>
    </row>
    <row r="3572" spans="1:4">
      <c r="A3572" s="32" t="s">
        <v>2124</v>
      </c>
      <c r="B3572" s="32" t="s">
        <v>2547</v>
      </c>
      <c r="C3572" s="32">
        <v>1</v>
      </c>
      <c r="D3572" s="32">
        <v>1</v>
      </c>
    </row>
    <row r="3573" spans="1:4">
      <c r="A3573" s="32" t="s">
        <v>4144</v>
      </c>
      <c r="B3573" s="32" t="s">
        <v>2547</v>
      </c>
      <c r="C3573" s="32">
        <v>1</v>
      </c>
      <c r="D3573" s="32">
        <v>1</v>
      </c>
    </row>
    <row r="3574" spans="1:4">
      <c r="A3574" s="32" t="s">
        <v>4145</v>
      </c>
      <c r="B3574" s="32" t="s">
        <v>2547</v>
      </c>
      <c r="C3574" s="32">
        <v>1</v>
      </c>
      <c r="D3574" s="32">
        <v>1</v>
      </c>
    </row>
    <row r="3575" spans="1:4">
      <c r="A3575" s="32" t="s">
        <v>2441</v>
      </c>
      <c r="B3575" s="32" t="s">
        <v>2548</v>
      </c>
      <c r="C3575" s="32">
        <v>1</v>
      </c>
      <c r="D3575" s="32">
        <v>1</v>
      </c>
    </row>
    <row r="3576" spans="1:4">
      <c r="A3576" s="32" t="s">
        <v>2896</v>
      </c>
      <c r="B3576" s="32" t="s">
        <v>2547</v>
      </c>
      <c r="C3576" s="32">
        <v>1</v>
      </c>
      <c r="D3576" s="32">
        <v>1</v>
      </c>
    </row>
    <row r="3577" spans="1:4">
      <c r="A3577" s="32" t="s">
        <v>4146</v>
      </c>
      <c r="B3577" s="32" t="s">
        <v>2548</v>
      </c>
      <c r="C3577" s="32">
        <v>1</v>
      </c>
      <c r="D3577" s="32">
        <v>1</v>
      </c>
    </row>
    <row r="3578" spans="1:4">
      <c r="A3578" s="32" t="s">
        <v>2260</v>
      </c>
      <c r="B3578" s="32" t="s">
        <v>2547</v>
      </c>
      <c r="C3578" s="32">
        <v>1</v>
      </c>
      <c r="D3578" s="32">
        <v>1</v>
      </c>
    </row>
    <row r="3579" spans="1:4">
      <c r="A3579" s="32" t="s">
        <v>3752</v>
      </c>
      <c r="B3579" s="32" t="s">
        <v>2547</v>
      </c>
      <c r="C3579" s="32">
        <v>1</v>
      </c>
      <c r="D3579" s="32">
        <v>1</v>
      </c>
    </row>
    <row r="3580" spans="1:4">
      <c r="A3580" s="32" t="s">
        <v>3752</v>
      </c>
      <c r="B3580" s="32" t="s">
        <v>2549</v>
      </c>
      <c r="C3580" s="32">
        <v>1</v>
      </c>
      <c r="D3580" s="32">
        <v>1</v>
      </c>
    </row>
    <row r="3581" spans="1:4">
      <c r="A3581" s="32" t="s">
        <v>4147</v>
      </c>
      <c r="B3581" s="32" t="s">
        <v>2547</v>
      </c>
      <c r="C3581" s="32">
        <v>1</v>
      </c>
      <c r="D3581" s="32">
        <v>1</v>
      </c>
    </row>
    <row r="3582" spans="1:4">
      <c r="A3582" s="32" t="s">
        <v>4148</v>
      </c>
      <c r="B3582" s="32" t="s">
        <v>2548</v>
      </c>
      <c r="C3582" s="32">
        <v>1</v>
      </c>
      <c r="D3582" s="32">
        <v>1</v>
      </c>
    </row>
    <row r="3583" spans="1:4">
      <c r="A3583" s="32" t="s">
        <v>3616</v>
      </c>
      <c r="B3583" s="32" t="s">
        <v>2549</v>
      </c>
      <c r="C3583" s="32">
        <v>1</v>
      </c>
      <c r="D3583" s="32">
        <v>1</v>
      </c>
    </row>
    <row r="3584" spans="1:4">
      <c r="A3584" s="32" t="s">
        <v>1904</v>
      </c>
      <c r="B3584" s="32" t="s">
        <v>2548</v>
      </c>
      <c r="C3584" s="32">
        <v>1</v>
      </c>
      <c r="D3584" s="32">
        <v>1</v>
      </c>
    </row>
    <row r="3585" spans="1:4">
      <c r="A3585" s="32" t="s">
        <v>2261</v>
      </c>
      <c r="B3585" s="32" t="s">
        <v>2547</v>
      </c>
      <c r="C3585" s="32">
        <v>1</v>
      </c>
      <c r="D3585" s="32">
        <v>1</v>
      </c>
    </row>
    <row r="3586" spans="1:4">
      <c r="A3586" s="32" t="s">
        <v>2261</v>
      </c>
      <c r="B3586" s="32" t="s">
        <v>2548</v>
      </c>
      <c r="C3586" s="32">
        <v>1</v>
      </c>
      <c r="D3586" s="32">
        <v>1</v>
      </c>
    </row>
    <row r="3587" spans="1:4">
      <c r="A3587" s="32" t="s">
        <v>4149</v>
      </c>
      <c r="B3587" s="32" t="s">
        <v>2547</v>
      </c>
      <c r="C3587" s="32">
        <v>1</v>
      </c>
      <c r="D3587" s="32">
        <v>1</v>
      </c>
    </row>
    <row r="3588" spans="1:4">
      <c r="A3588" s="32" t="s">
        <v>1905</v>
      </c>
      <c r="B3588" s="32" t="s">
        <v>2548</v>
      </c>
      <c r="C3588" s="32">
        <v>1</v>
      </c>
      <c r="D3588" s="32">
        <v>1</v>
      </c>
    </row>
    <row r="3589" spans="1:4">
      <c r="A3589" s="32" t="s">
        <v>4150</v>
      </c>
      <c r="B3589" s="32" t="s">
        <v>2548</v>
      </c>
      <c r="C3589" s="32">
        <v>1</v>
      </c>
      <c r="D3589" s="32">
        <v>1</v>
      </c>
    </row>
    <row r="3590" spans="1:4">
      <c r="A3590" s="32" t="s">
        <v>2841</v>
      </c>
      <c r="B3590" s="32" t="s">
        <v>2548</v>
      </c>
      <c r="C3590" s="32">
        <v>1</v>
      </c>
      <c r="D3590" s="32">
        <v>1</v>
      </c>
    </row>
    <row r="3591" spans="1:4">
      <c r="A3591" s="32" t="s">
        <v>2772</v>
      </c>
      <c r="B3591" s="32" t="s">
        <v>2547</v>
      </c>
      <c r="C3591" s="32">
        <v>1</v>
      </c>
      <c r="D3591" s="32">
        <v>1</v>
      </c>
    </row>
    <row r="3592" spans="1:4">
      <c r="A3592" s="32" t="s">
        <v>2262</v>
      </c>
      <c r="B3592" s="32" t="s">
        <v>2548</v>
      </c>
      <c r="C3592" s="32">
        <v>1</v>
      </c>
      <c r="D3592" s="32">
        <v>1</v>
      </c>
    </row>
    <row r="3593" spans="1:4">
      <c r="A3593" s="32" t="s">
        <v>4151</v>
      </c>
      <c r="B3593" s="32" t="s">
        <v>2547</v>
      </c>
      <c r="C3593" s="32">
        <v>1</v>
      </c>
      <c r="D3593" s="32">
        <v>1</v>
      </c>
    </row>
    <row r="3594" spans="1:4">
      <c r="A3594" s="32" t="s">
        <v>4152</v>
      </c>
      <c r="B3594" s="32" t="s">
        <v>2548</v>
      </c>
      <c r="C3594" s="32">
        <v>1</v>
      </c>
      <c r="D3594" s="32">
        <v>1</v>
      </c>
    </row>
    <row r="3595" spans="1:4">
      <c r="A3595" s="32" t="s">
        <v>4153</v>
      </c>
      <c r="B3595" s="32" t="s">
        <v>2547</v>
      </c>
      <c r="C3595" s="32">
        <v>1</v>
      </c>
      <c r="D3595" s="32">
        <v>1</v>
      </c>
    </row>
    <row r="3596" spans="1:4">
      <c r="A3596" s="32" t="s">
        <v>3156</v>
      </c>
      <c r="B3596" s="32" t="s">
        <v>2547</v>
      </c>
      <c r="C3596" s="32">
        <v>1</v>
      </c>
      <c r="D3596" s="32">
        <v>1</v>
      </c>
    </row>
    <row r="3597" spans="1:4">
      <c r="A3597" s="32" t="s">
        <v>3044</v>
      </c>
      <c r="B3597" s="32" t="s">
        <v>2547</v>
      </c>
      <c r="C3597" s="32">
        <v>1</v>
      </c>
      <c r="D3597" s="32">
        <v>1</v>
      </c>
    </row>
    <row r="3598" spans="1:4">
      <c r="A3598" s="32" t="s">
        <v>3030</v>
      </c>
      <c r="B3598" s="32" t="s">
        <v>2548</v>
      </c>
      <c r="C3598" s="32">
        <v>1</v>
      </c>
      <c r="D3598" s="32">
        <v>1</v>
      </c>
    </row>
    <row r="3599" spans="1:4">
      <c r="A3599" s="32" t="s">
        <v>3030</v>
      </c>
      <c r="B3599" s="32" t="s">
        <v>2549</v>
      </c>
      <c r="C3599" s="32">
        <v>1</v>
      </c>
      <c r="D3599" s="32">
        <v>1</v>
      </c>
    </row>
    <row r="3600" spans="1:4">
      <c r="A3600" s="32" t="s">
        <v>4154</v>
      </c>
      <c r="B3600" s="32" t="s">
        <v>2547</v>
      </c>
      <c r="C3600" s="32">
        <v>1</v>
      </c>
      <c r="D3600" s="32">
        <v>1</v>
      </c>
    </row>
    <row r="3601" spans="1:4">
      <c r="A3601" s="32" t="s">
        <v>3755</v>
      </c>
      <c r="B3601" s="32" t="s">
        <v>2547</v>
      </c>
      <c r="C3601" s="32">
        <v>1</v>
      </c>
      <c r="D3601" s="32">
        <v>1</v>
      </c>
    </row>
    <row r="3602" spans="1:4">
      <c r="A3602" s="32" t="s">
        <v>3755</v>
      </c>
      <c r="B3602" s="32" t="s">
        <v>2548</v>
      </c>
      <c r="C3602" s="32">
        <v>1</v>
      </c>
      <c r="D3602" s="32">
        <v>1</v>
      </c>
    </row>
    <row r="3603" spans="1:4">
      <c r="A3603" s="32" t="s">
        <v>4155</v>
      </c>
      <c r="B3603" s="32" t="s">
        <v>2547</v>
      </c>
      <c r="C3603" s="32">
        <v>1</v>
      </c>
      <c r="D3603" s="32">
        <v>1</v>
      </c>
    </row>
    <row r="3604" spans="1:4">
      <c r="A3604" s="32" t="s">
        <v>1742</v>
      </c>
      <c r="B3604" s="32" t="s">
        <v>2548</v>
      </c>
      <c r="C3604" s="32">
        <v>1</v>
      </c>
      <c r="D3604" s="32">
        <v>1</v>
      </c>
    </row>
    <row r="3605" spans="1:4">
      <c r="A3605" s="32" t="s">
        <v>2442</v>
      </c>
      <c r="B3605" s="32" t="s">
        <v>2549</v>
      </c>
      <c r="C3605" s="32">
        <v>1</v>
      </c>
      <c r="D3605" s="32">
        <v>1</v>
      </c>
    </row>
    <row r="3606" spans="1:4">
      <c r="A3606" s="32" t="s">
        <v>3756</v>
      </c>
      <c r="B3606" s="32" t="s">
        <v>2547</v>
      </c>
      <c r="C3606" s="32">
        <v>1</v>
      </c>
      <c r="D3606" s="32">
        <v>1</v>
      </c>
    </row>
    <row r="3607" spans="1:4">
      <c r="A3607" s="32" t="s">
        <v>3756</v>
      </c>
      <c r="B3607" s="32" t="s">
        <v>2548</v>
      </c>
      <c r="C3607" s="32">
        <v>1</v>
      </c>
      <c r="D3607" s="32">
        <v>1</v>
      </c>
    </row>
    <row r="3608" spans="1:4">
      <c r="A3608" s="32" t="s">
        <v>3066</v>
      </c>
      <c r="B3608" s="32" t="s">
        <v>2547</v>
      </c>
      <c r="C3608" s="32">
        <v>1</v>
      </c>
      <c r="D3608" s="32">
        <v>1</v>
      </c>
    </row>
    <row r="3609" spans="1:4">
      <c r="A3609" s="32" t="s">
        <v>4156</v>
      </c>
      <c r="B3609" s="32" t="s">
        <v>2547</v>
      </c>
      <c r="C3609" s="32">
        <v>1</v>
      </c>
      <c r="D3609" s="32">
        <v>1</v>
      </c>
    </row>
    <row r="3610" spans="1:4">
      <c r="A3610" s="32" t="s">
        <v>3757</v>
      </c>
      <c r="B3610" s="32" t="s">
        <v>2547</v>
      </c>
      <c r="C3610" s="32">
        <v>1</v>
      </c>
      <c r="D3610" s="32">
        <v>1</v>
      </c>
    </row>
    <row r="3611" spans="1:4">
      <c r="A3611" s="32" t="s">
        <v>3757</v>
      </c>
      <c r="B3611" s="32" t="s">
        <v>2548</v>
      </c>
      <c r="C3611" s="32">
        <v>1</v>
      </c>
      <c r="D3611" s="32">
        <v>1</v>
      </c>
    </row>
    <row r="3612" spans="1:4">
      <c r="A3612" s="32" t="s">
        <v>4157</v>
      </c>
      <c r="B3612" s="32" t="s">
        <v>2548</v>
      </c>
      <c r="C3612" s="32">
        <v>1</v>
      </c>
      <c r="D3612" s="32">
        <v>1</v>
      </c>
    </row>
    <row r="3613" spans="1:4">
      <c r="A3613" s="32" t="s">
        <v>2813</v>
      </c>
      <c r="B3613" s="32" t="s">
        <v>2547</v>
      </c>
      <c r="C3613" s="32">
        <v>1</v>
      </c>
      <c r="D3613" s="32">
        <v>1</v>
      </c>
    </row>
    <row r="3614" spans="1:4">
      <c r="A3614" s="32" t="s">
        <v>4158</v>
      </c>
      <c r="B3614" s="32" t="s">
        <v>2549</v>
      </c>
      <c r="C3614" s="32">
        <v>1</v>
      </c>
      <c r="D3614" s="32">
        <v>1</v>
      </c>
    </row>
    <row r="3615" spans="1:4">
      <c r="A3615" s="32" t="s">
        <v>4159</v>
      </c>
      <c r="B3615" s="32" t="s">
        <v>2547</v>
      </c>
      <c r="C3615" s="32">
        <v>1</v>
      </c>
      <c r="D3615" s="32">
        <v>1</v>
      </c>
    </row>
    <row r="3616" spans="1:4">
      <c r="A3616" s="32" t="s">
        <v>4160</v>
      </c>
      <c r="B3616" s="32" t="s">
        <v>2547</v>
      </c>
      <c r="C3616" s="32">
        <v>1</v>
      </c>
      <c r="D3616" s="32">
        <v>1</v>
      </c>
    </row>
    <row r="3617" spans="1:4">
      <c r="A3617" s="32" t="s">
        <v>4161</v>
      </c>
      <c r="B3617" s="32" t="s">
        <v>2547</v>
      </c>
      <c r="C3617" s="32">
        <v>1</v>
      </c>
      <c r="D3617" s="32">
        <v>1</v>
      </c>
    </row>
    <row r="3618" spans="1:4">
      <c r="A3618" s="32" t="s">
        <v>1421</v>
      </c>
      <c r="B3618" s="32" t="s">
        <v>2548</v>
      </c>
      <c r="C3618" s="32">
        <v>1</v>
      </c>
      <c r="D3618" s="32">
        <v>1</v>
      </c>
    </row>
    <row r="3619" spans="1:4">
      <c r="A3619" s="32" t="s">
        <v>4162</v>
      </c>
      <c r="B3619" s="32" t="s">
        <v>2547</v>
      </c>
      <c r="C3619" s="32">
        <v>1</v>
      </c>
      <c r="D3619" s="32">
        <v>1</v>
      </c>
    </row>
    <row r="3620" spans="1:4">
      <c r="A3620" s="32" t="s">
        <v>3045</v>
      </c>
      <c r="B3620" s="32" t="s">
        <v>2547</v>
      </c>
      <c r="C3620" s="32">
        <v>1</v>
      </c>
      <c r="D3620" s="32">
        <v>1</v>
      </c>
    </row>
    <row r="3621" spans="1:4">
      <c r="A3621" s="32" t="s">
        <v>2264</v>
      </c>
      <c r="B3621" s="32" t="s">
        <v>2547</v>
      </c>
      <c r="C3621" s="32">
        <v>1</v>
      </c>
      <c r="D3621" s="32">
        <v>1</v>
      </c>
    </row>
    <row r="3622" spans="1:4">
      <c r="A3622" s="32" t="s">
        <v>2127</v>
      </c>
      <c r="B3622" s="32" t="s">
        <v>2547</v>
      </c>
      <c r="C3622" s="32">
        <v>1</v>
      </c>
      <c r="D3622" s="32">
        <v>1</v>
      </c>
    </row>
    <row r="3623" spans="1:4">
      <c r="A3623" s="32" t="s">
        <v>4163</v>
      </c>
      <c r="B3623" s="32" t="s">
        <v>2547</v>
      </c>
      <c r="C3623" s="32">
        <v>1</v>
      </c>
      <c r="D3623" s="32">
        <v>1</v>
      </c>
    </row>
    <row r="3624" spans="1:4">
      <c r="A3624" s="32" t="s">
        <v>4164</v>
      </c>
      <c r="B3624" s="32" t="s">
        <v>2548</v>
      </c>
      <c r="C3624" s="32">
        <v>1</v>
      </c>
      <c r="D3624" s="32">
        <v>1</v>
      </c>
    </row>
    <row r="3625" spans="1:4">
      <c r="A3625" s="32" t="s">
        <v>1906</v>
      </c>
      <c r="B3625" s="32" t="s">
        <v>2547</v>
      </c>
      <c r="C3625" s="32">
        <v>1</v>
      </c>
      <c r="D3625" s="32">
        <v>1</v>
      </c>
    </row>
    <row r="3626" spans="1:4">
      <c r="A3626" s="32" t="s">
        <v>4165</v>
      </c>
      <c r="B3626" s="32" t="s">
        <v>2547</v>
      </c>
      <c r="C3626" s="32">
        <v>1</v>
      </c>
      <c r="D3626" s="32">
        <v>1</v>
      </c>
    </row>
    <row r="3627" spans="1:4">
      <c r="A3627" s="32" t="s">
        <v>4166</v>
      </c>
      <c r="B3627" s="32" t="s">
        <v>2547</v>
      </c>
      <c r="C3627" s="32">
        <v>1</v>
      </c>
      <c r="D3627" s="32">
        <v>1</v>
      </c>
    </row>
    <row r="3628" spans="1:4">
      <c r="A3628" s="32" t="s">
        <v>3758</v>
      </c>
      <c r="B3628" s="32" t="s">
        <v>2547</v>
      </c>
      <c r="C3628" s="32">
        <v>1</v>
      </c>
      <c r="D3628" s="32">
        <v>1</v>
      </c>
    </row>
    <row r="3629" spans="1:4">
      <c r="A3629" s="32" t="s">
        <v>3758</v>
      </c>
      <c r="B3629" s="32" t="s">
        <v>2548</v>
      </c>
      <c r="C3629" s="32">
        <v>1</v>
      </c>
      <c r="D3629" s="32">
        <v>1</v>
      </c>
    </row>
    <row r="3630" spans="1:4">
      <c r="A3630" s="32" t="s">
        <v>3759</v>
      </c>
      <c r="B3630" s="32" t="s">
        <v>2547</v>
      </c>
      <c r="C3630" s="32">
        <v>1</v>
      </c>
      <c r="D3630" s="32">
        <v>1</v>
      </c>
    </row>
    <row r="3631" spans="1:4">
      <c r="A3631" s="32" t="s">
        <v>3759</v>
      </c>
      <c r="B3631" s="32" t="s">
        <v>2548</v>
      </c>
      <c r="C3631" s="32">
        <v>1</v>
      </c>
      <c r="D3631" s="32">
        <v>1</v>
      </c>
    </row>
    <row r="3632" spans="1:4">
      <c r="A3632" s="32" t="s">
        <v>3760</v>
      </c>
      <c r="B3632" s="32" t="s">
        <v>2547</v>
      </c>
      <c r="C3632" s="32">
        <v>1</v>
      </c>
      <c r="D3632" s="32">
        <v>1</v>
      </c>
    </row>
    <row r="3633" spans="1:4">
      <c r="A3633" s="32" t="s">
        <v>3760</v>
      </c>
      <c r="B3633" s="32" t="s">
        <v>2548</v>
      </c>
      <c r="C3633" s="32">
        <v>1</v>
      </c>
      <c r="D3633" s="32">
        <v>1</v>
      </c>
    </row>
    <row r="3634" spans="1:4">
      <c r="A3634" s="32" t="s">
        <v>4167</v>
      </c>
      <c r="B3634" s="32" t="s">
        <v>2547</v>
      </c>
      <c r="C3634" s="32">
        <v>1</v>
      </c>
      <c r="D3634" s="32">
        <v>1</v>
      </c>
    </row>
    <row r="3635" spans="1:4">
      <c r="A3635" s="32" t="s">
        <v>2444</v>
      </c>
      <c r="B3635" s="32" t="s">
        <v>2547</v>
      </c>
      <c r="C3635" s="32">
        <v>1</v>
      </c>
      <c r="D3635" s="32">
        <v>1</v>
      </c>
    </row>
    <row r="3636" spans="1:4">
      <c r="A3636" s="32" t="s">
        <v>2265</v>
      </c>
      <c r="B3636" s="32" t="s">
        <v>2547</v>
      </c>
      <c r="C3636" s="32">
        <v>1</v>
      </c>
      <c r="D3636" s="32">
        <v>1</v>
      </c>
    </row>
    <row r="3637" spans="1:4">
      <c r="A3637" s="32" t="s">
        <v>4168</v>
      </c>
      <c r="B3637" s="32" t="s">
        <v>2547</v>
      </c>
      <c r="C3637" s="32">
        <v>1</v>
      </c>
      <c r="D3637" s="32">
        <v>1</v>
      </c>
    </row>
    <row r="3638" spans="1:4">
      <c r="A3638" s="32" t="s">
        <v>1907</v>
      </c>
      <c r="B3638" s="32" t="s">
        <v>2548</v>
      </c>
      <c r="C3638" s="32">
        <v>1</v>
      </c>
      <c r="D3638" s="32">
        <v>1</v>
      </c>
    </row>
    <row r="3639" spans="1:4">
      <c r="A3639" s="32" t="s">
        <v>4169</v>
      </c>
      <c r="B3639" s="32" t="s">
        <v>2547</v>
      </c>
      <c r="C3639" s="32">
        <v>1</v>
      </c>
      <c r="D3639" s="32">
        <v>1</v>
      </c>
    </row>
    <row r="3640" spans="1:4">
      <c r="A3640" s="32" t="s">
        <v>4170</v>
      </c>
      <c r="B3640" s="32" t="s">
        <v>2549</v>
      </c>
      <c r="C3640" s="32">
        <v>1</v>
      </c>
      <c r="D3640" s="32">
        <v>1</v>
      </c>
    </row>
    <row r="3641" spans="1:4">
      <c r="A3641" s="32" t="s">
        <v>2445</v>
      </c>
      <c r="B3641" s="32" t="s">
        <v>2547</v>
      </c>
      <c r="C3641" s="32">
        <v>1</v>
      </c>
      <c r="D3641" s="32">
        <v>1</v>
      </c>
    </row>
    <row r="3642" spans="1:4">
      <c r="A3642" s="32" t="s">
        <v>3762</v>
      </c>
      <c r="B3642" s="32" t="s">
        <v>2547</v>
      </c>
      <c r="C3642" s="32">
        <v>1</v>
      </c>
      <c r="D3642" s="32">
        <v>1</v>
      </c>
    </row>
    <row r="3643" spans="1:4">
      <c r="A3643" s="32" t="s">
        <v>3762</v>
      </c>
      <c r="B3643" s="32" t="s">
        <v>2548</v>
      </c>
      <c r="C3643" s="32">
        <v>1</v>
      </c>
      <c r="D3643" s="32">
        <v>1</v>
      </c>
    </row>
    <row r="3644" spans="1:4">
      <c r="A3644" s="32" t="s">
        <v>4171</v>
      </c>
      <c r="B3644" s="32" t="s">
        <v>2548</v>
      </c>
      <c r="C3644" s="32">
        <v>1</v>
      </c>
      <c r="D3644" s="32">
        <v>1</v>
      </c>
    </row>
    <row r="3645" spans="1:4">
      <c r="A3645" s="32" t="s">
        <v>2008</v>
      </c>
      <c r="B3645" s="32" t="s">
        <v>2548</v>
      </c>
      <c r="C3645" s="32">
        <v>1</v>
      </c>
      <c r="D3645" s="32">
        <v>1</v>
      </c>
    </row>
    <row r="3646" spans="1:4">
      <c r="A3646" s="32" t="s">
        <v>2446</v>
      </c>
      <c r="B3646" s="32" t="s">
        <v>2547</v>
      </c>
      <c r="C3646" s="32">
        <v>1</v>
      </c>
      <c r="D3646" s="32">
        <v>1</v>
      </c>
    </row>
    <row r="3647" spans="1:4">
      <c r="A3647" s="32" t="s">
        <v>4172</v>
      </c>
      <c r="B3647" s="32" t="s">
        <v>2548</v>
      </c>
      <c r="C3647" s="32">
        <v>1</v>
      </c>
      <c r="D3647" s="32">
        <v>1</v>
      </c>
    </row>
    <row r="3648" spans="1:4">
      <c r="A3648" s="32" t="s">
        <v>3765</v>
      </c>
      <c r="B3648" s="32" t="s">
        <v>2547</v>
      </c>
      <c r="C3648" s="32">
        <v>1</v>
      </c>
      <c r="D3648" s="32">
        <v>1</v>
      </c>
    </row>
    <row r="3649" spans="1:4">
      <c r="A3649" s="32" t="s">
        <v>3765</v>
      </c>
      <c r="B3649" s="32" t="s">
        <v>2548</v>
      </c>
      <c r="C3649" s="32">
        <v>1</v>
      </c>
      <c r="D3649" s="32">
        <v>1</v>
      </c>
    </row>
    <row r="3650" spans="1:4">
      <c r="A3650" s="32" t="s">
        <v>4173</v>
      </c>
      <c r="B3650" s="32" t="s">
        <v>2547</v>
      </c>
      <c r="C3650" s="32">
        <v>1</v>
      </c>
      <c r="D3650" s="32">
        <v>1</v>
      </c>
    </row>
    <row r="3651" spans="1:4">
      <c r="A3651" s="32" t="s">
        <v>3159</v>
      </c>
      <c r="B3651" s="32" t="s">
        <v>2547</v>
      </c>
      <c r="C3651" s="32">
        <v>1</v>
      </c>
      <c r="D3651" s="32">
        <v>1</v>
      </c>
    </row>
    <row r="3652" spans="1:4">
      <c r="A3652" s="32" t="s">
        <v>4174</v>
      </c>
      <c r="B3652" s="32" t="s">
        <v>2548</v>
      </c>
      <c r="C3652" s="32">
        <v>1</v>
      </c>
      <c r="D3652" s="32">
        <v>1</v>
      </c>
    </row>
    <row r="3653" spans="1:4">
      <c r="A3653" s="32" t="s">
        <v>2814</v>
      </c>
      <c r="B3653" s="32" t="s">
        <v>2547</v>
      </c>
      <c r="C3653" s="32">
        <v>1</v>
      </c>
      <c r="D3653" s="32">
        <v>1</v>
      </c>
    </row>
    <row r="3654" spans="1:4">
      <c r="A3654" s="32" t="s">
        <v>4175</v>
      </c>
      <c r="B3654" s="32" t="s">
        <v>2547</v>
      </c>
      <c r="C3654" s="32">
        <v>1</v>
      </c>
      <c r="D3654" s="32">
        <v>1</v>
      </c>
    </row>
    <row r="3655" spans="1:4">
      <c r="A3655" s="32" t="s">
        <v>3767</v>
      </c>
      <c r="B3655" s="32" t="s">
        <v>2547</v>
      </c>
      <c r="C3655" s="32">
        <v>1</v>
      </c>
      <c r="D3655" s="32">
        <v>1</v>
      </c>
    </row>
    <row r="3656" spans="1:4">
      <c r="A3656" s="32" t="s">
        <v>3767</v>
      </c>
      <c r="B3656" s="32" t="s">
        <v>2548</v>
      </c>
      <c r="C3656" s="32">
        <v>1</v>
      </c>
      <c r="D3656" s="32">
        <v>1</v>
      </c>
    </row>
    <row r="3657" spans="1:4">
      <c r="A3657" s="32" t="s">
        <v>1808</v>
      </c>
      <c r="B3657" s="32" t="s">
        <v>2549</v>
      </c>
      <c r="C3657" s="32">
        <v>1</v>
      </c>
      <c r="D3657" s="32">
        <v>1</v>
      </c>
    </row>
    <row r="3658" spans="1:4">
      <c r="A3658" s="32" t="s">
        <v>4176</v>
      </c>
      <c r="B3658" s="32" t="s">
        <v>2548</v>
      </c>
      <c r="C3658" s="32">
        <v>1</v>
      </c>
      <c r="D3658" s="32">
        <v>1</v>
      </c>
    </row>
    <row r="3659" spans="1:4">
      <c r="A3659" s="32" t="s">
        <v>1745</v>
      </c>
      <c r="B3659" s="32" t="s">
        <v>2549</v>
      </c>
      <c r="C3659" s="32">
        <v>1</v>
      </c>
      <c r="D3659" s="32">
        <v>1</v>
      </c>
    </row>
    <row r="3660" spans="1:4">
      <c r="A3660" s="32" t="s">
        <v>2447</v>
      </c>
      <c r="B3660" s="32" t="s">
        <v>2548</v>
      </c>
      <c r="C3660" s="32">
        <v>1</v>
      </c>
      <c r="D3660" s="32">
        <v>1</v>
      </c>
    </row>
    <row r="3661" spans="1:4">
      <c r="A3661" s="32" t="s">
        <v>4177</v>
      </c>
      <c r="B3661" s="32" t="s">
        <v>2547</v>
      </c>
      <c r="C3661" s="32">
        <v>1</v>
      </c>
      <c r="D3661" s="32">
        <v>1</v>
      </c>
    </row>
    <row r="3662" spans="1:4">
      <c r="A3662" s="32" t="s">
        <v>1589</v>
      </c>
      <c r="B3662" s="32" t="s">
        <v>2548</v>
      </c>
      <c r="C3662" s="32">
        <v>1</v>
      </c>
      <c r="D3662" s="32">
        <v>1</v>
      </c>
    </row>
    <row r="3663" spans="1:4">
      <c r="A3663" s="32" t="s">
        <v>4178</v>
      </c>
      <c r="B3663" s="32" t="s">
        <v>2547</v>
      </c>
      <c r="C3663" s="32">
        <v>1</v>
      </c>
      <c r="D3663" s="32">
        <v>1</v>
      </c>
    </row>
    <row r="3664" spans="1:4">
      <c r="A3664" s="32" t="s">
        <v>4179</v>
      </c>
      <c r="B3664" s="32" t="s">
        <v>2548</v>
      </c>
      <c r="C3664" s="32">
        <v>1</v>
      </c>
      <c r="D3664" s="32">
        <v>1</v>
      </c>
    </row>
    <row r="3665" spans="1:4">
      <c r="A3665" s="32" t="s">
        <v>4180</v>
      </c>
      <c r="B3665" s="32" t="s">
        <v>2548</v>
      </c>
      <c r="C3665" s="32">
        <v>1</v>
      </c>
      <c r="D3665" s="32">
        <v>1</v>
      </c>
    </row>
    <row r="3666" spans="1:4">
      <c r="A3666" s="32" t="s">
        <v>4181</v>
      </c>
      <c r="B3666" s="32" t="s">
        <v>2548</v>
      </c>
      <c r="C3666" s="32">
        <v>1</v>
      </c>
      <c r="D3666" s="32">
        <v>1</v>
      </c>
    </row>
    <row r="3667" spans="1:4">
      <c r="A3667" s="32" t="s">
        <v>3160</v>
      </c>
      <c r="B3667" s="32" t="s">
        <v>2547</v>
      </c>
      <c r="C3667" s="32">
        <v>1</v>
      </c>
      <c r="D3667" s="32">
        <v>1</v>
      </c>
    </row>
    <row r="3668" spans="1:4">
      <c r="A3668" s="32" t="s">
        <v>4182</v>
      </c>
      <c r="B3668" s="32" t="s">
        <v>2548</v>
      </c>
      <c r="C3668" s="32">
        <v>1</v>
      </c>
      <c r="D3668" s="32">
        <v>1</v>
      </c>
    </row>
    <row r="3669" spans="1:4">
      <c r="A3669" s="32" t="s">
        <v>4183</v>
      </c>
      <c r="B3669" s="32" t="s">
        <v>2548</v>
      </c>
      <c r="C3669" s="32">
        <v>1</v>
      </c>
      <c r="D3669" s="32">
        <v>1</v>
      </c>
    </row>
    <row r="3670" spans="1:4">
      <c r="A3670" s="32" t="s">
        <v>4184</v>
      </c>
      <c r="B3670" s="32" t="s">
        <v>2547</v>
      </c>
      <c r="C3670" s="32">
        <v>1</v>
      </c>
      <c r="D3670" s="32">
        <v>1</v>
      </c>
    </row>
    <row r="3671" spans="1:4">
      <c r="A3671" s="32" t="s">
        <v>4185</v>
      </c>
      <c r="B3671" s="32" t="s">
        <v>2547</v>
      </c>
      <c r="C3671" s="32">
        <v>1</v>
      </c>
      <c r="D3671" s="32">
        <v>1</v>
      </c>
    </row>
    <row r="3672" spans="1:4">
      <c r="A3672" s="32" t="s">
        <v>4186</v>
      </c>
      <c r="B3672" s="32" t="s">
        <v>2547</v>
      </c>
      <c r="C3672" s="32">
        <v>1</v>
      </c>
      <c r="D3672" s="32">
        <v>1</v>
      </c>
    </row>
    <row r="3673" spans="1:4">
      <c r="A3673" s="32" t="s">
        <v>4187</v>
      </c>
      <c r="B3673" s="32" t="s">
        <v>2547</v>
      </c>
      <c r="C3673" s="32">
        <v>1</v>
      </c>
      <c r="D3673" s="32">
        <v>1</v>
      </c>
    </row>
    <row r="3674" spans="1:4">
      <c r="A3674" s="32" t="s">
        <v>3621</v>
      </c>
      <c r="B3674" s="32" t="s">
        <v>2548</v>
      </c>
      <c r="C3674" s="32">
        <v>1</v>
      </c>
      <c r="D3674" s="32">
        <v>1</v>
      </c>
    </row>
    <row r="3675" spans="1:4">
      <c r="A3675" s="32" t="s">
        <v>2267</v>
      </c>
      <c r="B3675" s="32" t="s">
        <v>2547</v>
      </c>
      <c r="C3675" s="32">
        <v>1</v>
      </c>
      <c r="D3675" s="32">
        <v>1</v>
      </c>
    </row>
    <row r="3676" spans="1:4">
      <c r="A3676" s="32" t="s">
        <v>3067</v>
      </c>
      <c r="B3676" s="32" t="s">
        <v>2547</v>
      </c>
      <c r="C3676" s="32">
        <v>1</v>
      </c>
      <c r="D3676" s="32">
        <v>1</v>
      </c>
    </row>
    <row r="3677" spans="1:4">
      <c r="A3677" s="32" t="s">
        <v>3067</v>
      </c>
      <c r="B3677" s="32" t="s">
        <v>2548</v>
      </c>
      <c r="C3677" s="32">
        <v>1</v>
      </c>
      <c r="D3677" s="32">
        <v>1</v>
      </c>
    </row>
    <row r="3678" spans="1:4">
      <c r="A3678" s="32" t="s">
        <v>4188</v>
      </c>
      <c r="B3678" s="32" t="s">
        <v>2547</v>
      </c>
      <c r="C3678" s="32">
        <v>1</v>
      </c>
      <c r="D3678" s="32">
        <v>1</v>
      </c>
    </row>
    <row r="3679" spans="1:4">
      <c r="A3679" s="32" t="s">
        <v>2449</v>
      </c>
      <c r="B3679" s="32" t="s">
        <v>2547</v>
      </c>
      <c r="C3679" s="32">
        <v>1</v>
      </c>
      <c r="D3679" s="32">
        <v>1</v>
      </c>
    </row>
    <row r="3680" spans="1:4">
      <c r="A3680" s="32" t="s">
        <v>4189</v>
      </c>
      <c r="B3680" s="32" t="s">
        <v>2547</v>
      </c>
      <c r="C3680" s="32">
        <v>1</v>
      </c>
      <c r="D3680" s="32">
        <v>1</v>
      </c>
    </row>
    <row r="3681" spans="1:4">
      <c r="A3681" s="32" t="s">
        <v>4190</v>
      </c>
      <c r="B3681" s="32" t="s">
        <v>2547</v>
      </c>
      <c r="C3681" s="32">
        <v>1</v>
      </c>
      <c r="D3681" s="32">
        <v>1</v>
      </c>
    </row>
    <row r="3682" spans="1:4">
      <c r="A3682" s="32" t="s">
        <v>4191</v>
      </c>
      <c r="B3682" s="32" t="s">
        <v>2548</v>
      </c>
      <c r="C3682" s="32">
        <v>1</v>
      </c>
      <c r="D3682" s="32">
        <v>1</v>
      </c>
    </row>
    <row r="3683" spans="1:4">
      <c r="A3683" s="32" t="s">
        <v>3622</v>
      </c>
      <c r="B3683" s="32" t="s">
        <v>2547</v>
      </c>
      <c r="C3683" s="32">
        <v>1</v>
      </c>
      <c r="D3683" s="32">
        <v>1</v>
      </c>
    </row>
    <row r="3684" spans="1:4">
      <c r="A3684" s="32" t="s">
        <v>1439</v>
      </c>
      <c r="B3684" s="32" t="s">
        <v>2547</v>
      </c>
      <c r="C3684" s="32">
        <v>1</v>
      </c>
      <c r="D3684" s="32">
        <v>1</v>
      </c>
    </row>
    <row r="3685" spans="1:4">
      <c r="A3685" s="32" t="s">
        <v>1811</v>
      </c>
      <c r="B3685" s="32" t="s">
        <v>2548</v>
      </c>
      <c r="C3685" s="32">
        <v>1</v>
      </c>
      <c r="D3685" s="32">
        <v>1</v>
      </c>
    </row>
    <row r="3686" spans="1:4">
      <c r="A3686" s="32" t="s">
        <v>2450</v>
      </c>
      <c r="B3686" s="32" t="s">
        <v>2548</v>
      </c>
      <c r="C3686" s="32">
        <v>1</v>
      </c>
      <c r="D3686" s="32">
        <v>1</v>
      </c>
    </row>
    <row r="3687" spans="1:4">
      <c r="A3687" s="32" t="s">
        <v>4192</v>
      </c>
      <c r="B3687" s="32" t="s">
        <v>2547</v>
      </c>
      <c r="C3687" s="32">
        <v>1</v>
      </c>
      <c r="D3687" s="32">
        <v>1</v>
      </c>
    </row>
    <row r="3688" spans="1:4">
      <c r="A3688" s="32" t="s">
        <v>2269</v>
      </c>
      <c r="B3688" s="32" t="s">
        <v>2547</v>
      </c>
      <c r="C3688" s="32">
        <v>1</v>
      </c>
      <c r="D3688" s="32">
        <v>1</v>
      </c>
    </row>
    <row r="3689" spans="1:4">
      <c r="A3689" s="32" t="s">
        <v>3771</v>
      </c>
      <c r="B3689" s="32" t="s">
        <v>2547</v>
      </c>
      <c r="C3689" s="32">
        <v>1</v>
      </c>
      <c r="D3689" s="32">
        <v>1</v>
      </c>
    </row>
    <row r="3690" spans="1:4">
      <c r="A3690" s="32" t="s">
        <v>3771</v>
      </c>
      <c r="B3690" s="32" t="s">
        <v>2548</v>
      </c>
      <c r="C3690" s="32">
        <v>1</v>
      </c>
      <c r="D3690" s="32">
        <v>1</v>
      </c>
    </row>
    <row r="3691" spans="1:4">
      <c r="A3691" s="32" t="s">
        <v>1746</v>
      </c>
      <c r="B3691" s="32" t="s">
        <v>2548</v>
      </c>
      <c r="C3691" s="32">
        <v>1</v>
      </c>
      <c r="D3691" s="32">
        <v>1</v>
      </c>
    </row>
    <row r="3692" spans="1:4">
      <c r="A3692" s="32" t="s">
        <v>4193</v>
      </c>
      <c r="B3692" s="32" t="s">
        <v>2547</v>
      </c>
      <c r="C3692" s="32">
        <v>1</v>
      </c>
      <c r="D3692" s="32">
        <v>1</v>
      </c>
    </row>
    <row r="3693" spans="1:4">
      <c r="A3693" s="32" t="s">
        <v>4194</v>
      </c>
      <c r="B3693" s="32" t="s">
        <v>2547</v>
      </c>
      <c r="C3693" s="32">
        <v>1</v>
      </c>
      <c r="D3693" s="32">
        <v>1</v>
      </c>
    </row>
    <row r="3694" spans="1:4">
      <c r="A3694" s="32" t="s">
        <v>2010</v>
      </c>
      <c r="B3694" s="32" t="s">
        <v>2547</v>
      </c>
      <c r="C3694" s="32">
        <v>1</v>
      </c>
      <c r="D3694" s="32">
        <v>1</v>
      </c>
    </row>
    <row r="3695" spans="1:4">
      <c r="A3695" s="32" t="s">
        <v>4195</v>
      </c>
      <c r="B3695" s="32" t="s">
        <v>2547</v>
      </c>
      <c r="C3695" s="32">
        <v>1</v>
      </c>
      <c r="D3695" s="32">
        <v>1</v>
      </c>
    </row>
    <row r="3696" spans="1:4">
      <c r="A3696" s="32" t="s">
        <v>3544</v>
      </c>
      <c r="B3696" s="32" t="s">
        <v>2548</v>
      </c>
      <c r="C3696" s="32">
        <v>1</v>
      </c>
      <c r="D3696" s="32">
        <v>1</v>
      </c>
    </row>
    <row r="3697" spans="1:4">
      <c r="A3697" s="32" t="s">
        <v>2128</v>
      </c>
      <c r="B3697" s="32" t="s">
        <v>2548</v>
      </c>
      <c r="C3697" s="32">
        <v>1</v>
      </c>
      <c r="D3697" s="32">
        <v>1</v>
      </c>
    </row>
    <row r="3698" spans="1:4">
      <c r="A3698" s="32" t="s">
        <v>3070</v>
      </c>
      <c r="B3698" s="32" t="s">
        <v>2547</v>
      </c>
      <c r="C3698" s="32">
        <v>1</v>
      </c>
      <c r="D3698" s="32">
        <v>1</v>
      </c>
    </row>
    <row r="3699" spans="1:4">
      <c r="A3699" s="32" t="s">
        <v>4196</v>
      </c>
      <c r="B3699" s="32" t="s">
        <v>2549</v>
      </c>
      <c r="C3699" s="32">
        <v>1</v>
      </c>
      <c r="D3699" s="32">
        <v>1</v>
      </c>
    </row>
    <row r="3700" spans="1:4">
      <c r="A3700" s="32" t="s">
        <v>3545</v>
      </c>
      <c r="B3700" s="32" t="s">
        <v>2548</v>
      </c>
      <c r="C3700" s="32">
        <v>1</v>
      </c>
      <c r="D3700" s="32">
        <v>1</v>
      </c>
    </row>
    <row r="3701" spans="1:4">
      <c r="A3701" s="32" t="s">
        <v>1813</v>
      </c>
      <c r="B3701" s="32" t="s">
        <v>2547</v>
      </c>
      <c r="C3701" s="32">
        <v>1</v>
      </c>
      <c r="D3701" s="32">
        <v>1</v>
      </c>
    </row>
    <row r="3702" spans="1:4">
      <c r="A3702" s="32" t="s">
        <v>1813</v>
      </c>
      <c r="B3702" s="32" t="s">
        <v>2548</v>
      </c>
      <c r="C3702" s="32">
        <v>1</v>
      </c>
      <c r="D3702" s="32">
        <v>1</v>
      </c>
    </row>
    <row r="3703" spans="1:4">
      <c r="A3703" s="32" t="s">
        <v>2451</v>
      </c>
      <c r="B3703" s="32" t="s">
        <v>2547</v>
      </c>
      <c r="C3703" s="32">
        <v>1</v>
      </c>
      <c r="D3703" s="32">
        <v>1</v>
      </c>
    </row>
    <row r="3704" spans="1:4">
      <c r="A3704" s="32" t="s">
        <v>3772</v>
      </c>
      <c r="B3704" s="32" t="s">
        <v>2547</v>
      </c>
      <c r="C3704" s="32">
        <v>1</v>
      </c>
      <c r="D3704" s="32">
        <v>1</v>
      </c>
    </row>
    <row r="3705" spans="1:4">
      <c r="A3705" s="32" t="s">
        <v>3772</v>
      </c>
      <c r="B3705" s="32" t="s">
        <v>2548</v>
      </c>
      <c r="C3705" s="32">
        <v>1</v>
      </c>
      <c r="D3705" s="32">
        <v>1</v>
      </c>
    </row>
    <row r="3706" spans="1:4">
      <c r="A3706" s="32" t="s">
        <v>4197</v>
      </c>
      <c r="B3706" s="32" t="s">
        <v>2547</v>
      </c>
      <c r="C3706" s="32">
        <v>1</v>
      </c>
      <c r="D3706" s="32">
        <v>1</v>
      </c>
    </row>
    <row r="3707" spans="1:4">
      <c r="A3707" s="32" t="s">
        <v>2129</v>
      </c>
      <c r="B3707" s="32" t="s">
        <v>2548</v>
      </c>
      <c r="C3707" s="32">
        <v>1</v>
      </c>
      <c r="D3707" s="32">
        <v>1</v>
      </c>
    </row>
    <row r="3708" spans="1:4">
      <c r="A3708" s="32" t="s">
        <v>4198</v>
      </c>
      <c r="B3708" s="32" t="s">
        <v>2547</v>
      </c>
      <c r="C3708" s="32">
        <v>1</v>
      </c>
      <c r="D3708" s="32">
        <v>1</v>
      </c>
    </row>
    <row r="3709" spans="1:4">
      <c r="A3709" s="32" t="s">
        <v>4199</v>
      </c>
      <c r="B3709" s="32" t="s">
        <v>2547</v>
      </c>
      <c r="C3709" s="32">
        <v>1</v>
      </c>
      <c r="D3709" s="32">
        <v>1</v>
      </c>
    </row>
    <row r="3710" spans="1:4">
      <c r="A3710" s="32" t="s">
        <v>2270</v>
      </c>
      <c r="B3710" s="32" t="s">
        <v>2547</v>
      </c>
      <c r="C3710" s="32">
        <v>1</v>
      </c>
      <c r="D3710" s="32">
        <v>1</v>
      </c>
    </row>
    <row r="3711" spans="1:4">
      <c r="A3711" s="32" t="s">
        <v>3773</v>
      </c>
      <c r="B3711" s="32" t="s">
        <v>2547</v>
      </c>
      <c r="C3711" s="32">
        <v>1</v>
      </c>
      <c r="D3711" s="32">
        <v>1</v>
      </c>
    </row>
    <row r="3712" spans="1:4">
      <c r="A3712" s="32" t="s">
        <v>3773</v>
      </c>
      <c r="B3712" s="32" t="s">
        <v>2548</v>
      </c>
      <c r="C3712" s="32">
        <v>1</v>
      </c>
      <c r="D3712" s="32">
        <v>1</v>
      </c>
    </row>
    <row r="3713" spans="1:4">
      <c r="A3713" s="32" t="s">
        <v>4200</v>
      </c>
      <c r="B3713" s="32" t="s">
        <v>2547</v>
      </c>
      <c r="C3713" s="32">
        <v>1</v>
      </c>
      <c r="D3713" s="32">
        <v>1</v>
      </c>
    </row>
    <row r="3714" spans="1:4">
      <c r="A3714" s="32" t="s">
        <v>1688</v>
      </c>
      <c r="B3714" s="32" t="s">
        <v>2547</v>
      </c>
      <c r="C3714" s="32">
        <v>1</v>
      </c>
      <c r="D3714" s="32">
        <v>1</v>
      </c>
    </row>
    <row r="3715" spans="1:4">
      <c r="A3715" s="32" t="s">
        <v>3774</v>
      </c>
      <c r="B3715" s="32" t="s">
        <v>2547</v>
      </c>
      <c r="C3715" s="32">
        <v>1</v>
      </c>
      <c r="D3715" s="32">
        <v>1</v>
      </c>
    </row>
    <row r="3716" spans="1:4">
      <c r="A3716" s="32" t="s">
        <v>3774</v>
      </c>
      <c r="B3716" s="32" t="s">
        <v>2548</v>
      </c>
      <c r="C3716" s="32">
        <v>1</v>
      </c>
      <c r="D3716" s="32">
        <v>1</v>
      </c>
    </row>
    <row r="3717" spans="1:4">
      <c r="A3717" s="32" t="s">
        <v>3162</v>
      </c>
      <c r="B3717" s="32" t="s">
        <v>2548</v>
      </c>
      <c r="C3717" s="32">
        <v>1</v>
      </c>
      <c r="D3717" s="32">
        <v>1</v>
      </c>
    </row>
    <row r="3718" spans="1:4">
      <c r="A3718" s="32" t="s">
        <v>2271</v>
      </c>
      <c r="B3718" s="32" t="s">
        <v>2548</v>
      </c>
      <c r="C3718" s="32">
        <v>1</v>
      </c>
      <c r="D3718" s="32">
        <v>1</v>
      </c>
    </row>
    <row r="3719" spans="1:4">
      <c r="A3719" s="32" t="s">
        <v>4201</v>
      </c>
      <c r="B3719" s="32" t="s">
        <v>2547</v>
      </c>
      <c r="C3719" s="32">
        <v>1</v>
      </c>
      <c r="D3719" s="32">
        <v>1</v>
      </c>
    </row>
    <row r="3720" spans="1:4">
      <c r="A3720" s="32" t="s">
        <v>1218</v>
      </c>
      <c r="B3720" s="32" t="s">
        <v>2548</v>
      </c>
      <c r="C3720" s="32">
        <v>1</v>
      </c>
      <c r="D3720" s="32">
        <v>1</v>
      </c>
    </row>
    <row r="3721" spans="1:4">
      <c r="A3721" s="32" t="s">
        <v>2452</v>
      </c>
      <c r="B3721" s="32" t="s">
        <v>2547</v>
      </c>
      <c r="C3721" s="32">
        <v>1</v>
      </c>
      <c r="D3721" s="32">
        <v>1</v>
      </c>
    </row>
    <row r="3722" spans="1:4">
      <c r="A3722" s="32" t="s">
        <v>2452</v>
      </c>
      <c r="B3722" s="32" t="s">
        <v>2548</v>
      </c>
      <c r="C3722" s="32">
        <v>1</v>
      </c>
      <c r="D3722" s="32">
        <v>1</v>
      </c>
    </row>
    <row r="3723" spans="1:4">
      <c r="A3723" s="32" t="s">
        <v>4202</v>
      </c>
      <c r="B3723" s="32" t="s">
        <v>2547</v>
      </c>
      <c r="C3723" s="32">
        <v>1</v>
      </c>
      <c r="D3723" s="32">
        <v>1</v>
      </c>
    </row>
    <row r="3724" spans="1:4">
      <c r="A3724" s="32" t="s">
        <v>3099</v>
      </c>
      <c r="B3724" s="32" t="s">
        <v>2547</v>
      </c>
      <c r="C3724" s="32">
        <v>1</v>
      </c>
      <c r="D3724" s="32">
        <v>1</v>
      </c>
    </row>
    <row r="3725" spans="1:4">
      <c r="A3725" s="32" t="s">
        <v>4203</v>
      </c>
      <c r="B3725" s="32" t="s">
        <v>2549</v>
      </c>
      <c r="C3725" s="32">
        <v>1</v>
      </c>
      <c r="D3725" s="32">
        <v>1</v>
      </c>
    </row>
    <row r="3726" spans="1:4">
      <c r="A3726" s="32" t="s">
        <v>2453</v>
      </c>
      <c r="B3726" s="32" t="s">
        <v>2547</v>
      </c>
      <c r="C3726" s="32">
        <v>1</v>
      </c>
      <c r="D3726" s="32">
        <v>1</v>
      </c>
    </row>
    <row r="3727" spans="1:4">
      <c r="A3727" s="32" t="s">
        <v>4204</v>
      </c>
      <c r="B3727" s="32" t="s">
        <v>2547</v>
      </c>
      <c r="C3727" s="32">
        <v>1</v>
      </c>
      <c r="D3727" s="32">
        <v>1</v>
      </c>
    </row>
    <row r="3728" spans="1:4">
      <c r="A3728" s="32" t="s">
        <v>3775</v>
      </c>
      <c r="B3728" s="32" t="s">
        <v>2547</v>
      </c>
      <c r="C3728" s="32">
        <v>1</v>
      </c>
      <c r="D3728" s="32">
        <v>1</v>
      </c>
    </row>
    <row r="3729" spans="1:4">
      <c r="A3729" s="32" t="s">
        <v>3775</v>
      </c>
      <c r="B3729" s="32" t="s">
        <v>2548</v>
      </c>
      <c r="C3729" s="32">
        <v>1</v>
      </c>
      <c r="D3729" s="32">
        <v>1</v>
      </c>
    </row>
    <row r="3730" spans="1:4">
      <c r="A3730" s="32" t="s">
        <v>1642</v>
      </c>
      <c r="B3730" s="32" t="s">
        <v>2549</v>
      </c>
      <c r="C3730" s="32">
        <v>1</v>
      </c>
      <c r="D3730" s="32">
        <v>1</v>
      </c>
    </row>
    <row r="3731" spans="1:4">
      <c r="A3731" s="32" t="s">
        <v>4205</v>
      </c>
      <c r="B3731" s="32" t="s">
        <v>2547</v>
      </c>
      <c r="C3731" s="32">
        <v>1</v>
      </c>
      <c r="D3731" s="32">
        <v>1</v>
      </c>
    </row>
    <row r="3732" spans="1:4">
      <c r="A3732" s="32" t="s">
        <v>4206</v>
      </c>
      <c r="B3732" s="32" t="s">
        <v>2547</v>
      </c>
      <c r="C3732" s="32">
        <v>1</v>
      </c>
      <c r="D3732" s="32">
        <v>1</v>
      </c>
    </row>
    <row r="3733" spans="1:4">
      <c r="A3733" s="32" t="s">
        <v>3776</v>
      </c>
      <c r="B3733" s="32" t="s">
        <v>2548</v>
      </c>
      <c r="C3733" s="32">
        <v>1</v>
      </c>
      <c r="D3733" s="32">
        <v>1</v>
      </c>
    </row>
    <row r="3734" spans="1:4">
      <c r="A3734" s="32" t="s">
        <v>3776</v>
      </c>
      <c r="B3734" s="32" t="s">
        <v>2549</v>
      </c>
      <c r="C3734" s="32">
        <v>1</v>
      </c>
      <c r="D3734" s="32">
        <v>1</v>
      </c>
    </row>
    <row r="3735" spans="1:4">
      <c r="A3735" s="32" t="s">
        <v>2816</v>
      </c>
      <c r="B3735" s="32" t="s">
        <v>2547</v>
      </c>
      <c r="C3735" s="32">
        <v>1</v>
      </c>
      <c r="D3735" s="32">
        <v>1</v>
      </c>
    </row>
    <row r="3736" spans="1:4">
      <c r="A3736" s="32" t="s">
        <v>1643</v>
      </c>
      <c r="B3736" s="32" t="s">
        <v>2547</v>
      </c>
      <c r="C3736" s="32">
        <v>1</v>
      </c>
      <c r="D3736" s="32">
        <v>0</v>
      </c>
    </row>
    <row r="3737" spans="1:4">
      <c r="A3737" s="32" t="s">
        <v>1643</v>
      </c>
      <c r="B3737" s="32" t="s">
        <v>2548</v>
      </c>
      <c r="C3737" s="32">
        <v>1</v>
      </c>
      <c r="D3737" s="32">
        <v>1</v>
      </c>
    </row>
    <row r="3738" spans="1:4">
      <c r="A3738" s="32" t="s">
        <v>1590</v>
      </c>
      <c r="B3738" s="32" t="s">
        <v>2547</v>
      </c>
      <c r="C3738" s="32">
        <v>1</v>
      </c>
      <c r="D3738" s="32">
        <v>1</v>
      </c>
    </row>
    <row r="3739" spans="1:4">
      <c r="A3739" s="32" t="s">
        <v>3163</v>
      </c>
      <c r="B3739" s="32" t="s">
        <v>2547</v>
      </c>
      <c r="C3739" s="32">
        <v>1</v>
      </c>
      <c r="D3739" s="32">
        <v>1</v>
      </c>
    </row>
    <row r="3740" spans="1:4">
      <c r="A3740" s="32" t="s">
        <v>4207</v>
      </c>
      <c r="B3740" s="32" t="s">
        <v>2547</v>
      </c>
      <c r="C3740" s="32">
        <v>1</v>
      </c>
      <c r="D3740" s="32">
        <v>1</v>
      </c>
    </row>
    <row r="3741" spans="1:4">
      <c r="A3741" s="32" t="s">
        <v>1544</v>
      </c>
      <c r="B3741" s="32" t="s">
        <v>2549</v>
      </c>
      <c r="C3741" s="32">
        <v>1</v>
      </c>
      <c r="D3741" s="32">
        <v>1</v>
      </c>
    </row>
    <row r="3742" spans="1:4">
      <c r="A3742" s="32" t="s">
        <v>2130</v>
      </c>
      <c r="B3742" s="32" t="s">
        <v>2547</v>
      </c>
      <c r="C3742" s="32">
        <v>1</v>
      </c>
      <c r="D3742" s="32">
        <v>1</v>
      </c>
    </row>
    <row r="3743" spans="1:4">
      <c r="A3743" s="32" t="s">
        <v>4208</v>
      </c>
      <c r="B3743" s="32" t="s">
        <v>2547</v>
      </c>
      <c r="C3743" s="32">
        <v>1</v>
      </c>
      <c r="D3743" s="32">
        <v>1</v>
      </c>
    </row>
    <row r="3744" spans="1:4">
      <c r="A3744" s="32" t="s">
        <v>2454</v>
      </c>
      <c r="B3744" s="32" t="s">
        <v>2547</v>
      </c>
      <c r="C3744" s="32">
        <v>1</v>
      </c>
      <c r="D3744" s="32">
        <v>1</v>
      </c>
    </row>
    <row r="3745" spans="1:4">
      <c r="A3745" s="32" t="s">
        <v>3024</v>
      </c>
      <c r="B3745" s="32" t="s">
        <v>2548</v>
      </c>
      <c r="C3745" s="32">
        <v>1</v>
      </c>
      <c r="D3745" s="32">
        <v>1</v>
      </c>
    </row>
    <row r="3746" spans="1:4">
      <c r="A3746" s="32" t="s">
        <v>3100</v>
      </c>
      <c r="B3746" s="32" t="s">
        <v>2547</v>
      </c>
      <c r="C3746" s="32">
        <v>1</v>
      </c>
      <c r="D3746" s="32">
        <v>1</v>
      </c>
    </row>
    <row r="3747" spans="1:4">
      <c r="A3747" s="32" t="s">
        <v>1407</v>
      </c>
      <c r="B3747" s="32" t="s">
        <v>2547</v>
      </c>
      <c r="C3747" s="32">
        <v>1</v>
      </c>
      <c r="D3747" s="32">
        <v>1</v>
      </c>
    </row>
    <row r="3748" spans="1:4">
      <c r="A3748" s="32" t="s">
        <v>2273</v>
      </c>
      <c r="B3748" s="32" t="s">
        <v>2547</v>
      </c>
      <c r="C3748" s="32">
        <v>1</v>
      </c>
      <c r="D3748" s="32">
        <v>1</v>
      </c>
    </row>
    <row r="3749" spans="1:4">
      <c r="A3749" s="32" t="s">
        <v>3164</v>
      </c>
      <c r="B3749" s="32" t="s">
        <v>2548</v>
      </c>
      <c r="C3749" s="32">
        <v>1</v>
      </c>
      <c r="D3749" s="32">
        <v>1</v>
      </c>
    </row>
    <row r="3750" spans="1:4">
      <c r="A3750" s="32" t="s">
        <v>2132</v>
      </c>
      <c r="B3750" s="32" t="s">
        <v>2547</v>
      </c>
      <c r="C3750" s="32">
        <v>1</v>
      </c>
      <c r="D3750" s="32">
        <v>1</v>
      </c>
    </row>
    <row r="3751" spans="1:4">
      <c r="A3751" s="32" t="s">
        <v>4209</v>
      </c>
      <c r="B3751" s="32" t="s">
        <v>2547</v>
      </c>
      <c r="C3751" s="32">
        <v>1</v>
      </c>
      <c r="D3751" s="32">
        <v>1</v>
      </c>
    </row>
    <row r="3752" spans="1:4">
      <c r="A3752" s="32" t="s">
        <v>4210</v>
      </c>
      <c r="B3752" s="32" t="s">
        <v>2547</v>
      </c>
      <c r="C3752" s="32">
        <v>1</v>
      </c>
      <c r="D3752" s="32">
        <v>1</v>
      </c>
    </row>
    <row r="3753" spans="1:4">
      <c r="A3753" s="32" t="s">
        <v>3780</v>
      </c>
      <c r="B3753" s="32" t="s">
        <v>2547</v>
      </c>
      <c r="C3753" s="32">
        <v>1</v>
      </c>
      <c r="D3753" s="32">
        <v>1</v>
      </c>
    </row>
    <row r="3754" spans="1:4">
      <c r="A3754" s="32" t="s">
        <v>3780</v>
      </c>
      <c r="B3754" s="32" t="s">
        <v>2549</v>
      </c>
      <c r="C3754" s="32">
        <v>1</v>
      </c>
      <c r="D3754" s="32">
        <v>1</v>
      </c>
    </row>
    <row r="3755" spans="1:4">
      <c r="A3755" s="32" t="s">
        <v>4211</v>
      </c>
      <c r="B3755" s="32" t="s">
        <v>2547</v>
      </c>
      <c r="C3755" s="32">
        <v>1</v>
      </c>
      <c r="D3755" s="32">
        <v>1</v>
      </c>
    </row>
    <row r="3756" spans="1:4">
      <c r="A3756" s="32" t="s">
        <v>4212</v>
      </c>
      <c r="B3756" s="32" t="s">
        <v>2548</v>
      </c>
      <c r="C3756" s="32">
        <v>1</v>
      </c>
      <c r="D3756" s="32">
        <v>1</v>
      </c>
    </row>
    <row r="3757" spans="1:4">
      <c r="A3757" s="32" t="s">
        <v>3034</v>
      </c>
      <c r="B3757" s="32" t="s">
        <v>2547</v>
      </c>
      <c r="C3757" s="32">
        <v>1</v>
      </c>
      <c r="D3757" s="32">
        <v>1</v>
      </c>
    </row>
    <row r="3758" spans="1:4">
      <c r="A3758" s="32" t="s">
        <v>2455</v>
      </c>
      <c r="B3758" s="32" t="s">
        <v>2548</v>
      </c>
      <c r="C3758" s="32">
        <v>1</v>
      </c>
      <c r="D3758" s="32">
        <v>1</v>
      </c>
    </row>
    <row r="3759" spans="1:4">
      <c r="A3759" s="32" t="s">
        <v>3263</v>
      </c>
      <c r="B3759" s="32" t="s">
        <v>2548</v>
      </c>
      <c r="C3759" s="32">
        <v>1</v>
      </c>
      <c r="D3759" s="32">
        <v>1</v>
      </c>
    </row>
    <row r="3760" spans="1:4">
      <c r="A3760" s="32" t="s">
        <v>1078</v>
      </c>
      <c r="B3760" s="32" t="s">
        <v>2549</v>
      </c>
      <c r="C3760" s="32">
        <v>1</v>
      </c>
      <c r="D3760" s="32">
        <v>1</v>
      </c>
    </row>
    <row r="3761" spans="1:4">
      <c r="A3761" s="32" t="s">
        <v>4213</v>
      </c>
      <c r="B3761" s="32" t="s">
        <v>2548</v>
      </c>
      <c r="C3761" s="32">
        <v>1</v>
      </c>
      <c r="D3761" s="32">
        <v>1</v>
      </c>
    </row>
    <row r="3762" spans="1:4">
      <c r="A3762" s="32" t="s">
        <v>2456</v>
      </c>
      <c r="B3762" s="32" t="s">
        <v>2547</v>
      </c>
      <c r="C3762" s="32">
        <v>1</v>
      </c>
      <c r="D3762" s="32">
        <v>1</v>
      </c>
    </row>
    <row r="3763" spans="1:4">
      <c r="A3763" s="32" t="s">
        <v>2457</v>
      </c>
      <c r="B3763" s="32" t="s">
        <v>2547</v>
      </c>
      <c r="C3763" s="32">
        <v>1</v>
      </c>
      <c r="D3763" s="32">
        <v>1</v>
      </c>
    </row>
    <row r="3764" spans="1:4">
      <c r="A3764" s="32" t="s">
        <v>2276</v>
      </c>
      <c r="B3764" s="32" t="s">
        <v>2547</v>
      </c>
      <c r="C3764" s="32">
        <v>1</v>
      </c>
      <c r="D3764" s="32">
        <v>1</v>
      </c>
    </row>
    <row r="3765" spans="1:4">
      <c r="A3765" s="32" t="s">
        <v>3071</v>
      </c>
      <c r="B3765" s="32" t="s">
        <v>2547</v>
      </c>
      <c r="C3765" s="32">
        <v>1</v>
      </c>
      <c r="D3765" s="32">
        <v>1</v>
      </c>
    </row>
    <row r="3766" spans="1:4">
      <c r="A3766" s="32" t="s">
        <v>2843</v>
      </c>
      <c r="B3766" s="32" t="s">
        <v>2547</v>
      </c>
      <c r="C3766" s="32">
        <v>1</v>
      </c>
      <c r="D3766" s="32">
        <v>1</v>
      </c>
    </row>
    <row r="3767" spans="1:4">
      <c r="A3767" s="32" t="s">
        <v>2134</v>
      </c>
      <c r="B3767" s="32" t="s">
        <v>2547</v>
      </c>
      <c r="C3767" s="32">
        <v>1</v>
      </c>
      <c r="D3767" s="32">
        <v>1</v>
      </c>
    </row>
    <row r="3768" spans="1:4">
      <c r="A3768" s="32" t="s">
        <v>1408</v>
      </c>
      <c r="B3768" s="32" t="s">
        <v>2548</v>
      </c>
      <c r="C3768" s="32">
        <v>1</v>
      </c>
      <c r="D3768" s="32">
        <v>1</v>
      </c>
    </row>
    <row r="3769" spans="1:4">
      <c r="A3769" s="32" t="s">
        <v>1408</v>
      </c>
      <c r="B3769" s="32" t="s">
        <v>2549</v>
      </c>
      <c r="C3769" s="32">
        <v>1</v>
      </c>
      <c r="D3769" s="32">
        <v>1</v>
      </c>
    </row>
    <row r="3770" spans="1:4">
      <c r="A3770" s="32" t="s">
        <v>2459</v>
      </c>
      <c r="B3770" s="32" t="s">
        <v>2548</v>
      </c>
      <c r="C3770" s="32">
        <v>1</v>
      </c>
      <c r="D3770" s="32">
        <v>1</v>
      </c>
    </row>
    <row r="3771" spans="1:4">
      <c r="A3771" s="32" t="s">
        <v>2013</v>
      </c>
      <c r="B3771" s="32" t="s">
        <v>2547</v>
      </c>
      <c r="C3771" s="32">
        <v>1</v>
      </c>
      <c r="D3771" s="32">
        <v>1</v>
      </c>
    </row>
    <row r="3772" spans="1:4">
      <c r="A3772" s="32" t="s">
        <v>3264</v>
      </c>
      <c r="B3772" s="32" t="s">
        <v>2548</v>
      </c>
      <c r="C3772" s="32">
        <v>1</v>
      </c>
      <c r="D3772" s="32">
        <v>1</v>
      </c>
    </row>
    <row r="3773" spans="1:4">
      <c r="A3773" s="32" t="s">
        <v>4214</v>
      </c>
      <c r="B3773" s="32" t="s">
        <v>2547</v>
      </c>
      <c r="C3773" s="32">
        <v>1</v>
      </c>
      <c r="D3773" s="32">
        <v>1</v>
      </c>
    </row>
    <row r="3774" spans="1:4">
      <c r="A3774" s="32" t="s">
        <v>2460</v>
      </c>
      <c r="B3774" s="32" t="s">
        <v>2548</v>
      </c>
      <c r="C3774" s="32">
        <v>1</v>
      </c>
      <c r="D3774" s="32">
        <v>1</v>
      </c>
    </row>
    <row r="3775" spans="1:4">
      <c r="A3775" s="32" t="s">
        <v>2277</v>
      </c>
      <c r="B3775" s="32" t="s">
        <v>2548</v>
      </c>
      <c r="C3775" s="32">
        <v>1</v>
      </c>
      <c r="D3775" s="32">
        <v>1</v>
      </c>
    </row>
    <row r="3776" spans="1:4">
      <c r="A3776" s="32" t="s">
        <v>1912</v>
      </c>
      <c r="B3776" s="32" t="s">
        <v>2548</v>
      </c>
      <c r="C3776" s="32">
        <v>1</v>
      </c>
      <c r="D3776" s="32">
        <v>1</v>
      </c>
    </row>
    <row r="3777" spans="1:4">
      <c r="A3777" s="32" t="s">
        <v>2461</v>
      </c>
      <c r="B3777" s="32" t="s">
        <v>2547</v>
      </c>
      <c r="C3777" s="32">
        <v>1</v>
      </c>
      <c r="D3777" s="32">
        <v>1</v>
      </c>
    </row>
    <row r="3778" spans="1:4">
      <c r="A3778" s="32" t="s">
        <v>4215</v>
      </c>
      <c r="B3778" s="32" t="s">
        <v>2548</v>
      </c>
      <c r="C3778" s="32">
        <v>1</v>
      </c>
      <c r="D3778" s="32">
        <v>1</v>
      </c>
    </row>
    <row r="3779" spans="1:4">
      <c r="A3779" s="32" t="s">
        <v>4216</v>
      </c>
      <c r="B3779" s="32" t="s">
        <v>2547</v>
      </c>
      <c r="C3779" s="32">
        <v>1</v>
      </c>
      <c r="D3779" s="32">
        <v>1</v>
      </c>
    </row>
    <row r="3780" spans="1:4">
      <c r="A3780" s="32" t="s">
        <v>1913</v>
      </c>
      <c r="B3780" s="32" t="s">
        <v>2547</v>
      </c>
      <c r="C3780" s="32">
        <v>1</v>
      </c>
      <c r="D3780" s="32">
        <v>1</v>
      </c>
    </row>
    <row r="3781" spans="1:4">
      <c r="A3781" s="32" t="s">
        <v>4217</v>
      </c>
      <c r="B3781" s="32" t="s">
        <v>2548</v>
      </c>
      <c r="C3781" s="32">
        <v>1</v>
      </c>
      <c r="D3781" s="32">
        <v>1</v>
      </c>
    </row>
    <row r="3782" spans="1:4">
      <c r="A3782" s="32" t="s">
        <v>2464</v>
      </c>
      <c r="B3782" s="32" t="s">
        <v>2547</v>
      </c>
      <c r="C3782" s="32">
        <v>1</v>
      </c>
      <c r="D3782" s="32">
        <v>1</v>
      </c>
    </row>
    <row r="3783" spans="1:4">
      <c r="A3783" s="32" t="s">
        <v>2464</v>
      </c>
      <c r="B3783" s="32" t="s">
        <v>2548</v>
      </c>
      <c r="C3783" s="32">
        <v>1</v>
      </c>
      <c r="D3783" s="32">
        <v>1</v>
      </c>
    </row>
    <row r="3784" spans="1:4">
      <c r="A3784" s="32" t="s">
        <v>2279</v>
      </c>
      <c r="B3784" s="32" t="s">
        <v>2547</v>
      </c>
      <c r="C3784" s="32">
        <v>1</v>
      </c>
      <c r="D3784" s="32">
        <v>1</v>
      </c>
    </row>
    <row r="3785" spans="1:4">
      <c r="A3785" s="32" t="s">
        <v>4218</v>
      </c>
      <c r="B3785" s="32" t="s">
        <v>2547</v>
      </c>
      <c r="C3785" s="32">
        <v>1</v>
      </c>
      <c r="D3785" s="32">
        <v>1</v>
      </c>
    </row>
    <row r="3786" spans="1:4">
      <c r="A3786" s="32" t="s">
        <v>2465</v>
      </c>
      <c r="B3786" s="32" t="s">
        <v>2547</v>
      </c>
      <c r="C3786" s="32">
        <v>1</v>
      </c>
      <c r="D3786" s="32">
        <v>1</v>
      </c>
    </row>
    <row r="3787" spans="1:4">
      <c r="A3787" s="32" t="s">
        <v>2465</v>
      </c>
      <c r="B3787" s="32" t="s">
        <v>2548</v>
      </c>
      <c r="C3787" s="32">
        <v>1</v>
      </c>
      <c r="D3787" s="32">
        <v>1</v>
      </c>
    </row>
    <row r="3788" spans="1:4">
      <c r="A3788" s="32" t="s">
        <v>4219</v>
      </c>
      <c r="B3788" s="32" t="s">
        <v>2548</v>
      </c>
      <c r="C3788" s="32">
        <v>1</v>
      </c>
      <c r="D3788" s="32">
        <v>1</v>
      </c>
    </row>
    <row r="3789" spans="1:4">
      <c r="A3789" s="32" t="s">
        <v>3266</v>
      </c>
      <c r="B3789" s="32" t="s">
        <v>2547</v>
      </c>
      <c r="C3789" s="32">
        <v>1</v>
      </c>
      <c r="D3789" s="32">
        <v>1</v>
      </c>
    </row>
    <row r="3790" spans="1:4">
      <c r="A3790" s="32" t="s">
        <v>2135</v>
      </c>
      <c r="B3790" s="32" t="s">
        <v>2547</v>
      </c>
      <c r="C3790" s="32">
        <v>1</v>
      </c>
      <c r="D3790" s="32">
        <v>1</v>
      </c>
    </row>
    <row r="3791" spans="1:4">
      <c r="A3791" s="32" t="s">
        <v>2135</v>
      </c>
      <c r="B3791" s="32" t="s">
        <v>2548</v>
      </c>
      <c r="C3791" s="32">
        <v>1</v>
      </c>
      <c r="D3791" s="32">
        <v>1</v>
      </c>
    </row>
    <row r="3792" spans="1:4">
      <c r="A3792" s="32" t="s">
        <v>4220</v>
      </c>
      <c r="B3792" s="32" t="s">
        <v>2547</v>
      </c>
      <c r="C3792" s="32">
        <v>1</v>
      </c>
      <c r="D3792" s="32">
        <v>1</v>
      </c>
    </row>
    <row r="3793" spans="1:4">
      <c r="A3793" s="32" t="s">
        <v>1690</v>
      </c>
      <c r="B3793" s="32" t="s">
        <v>2549</v>
      </c>
      <c r="C3793" s="32">
        <v>1</v>
      </c>
      <c r="D3793" s="32">
        <v>1</v>
      </c>
    </row>
    <row r="3794" spans="1:4">
      <c r="A3794" s="32" t="s">
        <v>1748</v>
      </c>
      <c r="B3794" s="32" t="s">
        <v>2547</v>
      </c>
      <c r="C3794" s="32">
        <v>1</v>
      </c>
      <c r="D3794" s="32">
        <v>1</v>
      </c>
    </row>
    <row r="3795" spans="1:4">
      <c r="A3795" s="32" t="s">
        <v>4221</v>
      </c>
      <c r="B3795" s="32" t="s">
        <v>2547</v>
      </c>
      <c r="C3795" s="32">
        <v>1</v>
      </c>
      <c r="D3795" s="32">
        <v>1</v>
      </c>
    </row>
    <row r="3796" spans="1:4">
      <c r="A3796" s="32" t="s">
        <v>4222</v>
      </c>
      <c r="B3796" s="32" t="s">
        <v>2547</v>
      </c>
      <c r="C3796" s="32">
        <v>1</v>
      </c>
      <c r="D3796" s="32">
        <v>1</v>
      </c>
    </row>
    <row r="3797" spans="1:4">
      <c r="A3797" s="32" t="s">
        <v>3165</v>
      </c>
      <c r="B3797" s="32" t="s">
        <v>2548</v>
      </c>
      <c r="C3797" s="32">
        <v>1</v>
      </c>
      <c r="D3797" s="32">
        <v>1</v>
      </c>
    </row>
    <row r="3798" spans="1:4">
      <c r="A3798" s="32" t="s">
        <v>3267</v>
      </c>
      <c r="B3798" s="32" t="s">
        <v>2547</v>
      </c>
      <c r="C3798" s="32">
        <v>1</v>
      </c>
      <c r="D3798" s="32">
        <v>1</v>
      </c>
    </row>
    <row r="3799" spans="1:4">
      <c r="A3799" s="32" t="s">
        <v>2281</v>
      </c>
      <c r="B3799" s="32" t="s">
        <v>2547</v>
      </c>
      <c r="C3799" s="32">
        <v>1</v>
      </c>
      <c r="D3799" s="32">
        <v>1</v>
      </c>
    </row>
    <row r="3800" spans="1:4">
      <c r="A3800" s="32" t="s">
        <v>2281</v>
      </c>
      <c r="B3800" s="32" t="s">
        <v>2548</v>
      </c>
      <c r="C3800" s="32">
        <v>1</v>
      </c>
      <c r="D3800" s="32">
        <v>1</v>
      </c>
    </row>
    <row r="3801" spans="1:4">
      <c r="A3801" s="32" t="s">
        <v>3547</v>
      </c>
      <c r="B3801" s="32" t="s">
        <v>2548</v>
      </c>
      <c r="C3801" s="32">
        <v>1</v>
      </c>
      <c r="D3801" s="32">
        <v>1</v>
      </c>
    </row>
    <row r="3802" spans="1:4">
      <c r="A3802" s="32" t="s">
        <v>1347</v>
      </c>
      <c r="B3802" s="32" t="s">
        <v>2547</v>
      </c>
      <c r="C3802" s="32">
        <v>1</v>
      </c>
      <c r="D3802" s="32">
        <v>1</v>
      </c>
    </row>
    <row r="3803" spans="1:4">
      <c r="A3803" s="32" t="s">
        <v>1347</v>
      </c>
      <c r="B3803" s="32" t="s">
        <v>2549</v>
      </c>
      <c r="C3803" s="32">
        <v>1</v>
      </c>
      <c r="D3803" s="32">
        <v>1</v>
      </c>
    </row>
    <row r="3804" spans="1:4">
      <c r="A3804" s="32" t="s">
        <v>4223</v>
      </c>
      <c r="B3804" s="32" t="s">
        <v>2547</v>
      </c>
      <c r="C3804" s="32">
        <v>1</v>
      </c>
      <c r="D3804" s="32">
        <v>1</v>
      </c>
    </row>
    <row r="3805" spans="1:4">
      <c r="A3805" s="32" t="s">
        <v>1267</v>
      </c>
      <c r="B3805" s="32" t="s">
        <v>2549</v>
      </c>
      <c r="C3805" s="32">
        <v>1</v>
      </c>
      <c r="D3805" s="32">
        <v>1</v>
      </c>
    </row>
    <row r="3806" spans="1:4">
      <c r="A3806" s="32" t="s">
        <v>4224</v>
      </c>
      <c r="B3806" s="32" t="s">
        <v>2547</v>
      </c>
      <c r="C3806" s="32">
        <v>1</v>
      </c>
      <c r="D3806" s="32">
        <v>1</v>
      </c>
    </row>
    <row r="3807" spans="1:4">
      <c r="A3807" s="32" t="s">
        <v>4225</v>
      </c>
      <c r="B3807" s="32" t="s">
        <v>2547</v>
      </c>
      <c r="C3807" s="32">
        <v>1</v>
      </c>
      <c r="D3807" s="32">
        <v>1</v>
      </c>
    </row>
    <row r="3808" spans="1:4">
      <c r="A3808" s="32" t="s">
        <v>1645</v>
      </c>
      <c r="B3808" s="32" t="s">
        <v>2548</v>
      </c>
      <c r="C3808" s="32">
        <v>1</v>
      </c>
      <c r="D3808" s="32">
        <v>1</v>
      </c>
    </row>
    <row r="3809" spans="1:4">
      <c r="A3809" s="32" t="s">
        <v>3782</v>
      </c>
      <c r="B3809" s="32" t="s">
        <v>2547</v>
      </c>
      <c r="C3809" s="32">
        <v>1</v>
      </c>
      <c r="D3809" s="32">
        <v>1</v>
      </c>
    </row>
    <row r="3810" spans="1:4">
      <c r="A3810" s="32" t="s">
        <v>3782</v>
      </c>
      <c r="B3810" s="32" t="s">
        <v>2548</v>
      </c>
      <c r="C3810" s="32">
        <v>1</v>
      </c>
      <c r="D3810" s="32">
        <v>1</v>
      </c>
    </row>
    <row r="3811" spans="1:4">
      <c r="A3811" s="32" t="s">
        <v>4226</v>
      </c>
      <c r="B3811" s="32" t="s">
        <v>2547</v>
      </c>
      <c r="C3811" s="32">
        <v>1</v>
      </c>
      <c r="D3811" s="32">
        <v>1</v>
      </c>
    </row>
    <row r="3812" spans="1:4">
      <c r="A3812" s="32" t="s">
        <v>1914</v>
      </c>
      <c r="B3812" s="32" t="s">
        <v>2549</v>
      </c>
      <c r="C3812" s="32">
        <v>1</v>
      </c>
      <c r="D3812" s="32">
        <v>1</v>
      </c>
    </row>
    <row r="3813" spans="1:4">
      <c r="A3813" s="32" t="s">
        <v>1915</v>
      </c>
      <c r="B3813" s="32" t="s">
        <v>2548</v>
      </c>
      <c r="C3813" s="32">
        <v>1</v>
      </c>
      <c r="D3813" s="32">
        <v>1</v>
      </c>
    </row>
    <row r="3814" spans="1:4">
      <c r="A3814" s="32" t="s">
        <v>4227</v>
      </c>
      <c r="B3814" s="32" t="s">
        <v>2549</v>
      </c>
      <c r="C3814" s="32">
        <v>1</v>
      </c>
      <c r="D3814" s="32">
        <v>1</v>
      </c>
    </row>
    <row r="3815" spans="1:4">
      <c r="A3815" s="32" t="s">
        <v>4228</v>
      </c>
      <c r="B3815" s="32" t="s">
        <v>2549</v>
      </c>
      <c r="C3815" s="32">
        <v>1</v>
      </c>
      <c r="D3815" s="32">
        <v>1</v>
      </c>
    </row>
    <row r="3816" spans="1:4">
      <c r="A3816" s="32" t="s">
        <v>4229</v>
      </c>
      <c r="B3816" s="32" t="s">
        <v>2548</v>
      </c>
      <c r="C3816" s="32">
        <v>1</v>
      </c>
      <c r="D3816" s="32">
        <v>1</v>
      </c>
    </row>
    <row r="3817" spans="1:4">
      <c r="A3817" s="32" t="s">
        <v>4230</v>
      </c>
      <c r="B3817" s="32" t="s">
        <v>2547</v>
      </c>
      <c r="C3817" s="32">
        <v>1</v>
      </c>
      <c r="D3817" s="32">
        <v>1</v>
      </c>
    </row>
    <row r="3818" spans="1:4">
      <c r="A3818" s="32" t="s">
        <v>2466</v>
      </c>
      <c r="B3818" s="32" t="s">
        <v>2548</v>
      </c>
      <c r="C3818" s="32">
        <v>1</v>
      </c>
      <c r="D3818" s="32">
        <v>1</v>
      </c>
    </row>
    <row r="3819" spans="1:4">
      <c r="A3819" s="32" t="s">
        <v>2139</v>
      </c>
      <c r="B3819" s="32" t="s">
        <v>2547</v>
      </c>
      <c r="C3819" s="32">
        <v>1</v>
      </c>
      <c r="D3819" s="32">
        <v>1</v>
      </c>
    </row>
    <row r="3820" spans="1:4">
      <c r="A3820" s="32" t="s">
        <v>2139</v>
      </c>
      <c r="B3820" s="32" t="s">
        <v>2549</v>
      </c>
      <c r="C3820" s="32">
        <v>1</v>
      </c>
      <c r="D3820" s="32">
        <v>1</v>
      </c>
    </row>
    <row r="3821" spans="1:4">
      <c r="A3821" s="32" t="s">
        <v>4231</v>
      </c>
      <c r="B3821" s="32" t="s">
        <v>2547</v>
      </c>
      <c r="C3821" s="32">
        <v>1</v>
      </c>
      <c r="D3821" s="32">
        <v>1</v>
      </c>
    </row>
    <row r="3822" spans="1:4">
      <c r="A3822" s="32" t="s">
        <v>2901</v>
      </c>
      <c r="B3822" s="32" t="s">
        <v>2548</v>
      </c>
      <c r="C3822" s="32">
        <v>1</v>
      </c>
      <c r="D3822" s="32">
        <v>1</v>
      </c>
    </row>
    <row r="3823" spans="1:4">
      <c r="A3823" s="32" t="s">
        <v>1647</v>
      </c>
      <c r="B3823" s="32" t="s">
        <v>2548</v>
      </c>
      <c r="C3823" s="32">
        <v>1</v>
      </c>
      <c r="D3823" s="32">
        <v>1</v>
      </c>
    </row>
    <row r="3824" spans="1:4">
      <c r="A3824" s="32" t="s">
        <v>1647</v>
      </c>
      <c r="B3824" s="32" t="s">
        <v>2549</v>
      </c>
      <c r="C3824" s="32">
        <v>1</v>
      </c>
      <c r="D3824" s="32">
        <v>1</v>
      </c>
    </row>
    <row r="3825" spans="1:4">
      <c r="A3825" s="32" t="s">
        <v>1916</v>
      </c>
      <c r="B3825" s="32" t="s">
        <v>2547</v>
      </c>
      <c r="C3825" s="32">
        <v>1</v>
      </c>
      <c r="D3825" s="32">
        <v>1</v>
      </c>
    </row>
    <row r="3826" spans="1:4">
      <c r="A3826" s="32" t="s">
        <v>1916</v>
      </c>
      <c r="B3826" s="32" t="s">
        <v>2548</v>
      </c>
      <c r="C3826" s="32">
        <v>1</v>
      </c>
      <c r="D3826" s="32">
        <v>1</v>
      </c>
    </row>
    <row r="3827" spans="1:4">
      <c r="A3827" s="32" t="s">
        <v>2284</v>
      </c>
      <c r="B3827" s="32" t="s">
        <v>2549</v>
      </c>
      <c r="C3827" s="32">
        <v>1</v>
      </c>
      <c r="D3827" s="32">
        <v>1</v>
      </c>
    </row>
    <row r="3828" spans="1:4">
      <c r="A3828" s="32" t="s">
        <v>4232</v>
      </c>
      <c r="B3828" s="32" t="s">
        <v>2547</v>
      </c>
      <c r="C3828" s="32">
        <v>1</v>
      </c>
      <c r="D3828" s="32">
        <v>1</v>
      </c>
    </row>
    <row r="3829" spans="1:4">
      <c r="A3829" s="32" t="s">
        <v>2818</v>
      </c>
      <c r="B3829" s="32" t="s">
        <v>2547</v>
      </c>
      <c r="C3829" s="32">
        <v>1</v>
      </c>
      <c r="D3829" s="32">
        <v>1</v>
      </c>
    </row>
    <row r="3830" spans="1:4">
      <c r="A3830" s="32" t="s">
        <v>3166</v>
      </c>
      <c r="B3830" s="32" t="s">
        <v>2547</v>
      </c>
      <c r="C3830" s="32">
        <v>1</v>
      </c>
      <c r="D3830" s="32">
        <v>1</v>
      </c>
    </row>
    <row r="3831" spans="1:4">
      <c r="A3831" s="32" t="s">
        <v>3167</v>
      </c>
      <c r="B3831" s="32" t="s">
        <v>2548</v>
      </c>
      <c r="C3831" s="32">
        <v>1</v>
      </c>
      <c r="D3831" s="32">
        <v>1</v>
      </c>
    </row>
    <row r="3832" spans="1:4">
      <c r="A3832" s="32" t="s">
        <v>4233</v>
      </c>
      <c r="B3832" s="32" t="s">
        <v>2548</v>
      </c>
      <c r="C3832" s="32">
        <v>1</v>
      </c>
      <c r="D3832" s="32">
        <v>1</v>
      </c>
    </row>
    <row r="3833" spans="1:4">
      <c r="A3833" s="32" t="s">
        <v>2468</v>
      </c>
      <c r="B3833" s="32" t="s">
        <v>2547</v>
      </c>
      <c r="C3833" s="32">
        <v>1</v>
      </c>
      <c r="D3833" s="32">
        <v>1</v>
      </c>
    </row>
    <row r="3834" spans="1:4">
      <c r="A3834" s="32" t="s">
        <v>2468</v>
      </c>
      <c r="B3834" s="32" t="s">
        <v>2548</v>
      </c>
      <c r="C3834" s="32">
        <v>1</v>
      </c>
      <c r="D3834" s="32">
        <v>1</v>
      </c>
    </row>
    <row r="3835" spans="1:4">
      <c r="A3835" s="32" t="s">
        <v>4234</v>
      </c>
      <c r="B3835" s="32" t="s">
        <v>2547</v>
      </c>
      <c r="C3835" s="32">
        <v>1</v>
      </c>
      <c r="D3835" s="32">
        <v>1</v>
      </c>
    </row>
    <row r="3836" spans="1:4">
      <c r="A3836" s="32" t="s">
        <v>4235</v>
      </c>
      <c r="B3836" s="32" t="s">
        <v>2547</v>
      </c>
      <c r="C3836" s="32">
        <v>1</v>
      </c>
      <c r="D3836" s="32">
        <v>1</v>
      </c>
    </row>
    <row r="3837" spans="1:4">
      <c r="A3837" s="32" t="s">
        <v>2286</v>
      </c>
      <c r="B3837" s="32" t="s">
        <v>2547</v>
      </c>
      <c r="C3837" s="32">
        <v>1</v>
      </c>
      <c r="D3837" s="32">
        <v>1</v>
      </c>
    </row>
    <row r="3838" spans="1:4">
      <c r="A3838" s="32" t="s">
        <v>1917</v>
      </c>
      <c r="B3838" s="32" t="s">
        <v>2548</v>
      </c>
      <c r="C3838" s="32">
        <v>1</v>
      </c>
      <c r="D3838" s="32">
        <v>1</v>
      </c>
    </row>
    <row r="3839" spans="1:4">
      <c r="A3839" s="32" t="s">
        <v>4236</v>
      </c>
      <c r="B3839" s="32" t="s">
        <v>2547</v>
      </c>
      <c r="C3839" s="32">
        <v>1</v>
      </c>
      <c r="D3839" s="32">
        <v>1</v>
      </c>
    </row>
    <row r="3840" spans="1:4">
      <c r="A3840" s="32" t="s">
        <v>1474</v>
      </c>
      <c r="B3840" s="32" t="s">
        <v>2549</v>
      </c>
      <c r="C3840" s="32">
        <v>1</v>
      </c>
      <c r="D3840" s="32">
        <v>1</v>
      </c>
    </row>
    <row r="3841" spans="1:4">
      <c r="A3841" s="32" t="s">
        <v>1251</v>
      </c>
      <c r="B3841" s="32" t="s">
        <v>2549</v>
      </c>
      <c r="C3841" s="32">
        <v>1</v>
      </c>
      <c r="D3841" s="32">
        <v>1</v>
      </c>
    </row>
    <row r="3842" spans="1:4">
      <c r="A3842" s="32" t="s">
        <v>4237</v>
      </c>
      <c r="B3842" s="32" t="s">
        <v>2547</v>
      </c>
      <c r="C3842" s="32">
        <v>1</v>
      </c>
      <c r="D3842" s="32">
        <v>1</v>
      </c>
    </row>
    <row r="3843" spans="1:4">
      <c r="A3843" s="32" t="s">
        <v>2140</v>
      </c>
      <c r="B3843" s="32" t="s">
        <v>2548</v>
      </c>
      <c r="C3843" s="32">
        <v>1</v>
      </c>
      <c r="D3843" s="32">
        <v>1</v>
      </c>
    </row>
    <row r="3844" spans="1:4">
      <c r="A3844" s="32" t="s">
        <v>4238</v>
      </c>
      <c r="B3844" s="32" t="s">
        <v>2547</v>
      </c>
      <c r="C3844" s="32">
        <v>1</v>
      </c>
      <c r="D3844" s="32">
        <v>1</v>
      </c>
    </row>
    <row r="3845" spans="1:4">
      <c r="A3845" s="32" t="s">
        <v>2846</v>
      </c>
      <c r="B3845" s="32" t="s">
        <v>2547</v>
      </c>
      <c r="C3845" s="32">
        <v>1</v>
      </c>
      <c r="D3845" s="32">
        <v>1</v>
      </c>
    </row>
    <row r="3846" spans="1:4">
      <c r="A3846" s="32" t="s">
        <v>3035</v>
      </c>
      <c r="B3846" s="32" t="s">
        <v>2547</v>
      </c>
      <c r="C3846" s="32">
        <v>1</v>
      </c>
      <c r="D3846" s="32">
        <v>0</v>
      </c>
    </row>
    <row r="3847" spans="1:4">
      <c r="A3847" s="32" t="s">
        <v>2470</v>
      </c>
      <c r="B3847" s="32" t="s">
        <v>2547</v>
      </c>
      <c r="C3847" s="32">
        <v>1</v>
      </c>
      <c r="D3847" s="32">
        <v>1</v>
      </c>
    </row>
    <row r="3848" spans="1:4">
      <c r="A3848" s="32" t="s">
        <v>4239</v>
      </c>
      <c r="B3848" s="32" t="s">
        <v>2547</v>
      </c>
      <c r="C3848" s="32">
        <v>1</v>
      </c>
      <c r="D3848" s="32">
        <v>1</v>
      </c>
    </row>
    <row r="3849" spans="1:4">
      <c r="A3849" s="32" t="s">
        <v>1475</v>
      </c>
      <c r="B3849" s="32" t="s">
        <v>2549</v>
      </c>
      <c r="C3849" s="32">
        <v>1</v>
      </c>
      <c r="D3849" s="32">
        <v>1</v>
      </c>
    </row>
    <row r="3850" spans="1:4">
      <c r="A3850" s="32" t="s">
        <v>2847</v>
      </c>
      <c r="B3850" s="32" t="s">
        <v>2547</v>
      </c>
      <c r="C3850" s="32">
        <v>1</v>
      </c>
      <c r="D3850" s="32">
        <v>1</v>
      </c>
    </row>
    <row r="3851" spans="1:4">
      <c r="A3851" s="32" t="s">
        <v>2015</v>
      </c>
      <c r="B3851" s="32" t="s">
        <v>2547</v>
      </c>
      <c r="C3851" s="32">
        <v>1</v>
      </c>
      <c r="D3851" s="32">
        <v>1</v>
      </c>
    </row>
    <row r="3852" spans="1:4">
      <c r="A3852" s="32" t="s">
        <v>4240</v>
      </c>
      <c r="B3852" s="32" t="s">
        <v>2547</v>
      </c>
      <c r="C3852" s="32">
        <v>1</v>
      </c>
      <c r="D3852" s="32">
        <v>1</v>
      </c>
    </row>
    <row r="3853" spans="1:4">
      <c r="A3853" s="32" t="s">
        <v>4241</v>
      </c>
      <c r="B3853" s="32" t="s">
        <v>2548</v>
      </c>
      <c r="C3853" s="32">
        <v>1</v>
      </c>
      <c r="D3853" s="32">
        <v>1</v>
      </c>
    </row>
    <row r="3854" spans="1:4">
      <c r="A3854" s="32" t="s">
        <v>4242</v>
      </c>
      <c r="B3854" s="32" t="s">
        <v>2548</v>
      </c>
      <c r="C3854" s="32">
        <v>1</v>
      </c>
      <c r="D3854" s="32">
        <v>1</v>
      </c>
    </row>
    <row r="3855" spans="1:4">
      <c r="A3855" s="32" t="s">
        <v>1131</v>
      </c>
      <c r="B3855" s="32" t="s">
        <v>2549</v>
      </c>
      <c r="C3855" s="32">
        <v>1</v>
      </c>
      <c r="D3855" s="32">
        <v>1</v>
      </c>
    </row>
    <row r="3856" spans="1:4">
      <c r="A3856" s="32" t="s">
        <v>3786</v>
      </c>
      <c r="B3856" s="32" t="s">
        <v>2547</v>
      </c>
      <c r="C3856" s="32">
        <v>1</v>
      </c>
      <c r="D3856" s="32">
        <v>1</v>
      </c>
    </row>
    <row r="3857" spans="1:4">
      <c r="A3857" s="32" t="s">
        <v>3786</v>
      </c>
      <c r="B3857" s="32" t="s">
        <v>2548</v>
      </c>
      <c r="C3857" s="32">
        <v>1</v>
      </c>
      <c r="D3857" s="32">
        <v>1</v>
      </c>
    </row>
    <row r="3858" spans="1:4">
      <c r="A3858" s="32" t="s">
        <v>1648</v>
      </c>
      <c r="B3858" s="32" t="s">
        <v>2547</v>
      </c>
      <c r="C3858" s="32">
        <v>1</v>
      </c>
      <c r="D3858" s="32">
        <v>1</v>
      </c>
    </row>
    <row r="3859" spans="1:4">
      <c r="A3859" s="32" t="s">
        <v>2142</v>
      </c>
      <c r="B3859" s="32" t="s">
        <v>2549</v>
      </c>
      <c r="C3859" s="32">
        <v>1</v>
      </c>
      <c r="D3859" s="32">
        <v>1</v>
      </c>
    </row>
    <row r="3860" spans="1:4">
      <c r="A3860" s="32" t="s">
        <v>2289</v>
      </c>
      <c r="B3860" s="32" t="s">
        <v>2548</v>
      </c>
      <c r="C3860" s="32">
        <v>1</v>
      </c>
      <c r="D3860" s="32">
        <v>1</v>
      </c>
    </row>
    <row r="3861" spans="1:4">
      <c r="A3861" s="32" t="s">
        <v>2773</v>
      </c>
      <c r="B3861" s="32" t="s">
        <v>2548</v>
      </c>
      <c r="C3861" s="32">
        <v>1</v>
      </c>
      <c r="D3861" s="32">
        <v>1</v>
      </c>
    </row>
    <row r="3862" spans="1:4">
      <c r="A3862" s="32" t="s">
        <v>1918</v>
      </c>
      <c r="B3862" s="32" t="s">
        <v>2548</v>
      </c>
      <c r="C3862" s="32">
        <v>1</v>
      </c>
      <c r="D3862" s="32">
        <v>1</v>
      </c>
    </row>
    <row r="3863" spans="1:4">
      <c r="A3863" s="32" t="s">
        <v>1424</v>
      </c>
      <c r="B3863" s="32" t="s">
        <v>2548</v>
      </c>
      <c r="C3863" s="32">
        <v>1</v>
      </c>
      <c r="D3863" s="32">
        <v>1</v>
      </c>
    </row>
    <row r="3864" spans="1:4">
      <c r="A3864" s="32" t="s">
        <v>3626</v>
      </c>
      <c r="B3864" s="32" t="s">
        <v>2548</v>
      </c>
      <c r="C3864" s="32">
        <v>1</v>
      </c>
      <c r="D3864" s="32">
        <v>1</v>
      </c>
    </row>
    <row r="3865" spans="1:4">
      <c r="A3865" s="32" t="s">
        <v>3787</v>
      </c>
      <c r="B3865" s="32" t="s">
        <v>2548</v>
      </c>
      <c r="C3865" s="32">
        <v>1</v>
      </c>
      <c r="D3865" s="32">
        <v>1</v>
      </c>
    </row>
    <row r="3866" spans="1:4">
      <c r="A3866" s="32" t="s">
        <v>3787</v>
      </c>
      <c r="B3866" s="32" t="s">
        <v>2549</v>
      </c>
      <c r="C3866" s="32">
        <v>1</v>
      </c>
      <c r="D3866" s="32">
        <v>1</v>
      </c>
    </row>
    <row r="3867" spans="1:4">
      <c r="A3867" s="32" t="s">
        <v>2792</v>
      </c>
      <c r="B3867" s="32" t="s">
        <v>2548</v>
      </c>
      <c r="C3867" s="32">
        <v>1</v>
      </c>
      <c r="D3867" s="32">
        <v>1</v>
      </c>
    </row>
    <row r="3868" spans="1:4">
      <c r="A3868" s="32" t="s">
        <v>2472</v>
      </c>
      <c r="B3868" s="32" t="s">
        <v>2548</v>
      </c>
      <c r="C3868" s="32">
        <v>1</v>
      </c>
      <c r="D3868" s="32">
        <v>1</v>
      </c>
    </row>
    <row r="3869" spans="1:4">
      <c r="A3869" s="32" t="s">
        <v>2473</v>
      </c>
      <c r="B3869" s="32" t="s">
        <v>2547</v>
      </c>
      <c r="C3869" s="32">
        <v>1</v>
      </c>
      <c r="D3869" s="32">
        <v>1</v>
      </c>
    </row>
    <row r="3870" spans="1:4">
      <c r="A3870" s="32" t="s">
        <v>4243</v>
      </c>
      <c r="B3870" s="32" t="s">
        <v>2547</v>
      </c>
      <c r="C3870" s="32">
        <v>1</v>
      </c>
      <c r="D3870" s="32">
        <v>1</v>
      </c>
    </row>
    <row r="3871" spans="1:4">
      <c r="A3871" s="32" t="s">
        <v>1209</v>
      </c>
      <c r="B3871" s="32" t="s">
        <v>2549</v>
      </c>
      <c r="C3871" s="32">
        <v>1</v>
      </c>
      <c r="D3871" s="32">
        <v>1</v>
      </c>
    </row>
    <row r="3872" spans="1:4">
      <c r="A3872" s="32" t="s">
        <v>2902</v>
      </c>
      <c r="B3872" s="32" t="s">
        <v>2547</v>
      </c>
      <c r="C3872" s="32">
        <v>1</v>
      </c>
      <c r="D3872" s="32">
        <v>1</v>
      </c>
    </row>
    <row r="3873" spans="1:4">
      <c r="A3873" s="32" t="s">
        <v>4244</v>
      </c>
      <c r="B3873" s="32" t="s">
        <v>2547</v>
      </c>
      <c r="C3873" s="32">
        <v>1</v>
      </c>
      <c r="D3873" s="32">
        <v>1</v>
      </c>
    </row>
    <row r="3874" spans="1:4">
      <c r="A3874" s="32" t="s">
        <v>3270</v>
      </c>
      <c r="B3874" s="32" t="s">
        <v>2548</v>
      </c>
      <c r="C3874" s="32">
        <v>1</v>
      </c>
      <c r="D3874" s="32">
        <v>1</v>
      </c>
    </row>
    <row r="3875" spans="1:4">
      <c r="A3875" s="32" t="s">
        <v>4245</v>
      </c>
      <c r="B3875" s="32" t="s">
        <v>2547</v>
      </c>
      <c r="C3875" s="32">
        <v>1</v>
      </c>
      <c r="D3875" s="32">
        <v>1</v>
      </c>
    </row>
    <row r="3876" spans="1:4">
      <c r="A3876" s="32" t="s">
        <v>3271</v>
      </c>
      <c r="B3876" s="32" t="s">
        <v>2547</v>
      </c>
      <c r="C3876" s="32">
        <v>1</v>
      </c>
      <c r="D3876" s="32">
        <v>1</v>
      </c>
    </row>
    <row r="3877" spans="1:4">
      <c r="A3877" s="32" t="s">
        <v>4246</v>
      </c>
      <c r="B3877" s="32" t="s">
        <v>2547</v>
      </c>
      <c r="C3877" s="32">
        <v>1</v>
      </c>
      <c r="D3877" s="32">
        <v>1</v>
      </c>
    </row>
    <row r="3878" spans="1:4">
      <c r="A3878" s="32" t="s">
        <v>4247</v>
      </c>
      <c r="B3878" s="32" t="s">
        <v>2547</v>
      </c>
      <c r="C3878" s="32">
        <v>1</v>
      </c>
      <c r="D3878" s="32">
        <v>1</v>
      </c>
    </row>
    <row r="3879" spans="1:4">
      <c r="A3879" s="32" t="s">
        <v>4248</v>
      </c>
      <c r="B3879" s="32" t="s">
        <v>2547</v>
      </c>
      <c r="C3879" s="32">
        <v>1</v>
      </c>
      <c r="D3879" s="32">
        <v>1</v>
      </c>
    </row>
    <row r="3880" spans="1:4">
      <c r="A3880" s="32" t="s">
        <v>2018</v>
      </c>
      <c r="B3880" s="32" t="s">
        <v>2548</v>
      </c>
      <c r="C3880" s="32">
        <v>1</v>
      </c>
      <c r="D3880" s="32">
        <v>1</v>
      </c>
    </row>
    <row r="3881" spans="1:4">
      <c r="A3881" s="32" t="s">
        <v>1820</v>
      </c>
      <c r="B3881" s="32" t="s">
        <v>2547</v>
      </c>
      <c r="C3881" s="32">
        <v>1</v>
      </c>
      <c r="D3881" s="32">
        <v>1</v>
      </c>
    </row>
    <row r="3882" spans="1:4">
      <c r="A3882" s="32" t="s">
        <v>1820</v>
      </c>
      <c r="B3882" s="32" t="s">
        <v>2548</v>
      </c>
      <c r="C3882" s="32">
        <v>1</v>
      </c>
      <c r="D3882" s="32">
        <v>1</v>
      </c>
    </row>
    <row r="3883" spans="1:4">
      <c r="A3883" s="32" t="s">
        <v>4249</v>
      </c>
      <c r="B3883" s="32" t="s">
        <v>2548</v>
      </c>
      <c r="C3883" s="32">
        <v>1</v>
      </c>
      <c r="D3883" s="32">
        <v>1</v>
      </c>
    </row>
    <row r="3884" spans="1:4">
      <c r="A3884" s="32" t="s">
        <v>1919</v>
      </c>
      <c r="B3884" s="32" t="s">
        <v>2547</v>
      </c>
      <c r="C3884" s="32">
        <v>1</v>
      </c>
      <c r="D3884" s="32">
        <v>1</v>
      </c>
    </row>
    <row r="3885" spans="1:4">
      <c r="A3885" s="32" t="s">
        <v>1919</v>
      </c>
      <c r="B3885" s="32" t="s">
        <v>2548</v>
      </c>
      <c r="C3885" s="32">
        <v>1</v>
      </c>
      <c r="D3885" s="32">
        <v>1</v>
      </c>
    </row>
    <row r="3886" spans="1:4">
      <c r="A3886" s="32" t="s">
        <v>3549</v>
      </c>
      <c r="B3886" s="32" t="s">
        <v>2547</v>
      </c>
      <c r="C3886" s="32">
        <v>1</v>
      </c>
      <c r="D3886" s="32">
        <v>1</v>
      </c>
    </row>
    <row r="3887" spans="1:4">
      <c r="A3887" s="32" t="s">
        <v>2143</v>
      </c>
      <c r="B3887" s="32" t="s">
        <v>2547</v>
      </c>
      <c r="C3887" s="32">
        <v>1</v>
      </c>
      <c r="D3887" s="32">
        <v>1</v>
      </c>
    </row>
    <row r="3888" spans="1:4">
      <c r="A3888" s="32" t="s">
        <v>2143</v>
      </c>
      <c r="B3888" s="32" t="s">
        <v>2548</v>
      </c>
      <c r="C3888" s="32">
        <v>1</v>
      </c>
      <c r="D3888" s="32">
        <v>1</v>
      </c>
    </row>
    <row r="3889" spans="1:4">
      <c r="A3889" s="32" t="s">
        <v>1501</v>
      </c>
      <c r="B3889" s="32" t="s">
        <v>2547</v>
      </c>
      <c r="C3889" s="32">
        <v>1</v>
      </c>
      <c r="D3889" s="32">
        <v>1</v>
      </c>
    </row>
    <row r="3890" spans="1:4">
      <c r="A3890" s="32" t="s">
        <v>2291</v>
      </c>
      <c r="B3890" s="32" t="s">
        <v>2547</v>
      </c>
      <c r="C3890" s="32">
        <v>1</v>
      </c>
      <c r="D3890" s="32">
        <v>1</v>
      </c>
    </row>
    <row r="3891" spans="1:4">
      <c r="A3891" s="32" t="s">
        <v>3168</v>
      </c>
      <c r="B3891" s="32" t="s">
        <v>2547</v>
      </c>
      <c r="C3891" s="32">
        <v>1</v>
      </c>
      <c r="D3891" s="32">
        <v>1</v>
      </c>
    </row>
    <row r="3892" spans="1:4">
      <c r="A3892" s="32" t="s">
        <v>1079</v>
      </c>
      <c r="B3892" s="32" t="s">
        <v>2549</v>
      </c>
      <c r="C3892" s="32">
        <v>1</v>
      </c>
      <c r="D3892" s="32">
        <v>1</v>
      </c>
    </row>
    <row r="3893" spans="1:4">
      <c r="A3893" s="32" t="s">
        <v>4250</v>
      </c>
      <c r="B3893" s="32" t="s">
        <v>2547</v>
      </c>
      <c r="C3893" s="32">
        <v>1</v>
      </c>
      <c r="D3893" s="32">
        <v>1</v>
      </c>
    </row>
    <row r="3894" spans="1:4">
      <c r="A3894" s="32" t="s">
        <v>2819</v>
      </c>
      <c r="B3894" s="32" t="s">
        <v>2547</v>
      </c>
      <c r="C3894" s="32">
        <v>1</v>
      </c>
      <c r="D3894" s="32">
        <v>1</v>
      </c>
    </row>
    <row r="3895" spans="1:4">
      <c r="A3895" s="32" t="s">
        <v>4251</v>
      </c>
      <c r="B3895" s="32" t="s">
        <v>2547</v>
      </c>
      <c r="C3895" s="32">
        <v>1</v>
      </c>
      <c r="D3895" s="32">
        <v>1</v>
      </c>
    </row>
    <row r="3896" spans="1:4">
      <c r="A3896" s="32" t="s">
        <v>4252</v>
      </c>
      <c r="B3896" s="32" t="s">
        <v>2547</v>
      </c>
      <c r="C3896" s="32">
        <v>1</v>
      </c>
      <c r="D3896" s="32">
        <v>1</v>
      </c>
    </row>
    <row r="3897" spans="1:4">
      <c r="A3897" s="32" t="s">
        <v>2144</v>
      </c>
      <c r="B3897" s="32" t="s">
        <v>2547</v>
      </c>
      <c r="C3897" s="32">
        <v>1</v>
      </c>
      <c r="D3897" s="32">
        <v>1</v>
      </c>
    </row>
    <row r="3898" spans="1:4">
      <c r="A3898" s="32" t="s">
        <v>4253</v>
      </c>
      <c r="B3898" s="32" t="s">
        <v>2547</v>
      </c>
      <c r="C3898" s="32">
        <v>1</v>
      </c>
      <c r="D3898" s="32">
        <v>1</v>
      </c>
    </row>
    <row r="3899" spans="1:4">
      <c r="A3899" s="32" t="s">
        <v>1331</v>
      </c>
      <c r="B3899" s="32" t="s">
        <v>2549</v>
      </c>
      <c r="C3899" s="32">
        <v>1</v>
      </c>
      <c r="D3899" s="32">
        <v>1</v>
      </c>
    </row>
    <row r="3900" spans="1:4">
      <c r="A3900" s="32" t="s">
        <v>2476</v>
      </c>
      <c r="B3900" s="32" t="s">
        <v>2547</v>
      </c>
      <c r="C3900" s="32">
        <v>1</v>
      </c>
      <c r="D3900" s="32">
        <v>1</v>
      </c>
    </row>
    <row r="3901" spans="1:4">
      <c r="A3901" s="32" t="s">
        <v>4254</v>
      </c>
      <c r="B3901" s="32" t="s">
        <v>2548</v>
      </c>
      <c r="C3901" s="32">
        <v>1</v>
      </c>
      <c r="D3901" s="32">
        <v>1</v>
      </c>
    </row>
    <row r="3902" spans="1:4">
      <c r="A3902" s="32" t="s">
        <v>2020</v>
      </c>
      <c r="B3902" s="32" t="s">
        <v>2548</v>
      </c>
      <c r="C3902" s="32">
        <v>1</v>
      </c>
      <c r="D3902" s="32">
        <v>1</v>
      </c>
    </row>
    <row r="3903" spans="1:4">
      <c r="A3903" s="32" t="s">
        <v>3073</v>
      </c>
      <c r="B3903" s="32" t="s">
        <v>2548</v>
      </c>
      <c r="C3903" s="32">
        <v>1</v>
      </c>
      <c r="D3903" s="32">
        <v>1</v>
      </c>
    </row>
    <row r="3904" spans="1:4">
      <c r="A3904" s="32" t="s">
        <v>2292</v>
      </c>
      <c r="B3904" s="32" t="s">
        <v>2548</v>
      </c>
      <c r="C3904" s="32">
        <v>1</v>
      </c>
      <c r="D3904" s="32">
        <v>1</v>
      </c>
    </row>
    <row r="3905" spans="1:4">
      <c r="A3905" s="32" t="s">
        <v>2021</v>
      </c>
      <c r="B3905" s="32" t="s">
        <v>2547</v>
      </c>
      <c r="C3905" s="32">
        <v>1</v>
      </c>
      <c r="D3905" s="32">
        <v>1</v>
      </c>
    </row>
    <row r="3906" spans="1:4">
      <c r="A3906" s="32" t="s">
        <v>2021</v>
      </c>
      <c r="B3906" s="32" t="s">
        <v>2548</v>
      </c>
      <c r="C3906" s="32">
        <v>1</v>
      </c>
      <c r="D3906" s="32">
        <v>1</v>
      </c>
    </row>
    <row r="3907" spans="1:4">
      <c r="A3907" s="32" t="s">
        <v>2021</v>
      </c>
      <c r="B3907" s="32" t="s">
        <v>2549</v>
      </c>
      <c r="C3907" s="32">
        <v>1</v>
      </c>
      <c r="D3907" s="32">
        <v>1</v>
      </c>
    </row>
    <row r="3908" spans="1:4">
      <c r="A3908" s="32" t="s">
        <v>4255</v>
      </c>
      <c r="B3908" s="32" t="s">
        <v>2547</v>
      </c>
      <c r="C3908" s="32">
        <v>1</v>
      </c>
      <c r="D3908" s="32">
        <v>1</v>
      </c>
    </row>
    <row r="3909" spans="1:4">
      <c r="A3909" s="32" t="s">
        <v>4256</v>
      </c>
      <c r="B3909" s="32" t="s">
        <v>2547</v>
      </c>
      <c r="C3909" s="32">
        <v>1</v>
      </c>
      <c r="D3909" s="32">
        <v>1</v>
      </c>
    </row>
    <row r="3910" spans="1:4">
      <c r="A3910" s="32" t="s">
        <v>4257</v>
      </c>
      <c r="B3910" s="32" t="s">
        <v>2547</v>
      </c>
      <c r="C3910" s="32">
        <v>1</v>
      </c>
      <c r="D3910" s="32">
        <v>1</v>
      </c>
    </row>
    <row r="3911" spans="1:4">
      <c r="A3911" s="32" t="s">
        <v>1920</v>
      </c>
      <c r="B3911" s="32" t="s">
        <v>2547</v>
      </c>
      <c r="C3911" s="32">
        <v>1</v>
      </c>
      <c r="D3911" s="32">
        <v>1</v>
      </c>
    </row>
    <row r="3912" spans="1:4">
      <c r="A3912" s="32" t="s">
        <v>1920</v>
      </c>
      <c r="B3912" s="32" t="s">
        <v>2548</v>
      </c>
      <c r="C3912" s="32">
        <v>1</v>
      </c>
      <c r="D3912" s="32">
        <v>1</v>
      </c>
    </row>
    <row r="3913" spans="1:4">
      <c r="A3913" s="32" t="s">
        <v>1920</v>
      </c>
      <c r="B3913" s="32" t="s">
        <v>2549</v>
      </c>
      <c r="C3913" s="32">
        <v>1</v>
      </c>
      <c r="D3913" s="32">
        <v>1</v>
      </c>
    </row>
    <row r="3914" spans="1:4">
      <c r="A3914" s="32" t="s">
        <v>4258</v>
      </c>
      <c r="B3914" s="32" t="s">
        <v>2548</v>
      </c>
      <c r="C3914" s="32">
        <v>1</v>
      </c>
      <c r="D3914" s="32">
        <v>1</v>
      </c>
    </row>
    <row r="3915" spans="1:4">
      <c r="A3915" s="32" t="s">
        <v>2477</v>
      </c>
      <c r="B3915" s="32" t="s">
        <v>2548</v>
      </c>
      <c r="C3915" s="32">
        <v>1</v>
      </c>
      <c r="D3915" s="32">
        <v>1</v>
      </c>
    </row>
    <row r="3916" spans="1:4">
      <c r="A3916" s="32" t="s">
        <v>4259</v>
      </c>
      <c r="B3916" s="32" t="s">
        <v>2547</v>
      </c>
      <c r="C3916" s="32">
        <v>1</v>
      </c>
      <c r="D3916" s="32">
        <v>1</v>
      </c>
    </row>
    <row r="3917" spans="1:4">
      <c r="A3917" s="32" t="s">
        <v>2022</v>
      </c>
      <c r="B3917" s="32" t="s">
        <v>2547</v>
      </c>
      <c r="C3917" s="32">
        <v>1</v>
      </c>
      <c r="D3917" s="32">
        <v>1</v>
      </c>
    </row>
    <row r="3918" spans="1:4">
      <c r="A3918" s="32" t="s">
        <v>2022</v>
      </c>
      <c r="B3918" s="32" t="s">
        <v>2548</v>
      </c>
      <c r="C3918" s="32">
        <v>1</v>
      </c>
      <c r="D3918" s="32">
        <v>1</v>
      </c>
    </row>
    <row r="3919" spans="1:4">
      <c r="A3919" s="32" t="s">
        <v>2022</v>
      </c>
      <c r="B3919" s="32" t="s">
        <v>2549</v>
      </c>
      <c r="C3919" s="32">
        <v>1</v>
      </c>
      <c r="D3919" s="32">
        <v>1</v>
      </c>
    </row>
    <row r="3920" spans="1:4">
      <c r="A3920" s="32" t="s">
        <v>4260</v>
      </c>
      <c r="B3920" s="32" t="s">
        <v>2547</v>
      </c>
      <c r="C3920" s="32">
        <v>1</v>
      </c>
      <c r="D3920" s="32">
        <v>1</v>
      </c>
    </row>
    <row r="3921" spans="1:4">
      <c r="A3921" s="32" t="s">
        <v>3169</v>
      </c>
      <c r="B3921" s="32" t="s">
        <v>2547</v>
      </c>
      <c r="C3921" s="32">
        <v>1</v>
      </c>
      <c r="D3921" s="32">
        <v>1</v>
      </c>
    </row>
    <row r="3922" spans="1:4">
      <c r="A3922" s="32" t="s">
        <v>3074</v>
      </c>
      <c r="B3922" s="32" t="s">
        <v>2548</v>
      </c>
      <c r="C3922" s="32">
        <v>1</v>
      </c>
      <c r="D3922" s="32">
        <v>1</v>
      </c>
    </row>
    <row r="3923" spans="1:4">
      <c r="A3923" s="32" t="s">
        <v>4261</v>
      </c>
      <c r="B3923" s="32" t="s">
        <v>2547</v>
      </c>
      <c r="C3923" s="32">
        <v>1</v>
      </c>
      <c r="D3923" s="32">
        <v>1</v>
      </c>
    </row>
    <row r="3924" spans="1:4">
      <c r="A3924" s="32" t="s">
        <v>2478</v>
      </c>
      <c r="B3924" s="32" t="s">
        <v>2547</v>
      </c>
      <c r="C3924" s="32">
        <v>1</v>
      </c>
      <c r="D3924" s="32">
        <v>1</v>
      </c>
    </row>
    <row r="3925" spans="1:4">
      <c r="A3925" s="32" t="s">
        <v>2479</v>
      </c>
      <c r="B3925" s="32" t="s">
        <v>2547</v>
      </c>
      <c r="C3925" s="32">
        <v>1</v>
      </c>
      <c r="D3925" s="32">
        <v>1</v>
      </c>
    </row>
    <row r="3926" spans="1:4">
      <c r="A3926" s="32" t="s">
        <v>4262</v>
      </c>
      <c r="B3926" s="32" t="s">
        <v>2547</v>
      </c>
      <c r="C3926" s="32">
        <v>1</v>
      </c>
      <c r="D3926" s="32">
        <v>1</v>
      </c>
    </row>
    <row r="3927" spans="1:4">
      <c r="A3927" s="32" t="s">
        <v>3504</v>
      </c>
      <c r="B3927" s="32" t="s">
        <v>2547</v>
      </c>
      <c r="C3927" s="32">
        <v>1</v>
      </c>
      <c r="D3927" s="32">
        <v>1</v>
      </c>
    </row>
    <row r="3928" spans="1:4">
      <c r="A3928" s="32" t="s">
        <v>3170</v>
      </c>
      <c r="B3928" s="32" t="s">
        <v>2547</v>
      </c>
      <c r="C3928" s="32">
        <v>1</v>
      </c>
      <c r="D3928" s="32">
        <v>1</v>
      </c>
    </row>
    <row r="3929" spans="1:4">
      <c r="A3929" s="32" t="s">
        <v>2294</v>
      </c>
      <c r="B3929" s="32" t="s">
        <v>2547</v>
      </c>
      <c r="C3929" s="32">
        <v>1</v>
      </c>
      <c r="D3929" s="32">
        <v>1</v>
      </c>
    </row>
    <row r="3930" spans="1:4">
      <c r="A3930" s="32" t="s">
        <v>1824</v>
      </c>
      <c r="B3930" s="32" t="s">
        <v>2548</v>
      </c>
      <c r="C3930" s="32">
        <v>1</v>
      </c>
      <c r="D3930" s="32">
        <v>1</v>
      </c>
    </row>
    <row r="3931" spans="1:4">
      <c r="A3931" s="32" t="s">
        <v>2481</v>
      </c>
      <c r="B3931" s="32" t="s">
        <v>2549</v>
      </c>
      <c r="C3931" s="32">
        <v>1</v>
      </c>
      <c r="D3931" s="32">
        <v>1</v>
      </c>
    </row>
    <row r="3932" spans="1:4">
      <c r="A3932" s="32" t="s">
        <v>2023</v>
      </c>
      <c r="B3932" s="32" t="s">
        <v>2549</v>
      </c>
      <c r="C3932" s="32">
        <v>1</v>
      </c>
      <c r="D3932" s="32">
        <v>1</v>
      </c>
    </row>
    <row r="3933" spans="1:4">
      <c r="A3933" s="32" t="s">
        <v>4263</v>
      </c>
      <c r="B3933" s="32" t="s">
        <v>2547</v>
      </c>
      <c r="C3933" s="32">
        <v>1</v>
      </c>
      <c r="D3933" s="32">
        <v>1</v>
      </c>
    </row>
    <row r="3934" spans="1:4">
      <c r="A3934" s="32" t="s">
        <v>1504</v>
      </c>
      <c r="B3934" s="32" t="s">
        <v>2548</v>
      </c>
      <c r="C3934" s="32">
        <v>1</v>
      </c>
      <c r="D3934" s="32">
        <v>1</v>
      </c>
    </row>
    <row r="3935" spans="1:4">
      <c r="A3935" s="32" t="s">
        <v>1504</v>
      </c>
      <c r="B3935" s="32" t="s">
        <v>2549</v>
      </c>
      <c r="C3935" s="32">
        <v>1</v>
      </c>
      <c r="D3935" s="32">
        <v>1</v>
      </c>
    </row>
    <row r="3936" spans="1:4">
      <c r="A3936" s="32" t="s">
        <v>1109</v>
      </c>
      <c r="B3936" s="32" t="s">
        <v>2549</v>
      </c>
      <c r="C3936" s="32">
        <v>1</v>
      </c>
      <c r="D3936" s="32">
        <v>1</v>
      </c>
    </row>
    <row r="3937" spans="1:4">
      <c r="A3937" s="32" t="s">
        <v>2482</v>
      </c>
      <c r="B3937" s="32" t="s">
        <v>2547</v>
      </c>
      <c r="C3937" s="32">
        <v>1</v>
      </c>
      <c r="D3937" s="32">
        <v>1</v>
      </c>
    </row>
    <row r="3938" spans="1:4">
      <c r="A3938" s="32" t="s">
        <v>2482</v>
      </c>
      <c r="B3938" s="32" t="s">
        <v>2548</v>
      </c>
      <c r="C3938" s="32">
        <v>1</v>
      </c>
      <c r="D3938" s="32">
        <v>1</v>
      </c>
    </row>
    <row r="3939" spans="1:4">
      <c r="A3939" s="32" t="s">
        <v>1334</v>
      </c>
      <c r="B3939" s="32" t="s">
        <v>2547</v>
      </c>
      <c r="C3939" s="32">
        <v>1</v>
      </c>
      <c r="D3939" s="32">
        <v>1</v>
      </c>
    </row>
    <row r="3940" spans="1:4">
      <c r="A3940" s="32" t="s">
        <v>4264</v>
      </c>
      <c r="B3940" s="32" t="s">
        <v>2547</v>
      </c>
      <c r="C3940" s="32">
        <v>1</v>
      </c>
      <c r="D3940" s="32">
        <v>1</v>
      </c>
    </row>
    <row r="3941" spans="1:4">
      <c r="A3941" s="32" t="s">
        <v>2147</v>
      </c>
      <c r="B3941" s="32" t="s">
        <v>2547</v>
      </c>
      <c r="C3941" s="32">
        <v>1</v>
      </c>
      <c r="D3941" s="32">
        <v>1</v>
      </c>
    </row>
    <row r="3942" spans="1:4">
      <c r="A3942" s="32" t="s">
        <v>3171</v>
      </c>
      <c r="B3942" s="32" t="s">
        <v>2547</v>
      </c>
      <c r="C3942" s="32">
        <v>1</v>
      </c>
      <c r="D3942" s="32">
        <v>1</v>
      </c>
    </row>
    <row r="3943" spans="1:4">
      <c r="A3943" s="32" t="s">
        <v>4265</v>
      </c>
      <c r="B3943" s="32" t="s">
        <v>2548</v>
      </c>
      <c r="C3943" s="32">
        <v>1</v>
      </c>
      <c r="D3943" s="32">
        <v>1</v>
      </c>
    </row>
    <row r="3944" spans="1:4">
      <c r="A3944" s="32" t="s">
        <v>4266</v>
      </c>
      <c r="B3944" s="32" t="s">
        <v>2547</v>
      </c>
      <c r="C3944" s="32">
        <v>1</v>
      </c>
      <c r="D3944" s="32">
        <v>1</v>
      </c>
    </row>
    <row r="3945" spans="1:4">
      <c r="A3945" s="32" t="s">
        <v>4267</v>
      </c>
      <c r="B3945" s="32" t="s">
        <v>2547</v>
      </c>
      <c r="C3945" s="32">
        <v>1</v>
      </c>
      <c r="D3945" s="32">
        <v>1</v>
      </c>
    </row>
    <row r="3946" spans="1:4">
      <c r="A3946" s="32" t="s">
        <v>3172</v>
      </c>
      <c r="B3946" s="32" t="s">
        <v>2547</v>
      </c>
      <c r="C3946" s="32">
        <v>1</v>
      </c>
      <c r="D3946" s="32">
        <v>1</v>
      </c>
    </row>
    <row r="3947" spans="1:4">
      <c r="A3947" s="32" t="s">
        <v>3172</v>
      </c>
      <c r="B3947" s="32" t="s">
        <v>2548</v>
      </c>
      <c r="C3947" s="32">
        <v>1</v>
      </c>
      <c r="D3947" s="32">
        <v>1</v>
      </c>
    </row>
    <row r="3948" spans="1:4">
      <c r="A3948" s="32" t="s">
        <v>4268</v>
      </c>
      <c r="B3948" s="32" t="s">
        <v>2547</v>
      </c>
      <c r="C3948" s="32">
        <v>1</v>
      </c>
      <c r="D3948" s="32">
        <v>1</v>
      </c>
    </row>
    <row r="3949" spans="1:4">
      <c r="A3949" s="32" t="s">
        <v>4269</v>
      </c>
      <c r="B3949" s="32" t="s">
        <v>2547</v>
      </c>
      <c r="C3949" s="32">
        <v>1</v>
      </c>
      <c r="D3949" s="32">
        <v>1</v>
      </c>
    </row>
    <row r="3950" spans="1:4">
      <c r="A3950" s="32" t="s">
        <v>2024</v>
      </c>
      <c r="B3950" s="32" t="s">
        <v>2548</v>
      </c>
      <c r="C3950" s="32">
        <v>1</v>
      </c>
      <c r="D3950" s="32">
        <v>1</v>
      </c>
    </row>
    <row r="3951" spans="1:4">
      <c r="A3951" s="32" t="s">
        <v>3173</v>
      </c>
      <c r="B3951" s="32" t="s">
        <v>2547</v>
      </c>
      <c r="C3951" s="32">
        <v>1</v>
      </c>
      <c r="D3951" s="32">
        <v>1</v>
      </c>
    </row>
    <row r="3952" spans="1:4">
      <c r="A3952" s="32" t="s">
        <v>1826</v>
      </c>
      <c r="B3952" s="32" t="s">
        <v>2548</v>
      </c>
      <c r="C3952" s="32">
        <v>1</v>
      </c>
      <c r="D3952" s="32">
        <v>1</v>
      </c>
    </row>
    <row r="3953" spans="1:4">
      <c r="A3953" s="32" t="s">
        <v>4270</v>
      </c>
      <c r="B3953" s="32" t="s">
        <v>2547</v>
      </c>
      <c r="C3953" s="32">
        <v>1</v>
      </c>
      <c r="D3953" s="32">
        <v>1</v>
      </c>
    </row>
    <row r="3954" spans="1:4">
      <c r="A3954" s="32" t="s">
        <v>2296</v>
      </c>
      <c r="B3954" s="32" t="s">
        <v>2548</v>
      </c>
      <c r="C3954" s="32">
        <v>1</v>
      </c>
      <c r="D3954" s="32">
        <v>1</v>
      </c>
    </row>
    <row r="3955" spans="1:4">
      <c r="A3955" s="32" t="s">
        <v>2483</v>
      </c>
      <c r="B3955" s="32" t="s">
        <v>2548</v>
      </c>
      <c r="C3955" s="32">
        <v>1</v>
      </c>
      <c r="D3955" s="32">
        <v>1</v>
      </c>
    </row>
    <row r="3956" spans="1:4">
      <c r="A3956" s="32" t="s">
        <v>2149</v>
      </c>
      <c r="B3956" s="32" t="s">
        <v>2549</v>
      </c>
      <c r="C3956" s="32">
        <v>1</v>
      </c>
      <c r="D3956" s="32">
        <v>1</v>
      </c>
    </row>
    <row r="3957" spans="1:4">
      <c r="A3957" s="32" t="s">
        <v>3273</v>
      </c>
      <c r="B3957" s="32" t="s">
        <v>2547</v>
      </c>
      <c r="C3957" s="32">
        <v>1</v>
      </c>
      <c r="D3957" s="32">
        <v>0</v>
      </c>
    </row>
    <row r="3958" spans="1:4">
      <c r="A3958" s="32" t="s">
        <v>2150</v>
      </c>
      <c r="B3958" s="32" t="s">
        <v>2547</v>
      </c>
      <c r="C3958" s="32">
        <v>1</v>
      </c>
      <c r="D3958" s="32">
        <v>1</v>
      </c>
    </row>
    <row r="3959" spans="1:4">
      <c r="A3959" s="32" t="s">
        <v>4271</v>
      </c>
      <c r="B3959" s="32" t="s">
        <v>2548</v>
      </c>
      <c r="C3959" s="32">
        <v>1</v>
      </c>
      <c r="D3959" s="32">
        <v>1</v>
      </c>
    </row>
    <row r="3960" spans="1:4">
      <c r="A3960" s="32" t="s">
        <v>1923</v>
      </c>
      <c r="B3960" s="32" t="s">
        <v>2548</v>
      </c>
      <c r="C3960" s="32">
        <v>1</v>
      </c>
      <c r="D3960" s="32">
        <v>1</v>
      </c>
    </row>
    <row r="3961" spans="1:4">
      <c r="A3961" s="32" t="s">
        <v>4272</v>
      </c>
      <c r="B3961" s="32" t="s">
        <v>2547</v>
      </c>
      <c r="C3961" s="32">
        <v>1</v>
      </c>
      <c r="D3961" s="32">
        <v>1</v>
      </c>
    </row>
    <row r="3962" spans="1:4">
      <c r="A3962" s="32" t="s">
        <v>4273</v>
      </c>
      <c r="B3962" s="32" t="s">
        <v>2547</v>
      </c>
      <c r="C3962" s="32">
        <v>1</v>
      </c>
      <c r="D3962" s="32">
        <v>1</v>
      </c>
    </row>
    <row r="3963" spans="1:4">
      <c r="A3963" s="32" t="s">
        <v>1547</v>
      </c>
      <c r="B3963" s="32" t="s">
        <v>2548</v>
      </c>
      <c r="C3963" s="32">
        <v>1</v>
      </c>
      <c r="D3963" s="32">
        <v>1</v>
      </c>
    </row>
    <row r="3964" spans="1:4">
      <c r="A3964" s="32" t="s">
        <v>1924</v>
      </c>
      <c r="B3964" s="32" t="s">
        <v>2547</v>
      </c>
      <c r="C3964" s="32">
        <v>1</v>
      </c>
      <c r="D3964" s="32">
        <v>1</v>
      </c>
    </row>
    <row r="3965" spans="1:4">
      <c r="A3965" s="32" t="s">
        <v>1477</v>
      </c>
      <c r="B3965" s="32" t="s">
        <v>2548</v>
      </c>
      <c r="C3965" s="32">
        <v>1</v>
      </c>
      <c r="D3965" s="32">
        <v>1</v>
      </c>
    </row>
    <row r="3966" spans="1:4">
      <c r="A3966" s="32" t="s">
        <v>2297</v>
      </c>
      <c r="B3966" s="32" t="s">
        <v>2547</v>
      </c>
      <c r="C3966" s="32">
        <v>1</v>
      </c>
      <c r="D3966" s="32">
        <v>1</v>
      </c>
    </row>
    <row r="3967" spans="1:4">
      <c r="A3967" s="32" t="s">
        <v>2848</v>
      </c>
      <c r="B3967" s="32" t="s">
        <v>2548</v>
      </c>
      <c r="C3967" s="32">
        <v>1</v>
      </c>
      <c r="D3967" s="32">
        <v>1</v>
      </c>
    </row>
    <row r="3968" spans="1:4">
      <c r="A3968" s="32" t="s">
        <v>1651</v>
      </c>
      <c r="B3968" s="32" t="s">
        <v>2547</v>
      </c>
      <c r="C3968" s="32">
        <v>1</v>
      </c>
      <c r="D3968" s="32">
        <v>1</v>
      </c>
    </row>
    <row r="3969" spans="1:4">
      <c r="A3969" s="32" t="s">
        <v>2025</v>
      </c>
      <c r="B3969" s="32" t="s">
        <v>2547</v>
      </c>
      <c r="C3969" s="32">
        <v>1</v>
      </c>
      <c r="D3969" s="32">
        <v>1</v>
      </c>
    </row>
    <row r="3970" spans="1:4">
      <c r="A3970" s="32" t="s">
        <v>2151</v>
      </c>
      <c r="B3970" s="32" t="s">
        <v>2548</v>
      </c>
      <c r="C3970" s="32">
        <v>1</v>
      </c>
      <c r="D3970" s="32">
        <v>1</v>
      </c>
    </row>
    <row r="3971" spans="1:4">
      <c r="A3971" s="32" t="s">
        <v>2026</v>
      </c>
      <c r="B3971" s="32" t="s">
        <v>2547</v>
      </c>
      <c r="C3971" s="32">
        <v>1</v>
      </c>
      <c r="D3971" s="32">
        <v>1</v>
      </c>
    </row>
    <row r="3972" spans="1:4">
      <c r="A3972" s="32" t="s">
        <v>2026</v>
      </c>
      <c r="B3972" s="32" t="s">
        <v>2548</v>
      </c>
      <c r="C3972" s="32">
        <v>1</v>
      </c>
      <c r="D3972" s="32">
        <v>1</v>
      </c>
    </row>
    <row r="3973" spans="1:4">
      <c r="A3973" s="32" t="s">
        <v>4274</v>
      </c>
      <c r="B3973" s="32" t="s">
        <v>2547</v>
      </c>
      <c r="C3973" s="32">
        <v>1</v>
      </c>
      <c r="D3973" s="32">
        <v>1</v>
      </c>
    </row>
    <row r="3974" spans="1:4">
      <c r="A3974" s="32" t="s">
        <v>3174</v>
      </c>
      <c r="B3974" s="32" t="s">
        <v>2547</v>
      </c>
      <c r="C3974" s="32">
        <v>1</v>
      </c>
      <c r="D3974" s="32">
        <v>1</v>
      </c>
    </row>
    <row r="3975" spans="1:4">
      <c r="A3975" s="32" t="s">
        <v>4275</v>
      </c>
      <c r="B3975" s="32" t="s">
        <v>2548</v>
      </c>
      <c r="C3975" s="32">
        <v>1</v>
      </c>
      <c r="D3975" s="32">
        <v>1</v>
      </c>
    </row>
    <row r="3976" spans="1:4">
      <c r="A3976" s="32" t="s">
        <v>4276</v>
      </c>
      <c r="B3976" s="32" t="s">
        <v>2547</v>
      </c>
      <c r="C3976" s="32">
        <v>1</v>
      </c>
      <c r="D3976" s="32">
        <v>0</v>
      </c>
    </row>
    <row r="3977" spans="1:4">
      <c r="A3977" s="32" t="s">
        <v>4277</v>
      </c>
      <c r="B3977" s="32" t="s">
        <v>2547</v>
      </c>
      <c r="C3977" s="32">
        <v>1</v>
      </c>
      <c r="D3977" s="32">
        <v>1</v>
      </c>
    </row>
    <row r="3978" spans="1:4">
      <c r="A3978" s="32" t="s">
        <v>2300</v>
      </c>
      <c r="B3978" s="32" t="s">
        <v>2547</v>
      </c>
      <c r="C3978" s="32">
        <v>1</v>
      </c>
      <c r="D3978" s="32">
        <v>1</v>
      </c>
    </row>
    <row r="3979" spans="1:4">
      <c r="A3979" s="32" t="s">
        <v>1752</v>
      </c>
      <c r="B3979" s="32" t="s">
        <v>2549</v>
      </c>
      <c r="C3979" s="32">
        <v>1</v>
      </c>
      <c r="D3979" s="32">
        <v>1</v>
      </c>
    </row>
    <row r="3980" spans="1:4">
      <c r="A3980" s="32" t="s">
        <v>4278</v>
      </c>
      <c r="B3980" s="32" t="s">
        <v>2547</v>
      </c>
      <c r="C3980" s="32">
        <v>1</v>
      </c>
      <c r="D3980" s="32">
        <v>1</v>
      </c>
    </row>
    <row r="3981" spans="1:4">
      <c r="A3981" s="32" t="s">
        <v>1828</v>
      </c>
      <c r="B3981" s="32" t="s">
        <v>2549</v>
      </c>
      <c r="C3981" s="32">
        <v>1</v>
      </c>
      <c r="D3981" s="32">
        <v>1</v>
      </c>
    </row>
    <row r="3982" spans="1:4">
      <c r="A3982" s="32" t="s">
        <v>4279</v>
      </c>
      <c r="B3982" s="32" t="s">
        <v>2547</v>
      </c>
      <c r="C3982" s="32">
        <v>1</v>
      </c>
      <c r="D3982" s="32">
        <v>1</v>
      </c>
    </row>
    <row r="3983" spans="1:4">
      <c r="A3983" s="32" t="s">
        <v>1505</v>
      </c>
      <c r="B3983" s="32" t="s">
        <v>2548</v>
      </c>
      <c r="C3983" s="32">
        <v>1</v>
      </c>
      <c r="D3983" s="32">
        <v>1</v>
      </c>
    </row>
    <row r="3984" spans="1:4">
      <c r="A3984" s="32" t="s">
        <v>1600</v>
      </c>
      <c r="B3984" s="32" t="s">
        <v>2547</v>
      </c>
      <c r="C3984" s="32">
        <v>1</v>
      </c>
      <c r="D3984" s="32">
        <v>1</v>
      </c>
    </row>
    <row r="3985" spans="1:4">
      <c r="A3985" s="32" t="s">
        <v>1550</v>
      </c>
      <c r="B3985" s="32" t="s">
        <v>2547</v>
      </c>
      <c r="C3985" s="32">
        <v>1</v>
      </c>
      <c r="D3985" s="32">
        <v>1</v>
      </c>
    </row>
    <row r="3986" spans="1:4">
      <c r="A3986" s="32" t="s">
        <v>2301</v>
      </c>
      <c r="B3986" s="32" t="s">
        <v>2548</v>
      </c>
      <c r="C3986" s="32">
        <v>1</v>
      </c>
      <c r="D3986" s="32">
        <v>1</v>
      </c>
    </row>
    <row r="3987" spans="1:4">
      <c r="A3987" s="32" t="s">
        <v>3276</v>
      </c>
      <c r="B3987" s="32" t="s">
        <v>2548</v>
      </c>
      <c r="C3987" s="32">
        <v>1</v>
      </c>
      <c r="D3987" s="32">
        <v>1</v>
      </c>
    </row>
    <row r="3988" spans="1:4">
      <c r="A3988" s="32" t="s">
        <v>1829</v>
      </c>
      <c r="B3988" s="32" t="s">
        <v>2547</v>
      </c>
      <c r="C3988" s="32">
        <v>1</v>
      </c>
      <c r="D3988" s="32">
        <v>1</v>
      </c>
    </row>
    <row r="3989" spans="1:4">
      <c r="A3989" s="32" t="s">
        <v>2153</v>
      </c>
      <c r="B3989" s="32" t="s">
        <v>2547</v>
      </c>
      <c r="C3989" s="32">
        <v>1</v>
      </c>
      <c r="D3989" s="32">
        <v>1</v>
      </c>
    </row>
    <row r="3990" spans="1:4">
      <c r="A3990" s="32" t="s">
        <v>2850</v>
      </c>
      <c r="B3990" s="32" t="s">
        <v>2547</v>
      </c>
      <c r="C3990" s="32">
        <v>1</v>
      </c>
      <c r="D3990" s="32">
        <v>1</v>
      </c>
    </row>
    <row r="3991" spans="1:4">
      <c r="A3991" s="32" t="s">
        <v>4280</v>
      </c>
      <c r="B3991" s="32" t="s">
        <v>2547</v>
      </c>
      <c r="C3991" s="32">
        <v>1</v>
      </c>
      <c r="D3991" s="32">
        <v>1</v>
      </c>
    </row>
    <row r="3992" spans="1:4">
      <c r="A3992" s="32" t="s">
        <v>1926</v>
      </c>
      <c r="B3992" s="32" t="s">
        <v>2547</v>
      </c>
      <c r="C3992" s="32">
        <v>1</v>
      </c>
      <c r="D3992" s="32">
        <v>1</v>
      </c>
    </row>
    <row r="3993" spans="1:4">
      <c r="A3993" s="32" t="s">
        <v>1927</v>
      </c>
      <c r="B3993" s="32" t="s">
        <v>2549</v>
      </c>
      <c r="C3993" s="32">
        <v>1</v>
      </c>
      <c r="D3993" s="32">
        <v>1</v>
      </c>
    </row>
    <row r="3994" spans="1:4">
      <c r="A3994" s="32" t="s">
        <v>2484</v>
      </c>
      <c r="B3994" s="32" t="s">
        <v>2547</v>
      </c>
      <c r="C3994" s="32">
        <v>1</v>
      </c>
      <c r="D3994" s="32">
        <v>1</v>
      </c>
    </row>
    <row r="3995" spans="1:4">
      <c r="A3995" s="32" t="s">
        <v>2302</v>
      </c>
      <c r="B3995" s="32" t="s">
        <v>2548</v>
      </c>
      <c r="C3995" s="32">
        <v>1</v>
      </c>
      <c r="D3995" s="32">
        <v>1</v>
      </c>
    </row>
    <row r="3996" spans="1:4">
      <c r="A3996" s="32" t="s">
        <v>1076</v>
      </c>
      <c r="B3996" s="32" t="s">
        <v>2549</v>
      </c>
      <c r="C3996" s="32">
        <v>1</v>
      </c>
      <c r="D3996" s="32">
        <v>1</v>
      </c>
    </row>
    <row r="3997" spans="1:4">
      <c r="A3997" s="32" t="s">
        <v>1506</v>
      </c>
      <c r="B3997" s="32" t="s">
        <v>2548</v>
      </c>
      <c r="C3997" s="32">
        <v>1</v>
      </c>
      <c r="D3997" s="32">
        <v>1</v>
      </c>
    </row>
    <row r="3998" spans="1:4">
      <c r="A3998" s="32" t="s">
        <v>2030</v>
      </c>
      <c r="B3998" s="32" t="s">
        <v>2548</v>
      </c>
      <c r="C3998" s="32">
        <v>1</v>
      </c>
      <c r="D3998" s="32">
        <v>1</v>
      </c>
    </row>
    <row r="3999" spans="1:4">
      <c r="A3999" s="32" t="s">
        <v>1479</v>
      </c>
      <c r="B3999" s="32" t="s">
        <v>2548</v>
      </c>
      <c r="C3999" s="32">
        <v>1</v>
      </c>
      <c r="D3999" s="32">
        <v>1</v>
      </c>
    </row>
    <row r="4000" spans="1:4">
      <c r="A4000" s="32" t="s">
        <v>3176</v>
      </c>
      <c r="B4000" s="32" t="s">
        <v>2548</v>
      </c>
      <c r="C4000" s="32">
        <v>1</v>
      </c>
      <c r="D4000" s="32">
        <v>1</v>
      </c>
    </row>
    <row r="4001" spans="1:4">
      <c r="A4001" s="32" t="s">
        <v>1187</v>
      </c>
      <c r="B4001" s="32" t="s">
        <v>2548</v>
      </c>
      <c r="C4001" s="32">
        <v>1</v>
      </c>
      <c r="D4001" s="32">
        <v>1</v>
      </c>
    </row>
    <row r="4002" spans="1:4">
      <c r="A4002" s="32" t="s">
        <v>2485</v>
      </c>
      <c r="B4002" s="32" t="s">
        <v>2547</v>
      </c>
      <c r="C4002" s="32">
        <v>1</v>
      </c>
      <c r="D4002" s="32">
        <v>1</v>
      </c>
    </row>
    <row r="4003" spans="1:4">
      <c r="A4003" s="32" t="s">
        <v>2487</v>
      </c>
      <c r="B4003" s="32" t="s">
        <v>2547</v>
      </c>
      <c r="C4003" s="32">
        <v>1</v>
      </c>
      <c r="D4003" s="32">
        <v>1</v>
      </c>
    </row>
    <row r="4004" spans="1:4">
      <c r="A4004" s="32" t="s">
        <v>2154</v>
      </c>
      <c r="B4004" s="32" t="s">
        <v>2547</v>
      </c>
      <c r="C4004" s="32">
        <v>1</v>
      </c>
      <c r="D4004" s="32">
        <v>1</v>
      </c>
    </row>
    <row r="4005" spans="1:4">
      <c r="A4005" s="32" t="s">
        <v>4281</v>
      </c>
      <c r="B4005" s="32" t="s">
        <v>2547</v>
      </c>
      <c r="C4005" s="32">
        <v>1</v>
      </c>
      <c r="D4005" s="32">
        <v>1</v>
      </c>
    </row>
    <row r="4006" spans="1:4">
      <c r="A4006" s="32" t="s">
        <v>3047</v>
      </c>
      <c r="B4006" s="32" t="s">
        <v>2547</v>
      </c>
      <c r="C4006" s="32">
        <v>1</v>
      </c>
      <c r="D4006" s="32">
        <v>1</v>
      </c>
    </row>
    <row r="4007" spans="1:4">
      <c r="A4007" s="32" t="s">
        <v>4282</v>
      </c>
      <c r="B4007" s="32" t="s">
        <v>2548</v>
      </c>
      <c r="C4007" s="32">
        <v>1</v>
      </c>
      <c r="D4007" s="32">
        <v>1</v>
      </c>
    </row>
    <row r="4008" spans="1:4">
      <c r="A4008" s="32" t="s">
        <v>4283</v>
      </c>
      <c r="B4008" s="32" t="s">
        <v>2548</v>
      </c>
      <c r="C4008" s="32">
        <v>1</v>
      </c>
      <c r="D4008" s="32">
        <v>1</v>
      </c>
    </row>
    <row r="4009" spans="1:4">
      <c r="A4009" s="32" t="s">
        <v>1830</v>
      </c>
      <c r="B4009" s="32" t="s">
        <v>2548</v>
      </c>
      <c r="C4009" s="32">
        <v>1</v>
      </c>
      <c r="D4009" s="32">
        <v>1</v>
      </c>
    </row>
    <row r="4010" spans="1:4">
      <c r="A4010" s="32" t="s">
        <v>1654</v>
      </c>
      <c r="B4010" s="32" t="s">
        <v>2547</v>
      </c>
      <c r="C4010" s="32">
        <v>1</v>
      </c>
      <c r="D4010" s="32">
        <v>1</v>
      </c>
    </row>
    <row r="4011" spans="1:4">
      <c r="A4011" s="32" t="s">
        <v>4284</v>
      </c>
      <c r="B4011" s="32" t="s">
        <v>2547</v>
      </c>
      <c r="C4011" s="32">
        <v>1</v>
      </c>
      <c r="D4011" s="32">
        <v>1</v>
      </c>
    </row>
    <row r="4012" spans="1:4">
      <c r="A4012" s="32" t="s">
        <v>2907</v>
      </c>
      <c r="B4012" s="32" t="s">
        <v>2548</v>
      </c>
      <c r="C4012" s="32">
        <v>1</v>
      </c>
      <c r="D4012" s="32">
        <v>1</v>
      </c>
    </row>
    <row r="4013" spans="1:4">
      <c r="A4013" s="32" t="s">
        <v>4285</v>
      </c>
      <c r="B4013" s="32" t="s">
        <v>2547</v>
      </c>
      <c r="C4013" s="32">
        <v>1</v>
      </c>
      <c r="D4013" s="32">
        <v>0</v>
      </c>
    </row>
    <row r="4014" spans="1:4">
      <c r="A4014" s="32" t="s">
        <v>3550</v>
      </c>
      <c r="B4014" s="32" t="s">
        <v>2548</v>
      </c>
      <c r="C4014" s="32">
        <v>1</v>
      </c>
      <c r="D4014" s="32">
        <v>1</v>
      </c>
    </row>
    <row r="4015" spans="1:4">
      <c r="A4015" s="32" t="s">
        <v>2155</v>
      </c>
      <c r="B4015" s="32" t="s">
        <v>2547</v>
      </c>
      <c r="C4015" s="32">
        <v>1</v>
      </c>
      <c r="D4015" s="32">
        <v>1</v>
      </c>
    </row>
    <row r="4016" spans="1:4">
      <c r="A4016" s="32" t="s">
        <v>4286</v>
      </c>
      <c r="B4016" s="32" t="s">
        <v>2547</v>
      </c>
      <c r="C4016" s="32">
        <v>1</v>
      </c>
      <c r="D4016" s="32">
        <v>1</v>
      </c>
    </row>
    <row r="4017" spans="1:4">
      <c r="A4017" s="32" t="s">
        <v>4287</v>
      </c>
      <c r="B4017" s="32" t="s">
        <v>2548</v>
      </c>
      <c r="C4017" s="32">
        <v>1</v>
      </c>
      <c r="D4017" s="32">
        <v>1</v>
      </c>
    </row>
    <row r="4018" spans="1:4">
      <c r="A4018" s="32" t="s">
        <v>3278</v>
      </c>
      <c r="B4018" s="32" t="s">
        <v>2548</v>
      </c>
      <c r="C4018" s="32">
        <v>1</v>
      </c>
      <c r="D4018" s="32">
        <v>1</v>
      </c>
    </row>
    <row r="4019" spans="1:4">
      <c r="A4019" s="32" t="s">
        <v>3075</v>
      </c>
      <c r="B4019" s="32" t="s">
        <v>2547</v>
      </c>
      <c r="C4019" s="32">
        <v>1</v>
      </c>
      <c r="D4019" s="32">
        <v>1</v>
      </c>
    </row>
    <row r="4020" spans="1:4">
      <c r="A4020" s="32" t="s">
        <v>2307</v>
      </c>
      <c r="B4020" s="32" t="s">
        <v>2547</v>
      </c>
      <c r="C4020" s="32">
        <v>1</v>
      </c>
      <c r="D4020" s="32">
        <v>1</v>
      </c>
    </row>
    <row r="4021" spans="1:4">
      <c r="A4021" s="32" t="s">
        <v>2488</v>
      </c>
      <c r="B4021" s="32" t="s">
        <v>2547</v>
      </c>
      <c r="C4021" s="32">
        <v>1</v>
      </c>
      <c r="D4021" s="32">
        <v>1</v>
      </c>
    </row>
    <row r="4022" spans="1:4">
      <c r="A4022" s="32" t="s">
        <v>2795</v>
      </c>
      <c r="B4022" s="32" t="s">
        <v>2547</v>
      </c>
      <c r="C4022" s="32">
        <v>1</v>
      </c>
      <c r="D4022" s="32">
        <v>1</v>
      </c>
    </row>
    <row r="4023" spans="1:4">
      <c r="A4023" s="32" t="s">
        <v>1015</v>
      </c>
      <c r="B4023" s="32" t="s">
        <v>2549</v>
      </c>
      <c r="C4023" s="32">
        <v>1</v>
      </c>
      <c r="D4023" s="32">
        <v>1</v>
      </c>
    </row>
    <row r="4024" spans="1:4">
      <c r="A4024" s="32" t="s">
        <v>3279</v>
      </c>
      <c r="B4024" s="32" t="s">
        <v>2548</v>
      </c>
      <c r="C4024" s="32">
        <v>1</v>
      </c>
      <c r="D4024" s="32">
        <v>1</v>
      </c>
    </row>
    <row r="4025" spans="1:4">
      <c r="A4025" s="32" t="s">
        <v>2909</v>
      </c>
      <c r="B4025" s="32" t="s">
        <v>2547</v>
      </c>
      <c r="C4025" s="32">
        <v>1</v>
      </c>
      <c r="D4025" s="32">
        <v>1</v>
      </c>
    </row>
    <row r="4026" spans="1:4">
      <c r="A4026" s="32" t="s">
        <v>2308</v>
      </c>
      <c r="B4026" s="32" t="s">
        <v>2548</v>
      </c>
      <c r="C4026" s="32">
        <v>1</v>
      </c>
      <c r="D4026" s="32">
        <v>1</v>
      </c>
    </row>
    <row r="4027" spans="1:4">
      <c r="A4027" s="32" t="s">
        <v>4288</v>
      </c>
      <c r="B4027" s="32" t="s">
        <v>2548</v>
      </c>
      <c r="C4027" s="32">
        <v>1</v>
      </c>
      <c r="D4027" s="32">
        <v>1</v>
      </c>
    </row>
    <row r="4028" spans="1:4">
      <c r="A4028" s="32" t="s">
        <v>2309</v>
      </c>
      <c r="B4028" s="32" t="s">
        <v>2547</v>
      </c>
      <c r="C4028" s="32">
        <v>1</v>
      </c>
      <c r="D4028" s="32">
        <v>1</v>
      </c>
    </row>
    <row r="4029" spans="1:4">
      <c r="A4029" s="32" t="s">
        <v>2309</v>
      </c>
      <c r="B4029" s="32" t="s">
        <v>2549</v>
      </c>
      <c r="C4029" s="32">
        <v>1</v>
      </c>
      <c r="D4029" s="32">
        <v>1</v>
      </c>
    </row>
    <row r="4030" spans="1:4">
      <c r="A4030" s="32" t="s">
        <v>2035</v>
      </c>
      <c r="B4030" s="32" t="s">
        <v>2547</v>
      </c>
      <c r="C4030" s="32">
        <v>1</v>
      </c>
      <c r="D4030" s="32">
        <v>1</v>
      </c>
    </row>
    <row r="4031" spans="1:4">
      <c r="A4031" s="32" t="s">
        <v>1132</v>
      </c>
      <c r="B4031" s="32" t="s">
        <v>2549</v>
      </c>
      <c r="C4031" s="32">
        <v>1</v>
      </c>
      <c r="D4031" s="32">
        <v>1</v>
      </c>
    </row>
    <row r="4032" spans="1:4">
      <c r="A4032" s="32" t="s">
        <v>1753</v>
      </c>
      <c r="B4032" s="32" t="s">
        <v>2547</v>
      </c>
      <c r="C4032" s="32">
        <v>1</v>
      </c>
      <c r="D4032" s="32">
        <v>1</v>
      </c>
    </row>
    <row r="4033" spans="1:4">
      <c r="A4033" s="32" t="s">
        <v>1754</v>
      </c>
      <c r="B4033" s="32" t="s">
        <v>2547</v>
      </c>
      <c r="C4033" s="32">
        <v>1</v>
      </c>
      <c r="D4033" s="32">
        <v>1</v>
      </c>
    </row>
    <row r="4034" spans="1:4">
      <c r="A4034" s="32" t="s">
        <v>2490</v>
      </c>
      <c r="B4034" s="32" t="s">
        <v>2548</v>
      </c>
      <c r="C4034" s="32">
        <v>1</v>
      </c>
      <c r="D4034" s="32">
        <v>1</v>
      </c>
    </row>
    <row r="4035" spans="1:4">
      <c r="A4035" s="32" t="s">
        <v>2310</v>
      </c>
      <c r="B4035" s="32" t="s">
        <v>2548</v>
      </c>
      <c r="C4035" s="32">
        <v>1</v>
      </c>
      <c r="D4035" s="32">
        <v>1</v>
      </c>
    </row>
    <row r="4036" spans="1:4">
      <c r="A4036" s="32" t="s">
        <v>2311</v>
      </c>
      <c r="B4036" s="32" t="s">
        <v>2548</v>
      </c>
      <c r="C4036" s="32">
        <v>1</v>
      </c>
      <c r="D4036" s="32">
        <v>1</v>
      </c>
    </row>
    <row r="4037" spans="1:4">
      <c r="A4037" s="32" t="s">
        <v>1655</v>
      </c>
      <c r="B4037" s="32" t="s">
        <v>2549</v>
      </c>
      <c r="C4037" s="32">
        <v>1</v>
      </c>
      <c r="D4037" s="32">
        <v>1</v>
      </c>
    </row>
    <row r="4038" spans="1:4">
      <c r="A4038" s="32" t="s">
        <v>4289</v>
      </c>
      <c r="B4038" s="32" t="s">
        <v>2547</v>
      </c>
      <c r="C4038" s="32">
        <v>1</v>
      </c>
      <c r="D4038" s="32">
        <v>1</v>
      </c>
    </row>
    <row r="4039" spans="1:4">
      <c r="A4039" s="32" t="s">
        <v>3632</v>
      </c>
      <c r="B4039" s="32" t="s">
        <v>2548</v>
      </c>
      <c r="C4039" s="32">
        <v>1</v>
      </c>
      <c r="D4039" s="32">
        <v>1</v>
      </c>
    </row>
    <row r="4040" spans="1:4">
      <c r="A4040" s="32" t="s">
        <v>1083</v>
      </c>
      <c r="B4040" s="32" t="s">
        <v>2548</v>
      </c>
      <c r="C4040" s="32">
        <v>1</v>
      </c>
      <c r="D4040" s="32">
        <v>1</v>
      </c>
    </row>
    <row r="4041" spans="1:4">
      <c r="A4041" s="32" t="s">
        <v>2312</v>
      </c>
      <c r="B4041" s="32" t="s">
        <v>2547</v>
      </c>
      <c r="C4041" s="32">
        <v>1</v>
      </c>
      <c r="D4041" s="32">
        <v>1</v>
      </c>
    </row>
    <row r="4042" spans="1:4">
      <c r="A4042" s="32" t="s">
        <v>2853</v>
      </c>
      <c r="B4042" s="32" t="s">
        <v>2548</v>
      </c>
      <c r="C4042" s="32">
        <v>1</v>
      </c>
      <c r="D4042" s="32">
        <v>1</v>
      </c>
    </row>
    <row r="4043" spans="1:4">
      <c r="A4043" s="32" t="s">
        <v>4290</v>
      </c>
      <c r="B4043" s="32" t="s">
        <v>2547</v>
      </c>
      <c r="C4043" s="32">
        <v>1</v>
      </c>
      <c r="D4043" s="32">
        <v>1</v>
      </c>
    </row>
    <row r="4044" spans="1:4">
      <c r="A4044" s="32" t="s">
        <v>3031</v>
      </c>
      <c r="B4044" s="32" t="s">
        <v>2548</v>
      </c>
      <c r="C4044" s="32">
        <v>1</v>
      </c>
      <c r="D4044" s="32">
        <v>1</v>
      </c>
    </row>
    <row r="4045" spans="1:4">
      <c r="A4045" s="32" t="s">
        <v>4291</v>
      </c>
      <c r="B4045" s="32" t="s">
        <v>2547</v>
      </c>
      <c r="C4045" s="32">
        <v>1</v>
      </c>
      <c r="D4045" s="32">
        <v>1</v>
      </c>
    </row>
    <row r="4046" spans="1:4">
      <c r="A4046" s="32" t="s">
        <v>3280</v>
      </c>
      <c r="B4046" s="32" t="s">
        <v>2547</v>
      </c>
      <c r="C4046" s="32">
        <v>1</v>
      </c>
      <c r="D4046" s="32">
        <v>1</v>
      </c>
    </row>
    <row r="4047" spans="1:4">
      <c r="A4047" s="32" t="s">
        <v>2769</v>
      </c>
      <c r="B4047" s="32" t="s">
        <v>2548</v>
      </c>
      <c r="C4047" s="32">
        <v>1</v>
      </c>
      <c r="D4047" s="32">
        <v>0</v>
      </c>
    </row>
    <row r="4048" spans="1:4">
      <c r="A4048" s="32" t="s">
        <v>2036</v>
      </c>
      <c r="B4048" s="32" t="s">
        <v>2548</v>
      </c>
      <c r="C4048" s="32">
        <v>1</v>
      </c>
      <c r="D4048" s="32">
        <v>1</v>
      </c>
    </row>
    <row r="4049" spans="1:4">
      <c r="A4049" s="32" t="s">
        <v>3281</v>
      </c>
      <c r="B4049" s="32" t="s">
        <v>2547</v>
      </c>
      <c r="C4049" s="32">
        <v>1</v>
      </c>
      <c r="D4049" s="32">
        <v>1</v>
      </c>
    </row>
    <row r="4050" spans="1:4">
      <c r="A4050" s="32" t="s">
        <v>4292</v>
      </c>
      <c r="B4050" s="32" t="s">
        <v>2547</v>
      </c>
      <c r="C4050" s="32">
        <v>1</v>
      </c>
      <c r="D4050" s="32">
        <v>1</v>
      </c>
    </row>
    <row r="4051" spans="1:4">
      <c r="A4051" s="32" t="s">
        <v>3049</v>
      </c>
      <c r="B4051" s="32" t="s">
        <v>2548</v>
      </c>
      <c r="C4051" s="32">
        <v>1</v>
      </c>
      <c r="D4051" s="32">
        <v>1</v>
      </c>
    </row>
    <row r="4052" spans="1:4">
      <c r="A4052" s="32" t="s">
        <v>2491</v>
      </c>
      <c r="B4052" s="32" t="s">
        <v>2547</v>
      </c>
      <c r="C4052" s="32">
        <v>1</v>
      </c>
      <c r="D4052" s="32">
        <v>1</v>
      </c>
    </row>
    <row r="4053" spans="1:4">
      <c r="A4053" s="32" t="s">
        <v>2157</v>
      </c>
      <c r="B4053" s="32" t="s">
        <v>2548</v>
      </c>
      <c r="C4053" s="32">
        <v>1</v>
      </c>
      <c r="D4053" s="32">
        <v>1</v>
      </c>
    </row>
    <row r="4054" spans="1:4">
      <c r="A4054" s="32" t="s">
        <v>4293</v>
      </c>
      <c r="B4054" s="32" t="s">
        <v>2548</v>
      </c>
      <c r="C4054" s="32">
        <v>1</v>
      </c>
      <c r="D4054" s="32">
        <v>1</v>
      </c>
    </row>
    <row r="4055" spans="1:4">
      <c r="A4055" s="32" t="s">
        <v>3633</v>
      </c>
      <c r="B4055" s="32" t="s">
        <v>2548</v>
      </c>
      <c r="C4055" s="32">
        <v>1</v>
      </c>
      <c r="D4055" s="32">
        <v>1</v>
      </c>
    </row>
    <row r="4056" spans="1:4">
      <c r="A4056" s="32" t="s">
        <v>2911</v>
      </c>
      <c r="B4056" s="32" t="s">
        <v>2547</v>
      </c>
      <c r="C4056" s="32">
        <v>1</v>
      </c>
      <c r="D4056" s="32">
        <v>1</v>
      </c>
    </row>
    <row r="4057" spans="1:4">
      <c r="A4057" s="32" t="s">
        <v>3282</v>
      </c>
      <c r="B4057" s="32" t="s">
        <v>2547</v>
      </c>
      <c r="C4057" s="32">
        <v>1</v>
      </c>
      <c r="D4057" s="32">
        <v>1</v>
      </c>
    </row>
    <row r="4058" spans="1:4">
      <c r="A4058" s="32" t="s">
        <v>4294</v>
      </c>
      <c r="B4058" s="32" t="s">
        <v>2547</v>
      </c>
      <c r="C4058" s="32">
        <v>1</v>
      </c>
      <c r="D4058" s="32">
        <v>1</v>
      </c>
    </row>
    <row r="4059" spans="1:4">
      <c r="A4059" s="32" t="s">
        <v>2492</v>
      </c>
      <c r="B4059" s="32" t="s">
        <v>2547</v>
      </c>
      <c r="C4059" s="32">
        <v>1</v>
      </c>
      <c r="D4059" s="32">
        <v>1</v>
      </c>
    </row>
    <row r="4060" spans="1:4">
      <c r="A4060" s="32" t="s">
        <v>2492</v>
      </c>
      <c r="B4060" s="32" t="s">
        <v>2548</v>
      </c>
      <c r="C4060" s="32">
        <v>1</v>
      </c>
      <c r="D4060" s="32">
        <v>1</v>
      </c>
    </row>
    <row r="4061" spans="1:4">
      <c r="A4061" s="32" t="s">
        <v>2493</v>
      </c>
      <c r="B4061" s="32" t="s">
        <v>2548</v>
      </c>
      <c r="C4061" s="32">
        <v>1</v>
      </c>
      <c r="D4061" s="32">
        <v>1</v>
      </c>
    </row>
    <row r="4062" spans="1:4">
      <c r="A4062" s="32" t="s">
        <v>2912</v>
      </c>
      <c r="B4062" s="32" t="s">
        <v>2549</v>
      </c>
      <c r="C4062" s="32">
        <v>1</v>
      </c>
      <c r="D4062" s="32">
        <v>1</v>
      </c>
    </row>
    <row r="4063" spans="1:4">
      <c r="A4063" s="32" t="s">
        <v>4295</v>
      </c>
      <c r="B4063" s="32" t="s">
        <v>2547</v>
      </c>
      <c r="C4063" s="32">
        <v>1</v>
      </c>
      <c r="D4063" s="32">
        <v>1</v>
      </c>
    </row>
    <row r="4064" spans="1:4">
      <c r="A4064" s="32" t="s">
        <v>2854</v>
      </c>
      <c r="B4064" s="32" t="s">
        <v>2547</v>
      </c>
      <c r="C4064" s="32">
        <v>1</v>
      </c>
      <c r="D4064" s="32">
        <v>1</v>
      </c>
    </row>
    <row r="4065" spans="1:4">
      <c r="A4065" s="32" t="s">
        <v>2854</v>
      </c>
      <c r="B4065" s="32" t="s">
        <v>2548</v>
      </c>
      <c r="C4065" s="32">
        <v>1</v>
      </c>
      <c r="D4065" s="32">
        <v>1</v>
      </c>
    </row>
    <row r="4066" spans="1:4">
      <c r="A4066" s="32" t="s">
        <v>1755</v>
      </c>
      <c r="B4066" s="32" t="s">
        <v>2548</v>
      </c>
      <c r="C4066" s="32">
        <v>1</v>
      </c>
      <c r="D4066" s="32">
        <v>1</v>
      </c>
    </row>
    <row r="4067" spans="1:4">
      <c r="A4067" s="32" t="s">
        <v>3634</v>
      </c>
      <c r="B4067" s="32" t="s">
        <v>2548</v>
      </c>
      <c r="C4067" s="32">
        <v>1</v>
      </c>
      <c r="D4067" s="32">
        <v>1</v>
      </c>
    </row>
    <row r="4068" spans="1:4">
      <c r="A4068" s="32" t="s">
        <v>4296</v>
      </c>
      <c r="B4068" s="32" t="s">
        <v>2547</v>
      </c>
      <c r="C4068" s="32">
        <v>1</v>
      </c>
      <c r="D4068" s="32">
        <v>1</v>
      </c>
    </row>
    <row r="4069" spans="1:4">
      <c r="A4069" s="32" t="s">
        <v>1253</v>
      </c>
      <c r="B4069" s="32" t="s">
        <v>2549</v>
      </c>
      <c r="C4069" s="32">
        <v>1</v>
      </c>
      <c r="D4069" s="32">
        <v>1</v>
      </c>
    </row>
    <row r="4070" spans="1:4">
      <c r="A4070" s="32" t="s">
        <v>2160</v>
      </c>
      <c r="B4070" s="32" t="s">
        <v>2548</v>
      </c>
      <c r="C4070" s="32">
        <v>1</v>
      </c>
      <c r="D4070" s="32">
        <v>1</v>
      </c>
    </row>
    <row r="4071" spans="1:4">
      <c r="A4071" s="32" t="s">
        <v>1695</v>
      </c>
      <c r="B4071" s="32" t="s">
        <v>2548</v>
      </c>
      <c r="C4071" s="32">
        <v>1</v>
      </c>
      <c r="D4071" s="32">
        <v>1</v>
      </c>
    </row>
    <row r="4072" spans="1:4">
      <c r="A4072" s="32" t="s">
        <v>3283</v>
      </c>
      <c r="B4072" s="32" t="s">
        <v>2547</v>
      </c>
      <c r="C4072" s="32">
        <v>1</v>
      </c>
      <c r="D4072" s="32">
        <v>1</v>
      </c>
    </row>
    <row r="4073" spans="1:4">
      <c r="A4073" s="32" t="s">
        <v>3102</v>
      </c>
      <c r="B4073" s="32" t="s">
        <v>2547</v>
      </c>
      <c r="C4073" s="32">
        <v>1</v>
      </c>
      <c r="D4073" s="32">
        <v>1</v>
      </c>
    </row>
    <row r="4074" spans="1:4">
      <c r="A4074" s="32" t="s">
        <v>2161</v>
      </c>
      <c r="B4074" s="32" t="s">
        <v>2548</v>
      </c>
      <c r="C4074" s="32">
        <v>1</v>
      </c>
      <c r="D4074" s="32">
        <v>1</v>
      </c>
    </row>
    <row r="4075" spans="1:4">
      <c r="A4075" s="32" t="s">
        <v>2494</v>
      </c>
      <c r="B4075" s="32" t="s">
        <v>2547</v>
      </c>
      <c r="C4075" s="32">
        <v>1</v>
      </c>
      <c r="D4075" s="32">
        <v>1</v>
      </c>
    </row>
    <row r="4076" spans="1:4">
      <c r="A4076" s="32" t="s">
        <v>1552</v>
      </c>
      <c r="B4076" s="32" t="s">
        <v>2548</v>
      </c>
      <c r="C4076" s="32">
        <v>1</v>
      </c>
      <c r="D4076" s="32">
        <v>1</v>
      </c>
    </row>
    <row r="4077" spans="1:4">
      <c r="A4077" s="32" t="s">
        <v>1835</v>
      </c>
      <c r="B4077" s="32" t="s">
        <v>2548</v>
      </c>
      <c r="C4077" s="32">
        <v>1</v>
      </c>
      <c r="D4077" s="32">
        <v>1</v>
      </c>
    </row>
    <row r="4078" spans="1:4">
      <c r="A4078" s="32" t="s">
        <v>2796</v>
      </c>
      <c r="B4078" s="32" t="s">
        <v>2548</v>
      </c>
      <c r="C4078" s="32">
        <v>1</v>
      </c>
      <c r="D4078" s="32">
        <v>1</v>
      </c>
    </row>
    <row r="4079" spans="1:4">
      <c r="A4079" s="32" t="s">
        <v>2495</v>
      </c>
      <c r="B4079" s="32" t="s">
        <v>2548</v>
      </c>
      <c r="C4079" s="32">
        <v>1</v>
      </c>
      <c r="D4079" s="32">
        <v>1</v>
      </c>
    </row>
    <row r="4080" spans="1:4">
      <c r="A4080" s="32" t="s">
        <v>4297</v>
      </c>
      <c r="B4080" s="32" t="s">
        <v>2547</v>
      </c>
      <c r="C4080" s="32">
        <v>1</v>
      </c>
      <c r="D4080" s="32">
        <v>1</v>
      </c>
    </row>
    <row r="4081" spans="1:4">
      <c r="A4081" s="32" t="s">
        <v>4298</v>
      </c>
      <c r="B4081" s="32" t="s">
        <v>2547</v>
      </c>
      <c r="C4081" s="32">
        <v>1</v>
      </c>
      <c r="D4081" s="32">
        <v>1</v>
      </c>
    </row>
    <row r="4082" spans="1:4">
      <c r="A4082" s="32" t="s">
        <v>3803</v>
      </c>
      <c r="B4082" s="32" t="s">
        <v>2547</v>
      </c>
      <c r="C4082" s="32">
        <v>1</v>
      </c>
      <c r="D4082" s="32">
        <v>1</v>
      </c>
    </row>
    <row r="4083" spans="1:4">
      <c r="A4083" s="32" t="s">
        <v>3803</v>
      </c>
      <c r="B4083" s="32" t="s">
        <v>2548</v>
      </c>
      <c r="C4083" s="32">
        <v>1</v>
      </c>
      <c r="D4083" s="32">
        <v>1</v>
      </c>
    </row>
    <row r="4084" spans="1:4">
      <c r="A4084" s="32" t="s">
        <v>4299</v>
      </c>
      <c r="B4084" s="32" t="s">
        <v>2547</v>
      </c>
      <c r="C4084" s="32">
        <v>1</v>
      </c>
      <c r="D4084" s="32">
        <v>1</v>
      </c>
    </row>
    <row r="4085" spans="1:4">
      <c r="A4085" s="32" t="s">
        <v>2857</v>
      </c>
      <c r="B4085" s="32" t="s">
        <v>2547</v>
      </c>
      <c r="C4085" s="32">
        <v>1</v>
      </c>
      <c r="D4085" s="32">
        <v>1</v>
      </c>
    </row>
    <row r="4086" spans="1:4">
      <c r="A4086" s="32" t="s">
        <v>4300</v>
      </c>
      <c r="B4086" s="32" t="s">
        <v>2547</v>
      </c>
      <c r="C4086" s="32">
        <v>1</v>
      </c>
      <c r="D4086" s="32">
        <v>1</v>
      </c>
    </row>
    <row r="4087" spans="1:4">
      <c r="A4087" s="32" t="s">
        <v>2315</v>
      </c>
      <c r="B4087" s="32" t="s">
        <v>2547</v>
      </c>
      <c r="C4087" s="32">
        <v>1</v>
      </c>
      <c r="D4087" s="32">
        <v>1</v>
      </c>
    </row>
    <row r="4088" spans="1:4">
      <c r="A4088" s="32" t="s">
        <v>1553</v>
      </c>
      <c r="B4088" s="32" t="s">
        <v>2548</v>
      </c>
      <c r="C4088" s="32">
        <v>1</v>
      </c>
      <c r="D4088" s="32">
        <v>1</v>
      </c>
    </row>
    <row r="4089" spans="1:4">
      <c r="A4089" s="32" t="s">
        <v>2039</v>
      </c>
      <c r="B4089" s="32" t="s">
        <v>2547</v>
      </c>
      <c r="C4089" s="32">
        <v>1</v>
      </c>
      <c r="D4089" s="32">
        <v>1</v>
      </c>
    </row>
    <row r="4090" spans="1:4">
      <c r="A4090" s="32" t="s">
        <v>4301</v>
      </c>
      <c r="B4090" s="32" t="s">
        <v>2547</v>
      </c>
      <c r="C4090" s="32">
        <v>1</v>
      </c>
      <c r="D4090" s="32">
        <v>1</v>
      </c>
    </row>
    <row r="4091" spans="1:4">
      <c r="A4091" s="32" t="s">
        <v>1757</v>
      </c>
      <c r="B4091" s="32" t="s">
        <v>2548</v>
      </c>
      <c r="C4091" s="32">
        <v>1</v>
      </c>
      <c r="D4091" s="32">
        <v>1</v>
      </c>
    </row>
    <row r="4092" spans="1:4">
      <c r="A4092" s="32" t="s">
        <v>2040</v>
      </c>
      <c r="B4092" s="32" t="s">
        <v>2548</v>
      </c>
      <c r="C4092" s="32">
        <v>1</v>
      </c>
      <c r="D4092" s="32">
        <v>1</v>
      </c>
    </row>
    <row r="4093" spans="1:4">
      <c r="A4093" s="32" t="s">
        <v>1154</v>
      </c>
      <c r="B4093" s="32" t="s">
        <v>2549</v>
      </c>
      <c r="C4093" s="32">
        <v>1</v>
      </c>
      <c r="D4093" s="32">
        <v>1</v>
      </c>
    </row>
    <row r="4094" spans="1:4">
      <c r="A4094" s="32" t="s">
        <v>2316</v>
      </c>
      <c r="B4094" s="32" t="s">
        <v>2548</v>
      </c>
      <c r="C4094" s="32">
        <v>1</v>
      </c>
      <c r="D4094" s="32">
        <v>1</v>
      </c>
    </row>
    <row r="4095" spans="1:4">
      <c r="A4095" s="32" t="s">
        <v>2316</v>
      </c>
      <c r="B4095" s="32" t="s">
        <v>2549</v>
      </c>
      <c r="C4095" s="32">
        <v>1</v>
      </c>
      <c r="D4095" s="32">
        <v>1</v>
      </c>
    </row>
    <row r="4096" spans="1:4">
      <c r="A4096" s="32" t="s">
        <v>2318</v>
      </c>
      <c r="B4096" s="32" t="s">
        <v>2548</v>
      </c>
      <c r="C4096" s="32">
        <v>1</v>
      </c>
      <c r="D4096" s="32">
        <v>1</v>
      </c>
    </row>
    <row r="4097" spans="1:4">
      <c r="A4097" s="32" t="s">
        <v>3553</v>
      </c>
      <c r="B4097" s="32" t="s">
        <v>2548</v>
      </c>
      <c r="C4097" s="32">
        <v>1</v>
      </c>
      <c r="D4097" s="32">
        <v>1</v>
      </c>
    </row>
    <row r="4098" spans="1:4">
      <c r="A4098" s="32" t="s">
        <v>3103</v>
      </c>
      <c r="B4098" s="32" t="s">
        <v>2547</v>
      </c>
      <c r="C4098" s="32">
        <v>1</v>
      </c>
      <c r="D4098" s="32">
        <v>1</v>
      </c>
    </row>
    <row r="4099" spans="1:4">
      <c r="A4099" s="32" t="s">
        <v>3103</v>
      </c>
      <c r="B4099" s="32" t="s">
        <v>2548</v>
      </c>
      <c r="C4099" s="32">
        <v>1</v>
      </c>
      <c r="D4099" s="32">
        <v>1</v>
      </c>
    </row>
    <row r="4100" spans="1:4">
      <c r="A4100" s="32" t="s">
        <v>3178</v>
      </c>
      <c r="B4100" s="32" t="s">
        <v>2547</v>
      </c>
      <c r="C4100" s="32">
        <v>1</v>
      </c>
      <c r="D4100" s="32">
        <v>1</v>
      </c>
    </row>
    <row r="4101" spans="1:4">
      <c r="A4101" s="32" t="s">
        <v>4302</v>
      </c>
      <c r="B4101" s="32" t="s">
        <v>2547</v>
      </c>
      <c r="C4101" s="32">
        <v>1</v>
      </c>
      <c r="D4101" s="32">
        <v>1</v>
      </c>
    </row>
    <row r="4102" spans="1:4">
      <c r="A4102" s="32" t="s">
        <v>2499</v>
      </c>
      <c r="B4102" s="32" t="s">
        <v>2547</v>
      </c>
      <c r="C4102" s="32">
        <v>1</v>
      </c>
      <c r="D4102" s="32">
        <v>1</v>
      </c>
    </row>
    <row r="4103" spans="1:4">
      <c r="A4103" s="32" t="s">
        <v>2499</v>
      </c>
      <c r="B4103" s="32" t="s">
        <v>2548</v>
      </c>
      <c r="C4103" s="32">
        <v>1</v>
      </c>
      <c r="D4103" s="32">
        <v>1</v>
      </c>
    </row>
    <row r="4104" spans="1:4">
      <c r="A4104" s="32" t="s">
        <v>4303</v>
      </c>
      <c r="B4104" s="32" t="s">
        <v>2547</v>
      </c>
      <c r="C4104" s="32">
        <v>1</v>
      </c>
      <c r="D4104" s="32">
        <v>1</v>
      </c>
    </row>
    <row r="4105" spans="1:4">
      <c r="A4105" s="32" t="s">
        <v>4304</v>
      </c>
      <c r="B4105" s="32" t="s">
        <v>2547</v>
      </c>
      <c r="C4105" s="32">
        <v>1</v>
      </c>
      <c r="D4105" s="32">
        <v>1</v>
      </c>
    </row>
    <row r="4106" spans="1:4">
      <c r="A4106" s="32" t="s">
        <v>3286</v>
      </c>
      <c r="B4106" s="32" t="s">
        <v>2548</v>
      </c>
      <c r="C4106" s="32">
        <v>1</v>
      </c>
      <c r="D4106" s="32">
        <v>1</v>
      </c>
    </row>
    <row r="4107" spans="1:4">
      <c r="A4107" s="32" t="s">
        <v>3179</v>
      </c>
      <c r="B4107" s="32" t="s">
        <v>2548</v>
      </c>
      <c r="C4107" s="32">
        <v>1</v>
      </c>
      <c r="D4107" s="32">
        <v>1</v>
      </c>
    </row>
    <row r="4108" spans="1:4">
      <c r="A4108" s="32" t="s">
        <v>3287</v>
      </c>
      <c r="B4108" s="32" t="s">
        <v>2547</v>
      </c>
      <c r="C4108" s="32">
        <v>1</v>
      </c>
      <c r="D4108" s="32">
        <v>1</v>
      </c>
    </row>
    <row r="4109" spans="1:4">
      <c r="A4109" s="32" t="s">
        <v>2319</v>
      </c>
      <c r="B4109" s="32" t="s">
        <v>2547</v>
      </c>
      <c r="C4109" s="32">
        <v>1</v>
      </c>
      <c r="D4109" s="32">
        <v>1</v>
      </c>
    </row>
    <row r="4110" spans="1:4">
      <c r="A4110" s="32" t="s">
        <v>1351</v>
      </c>
      <c r="B4110" s="32" t="s">
        <v>2548</v>
      </c>
      <c r="C4110" s="32">
        <v>1</v>
      </c>
      <c r="D4110" s="32">
        <v>1</v>
      </c>
    </row>
    <row r="4111" spans="1:4">
      <c r="A4111" s="32" t="s">
        <v>2164</v>
      </c>
      <c r="B4111" s="32" t="s">
        <v>2548</v>
      </c>
      <c r="C4111" s="32">
        <v>1</v>
      </c>
      <c r="D4111" s="32">
        <v>1</v>
      </c>
    </row>
    <row r="4112" spans="1:4">
      <c r="A4112" s="32" t="s">
        <v>3288</v>
      </c>
      <c r="B4112" s="32" t="s">
        <v>2547</v>
      </c>
      <c r="C4112" s="32">
        <v>1</v>
      </c>
      <c r="D4112" s="32">
        <v>1</v>
      </c>
    </row>
    <row r="4113" spans="1:4">
      <c r="A4113" s="32" t="s">
        <v>3289</v>
      </c>
      <c r="B4113" s="32" t="s">
        <v>2547</v>
      </c>
      <c r="C4113" s="32">
        <v>1</v>
      </c>
      <c r="D4113" s="32">
        <v>1</v>
      </c>
    </row>
    <row r="4114" spans="1:4">
      <c r="A4114" s="32" t="s">
        <v>2320</v>
      </c>
      <c r="B4114" s="32" t="s">
        <v>2548</v>
      </c>
      <c r="C4114" s="32">
        <v>1</v>
      </c>
      <c r="D4114" s="32">
        <v>1</v>
      </c>
    </row>
    <row r="4115" spans="1:4">
      <c r="A4115" s="32" t="s">
        <v>4305</v>
      </c>
      <c r="B4115" s="32" t="s">
        <v>2547</v>
      </c>
      <c r="C4115" s="32">
        <v>1</v>
      </c>
      <c r="D4115" s="32">
        <v>1</v>
      </c>
    </row>
    <row r="4116" spans="1:4">
      <c r="A4116" s="32" t="s">
        <v>2501</v>
      </c>
      <c r="B4116" s="32" t="s">
        <v>2547</v>
      </c>
      <c r="C4116" s="32">
        <v>1</v>
      </c>
      <c r="D4116" s="32">
        <v>1</v>
      </c>
    </row>
    <row r="4117" spans="1:4">
      <c r="A4117" s="32" t="s">
        <v>3291</v>
      </c>
      <c r="B4117" s="32" t="s">
        <v>2547</v>
      </c>
      <c r="C4117" s="32">
        <v>1</v>
      </c>
      <c r="D4117" s="32">
        <v>1</v>
      </c>
    </row>
    <row r="4118" spans="1:4">
      <c r="A4118" s="32" t="s">
        <v>1510</v>
      </c>
      <c r="B4118" s="32" t="s">
        <v>2548</v>
      </c>
      <c r="C4118" s="32">
        <v>1</v>
      </c>
      <c r="D4118" s="32">
        <v>1</v>
      </c>
    </row>
    <row r="4119" spans="1:4">
      <c r="A4119" s="32" t="s">
        <v>4306</v>
      </c>
      <c r="B4119" s="32" t="s">
        <v>2547</v>
      </c>
      <c r="C4119" s="32">
        <v>1</v>
      </c>
      <c r="D4119" s="32">
        <v>1</v>
      </c>
    </row>
    <row r="4120" spans="1:4">
      <c r="A4120" s="32" t="s">
        <v>4307</v>
      </c>
      <c r="B4120" s="32" t="s">
        <v>2547</v>
      </c>
      <c r="C4120" s="32">
        <v>1</v>
      </c>
      <c r="D4120" s="32">
        <v>1</v>
      </c>
    </row>
    <row r="4121" spans="1:4">
      <c r="A4121" s="32" t="s">
        <v>4308</v>
      </c>
      <c r="B4121" s="32" t="s">
        <v>2547</v>
      </c>
      <c r="C4121" s="32">
        <v>1</v>
      </c>
      <c r="D4121" s="32">
        <v>1</v>
      </c>
    </row>
    <row r="4122" spans="1:4">
      <c r="A4122" s="32" t="s">
        <v>1760</v>
      </c>
      <c r="B4122" s="32" t="s">
        <v>2548</v>
      </c>
      <c r="C4122" s="32">
        <v>1</v>
      </c>
      <c r="D4122" s="32">
        <v>1</v>
      </c>
    </row>
    <row r="4123" spans="1:4">
      <c r="A4123" s="32" t="s">
        <v>2165</v>
      </c>
      <c r="B4123" s="32" t="s">
        <v>2548</v>
      </c>
      <c r="C4123" s="32">
        <v>1</v>
      </c>
      <c r="D4123" s="32">
        <v>1</v>
      </c>
    </row>
    <row r="4124" spans="1:4">
      <c r="A4124" s="32" t="s">
        <v>2502</v>
      </c>
      <c r="B4124" s="32" t="s">
        <v>2547</v>
      </c>
      <c r="C4124" s="32">
        <v>1</v>
      </c>
      <c r="D4124" s="32">
        <v>1</v>
      </c>
    </row>
    <row r="4125" spans="1:4">
      <c r="A4125" s="32" t="s">
        <v>3293</v>
      </c>
      <c r="B4125" s="32" t="s">
        <v>2547</v>
      </c>
      <c r="C4125" s="32">
        <v>1</v>
      </c>
      <c r="D4125" s="32">
        <v>1</v>
      </c>
    </row>
    <row r="4126" spans="1:4">
      <c r="A4126" s="32" t="s">
        <v>4309</v>
      </c>
      <c r="B4126" s="32" t="s">
        <v>2547</v>
      </c>
      <c r="C4126" s="32">
        <v>1</v>
      </c>
      <c r="D4126" s="32">
        <v>1</v>
      </c>
    </row>
    <row r="4127" spans="1:4">
      <c r="A4127" s="32" t="s">
        <v>1763</v>
      </c>
      <c r="B4127" s="32" t="s">
        <v>2548</v>
      </c>
      <c r="C4127" s="32">
        <v>1</v>
      </c>
      <c r="D4127" s="32">
        <v>1</v>
      </c>
    </row>
    <row r="4128" spans="1:4">
      <c r="A4128" s="32" t="s">
        <v>1841</v>
      </c>
      <c r="B4128" s="32" t="s">
        <v>2548</v>
      </c>
      <c r="C4128" s="32">
        <v>1</v>
      </c>
      <c r="D4128" s="32">
        <v>1</v>
      </c>
    </row>
    <row r="4129" spans="1:4">
      <c r="A4129" s="32" t="s">
        <v>4310</v>
      </c>
      <c r="B4129" s="32" t="s">
        <v>2547</v>
      </c>
      <c r="C4129" s="32">
        <v>1</v>
      </c>
      <c r="D4129" s="32">
        <v>1</v>
      </c>
    </row>
    <row r="4130" spans="1:4">
      <c r="A4130" s="32" t="s">
        <v>1842</v>
      </c>
      <c r="B4130" s="32" t="s">
        <v>2548</v>
      </c>
      <c r="C4130" s="32">
        <v>1</v>
      </c>
      <c r="D4130" s="32">
        <v>1</v>
      </c>
    </row>
    <row r="4131" spans="1:4">
      <c r="A4131" s="32" t="s">
        <v>2322</v>
      </c>
      <c r="B4131" s="32" t="s">
        <v>2549</v>
      </c>
      <c r="C4131" s="32">
        <v>1</v>
      </c>
      <c r="D4131" s="32">
        <v>1</v>
      </c>
    </row>
    <row r="4132" spans="1:4">
      <c r="A4132" s="32" t="s">
        <v>1843</v>
      </c>
      <c r="B4132" s="32" t="s">
        <v>2549</v>
      </c>
      <c r="C4132" s="32">
        <v>1</v>
      </c>
      <c r="D4132" s="32">
        <v>1</v>
      </c>
    </row>
    <row r="4133" spans="1:4">
      <c r="A4133" s="32" t="s">
        <v>2043</v>
      </c>
      <c r="B4133" s="32" t="s">
        <v>2548</v>
      </c>
      <c r="C4133" s="32">
        <v>1</v>
      </c>
      <c r="D4133" s="32">
        <v>1</v>
      </c>
    </row>
    <row r="4134" spans="1:4">
      <c r="A4134" s="32" t="s">
        <v>3296</v>
      </c>
      <c r="B4134" s="32" t="s">
        <v>2547</v>
      </c>
      <c r="C4134" s="32">
        <v>1</v>
      </c>
      <c r="D4134" s="32">
        <v>1</v>
      </c>
    </row>
    <row r="4135" spans="1:4">
      <c r="A4135" s="32" t="s">
        <v>3296</v>
      </c>
      <c r="B4135" s="32" t="s">
        <v>2548</v>
      </c>
      <c r="C4135" s="32">
        <v>1</v>
      </c>
      <c r="D4135" s="32">
        <v>1</v>
      </c>
    </row>
    <row r="4136" spans="1:4">
      <c r="A4136" s="32" t="s">
        <v>3806</v>
      </c>
      <c r="B4136" s="32" t="s">
        <v>2547</v>
      </c>
      <c r="C4136" s="32">
        <v>1</v>
      </c>
      <c r="D4136" s="32">
        <v>1</v>
      </c>
    </row>
    <row r="4137" spans="1:4">
      <c r="A4137" s="32" t="s">
        <v>3806</v>
      </c>
      <c r="B4137" s="32" t="s">
        <v>2548</v>
      </c>
      <c r="C4137" s="32">
        <v>1</v>
      </c>
      <c r="D4137" s="32">
        <v>1</v>
      </c>
    </row>
    <row r="4138" spans="1:4">
      <c r="A4138" s="32" t="s">
        <v>2044</v>
      </c>
      <c r="B4138" s="32" t="s">
        <v>2547</v>
      </c>
      <c r="C4138" s="32">
        <v>1</v>
      </c>
      <c r="D4138" s="32">
        <v>1</v>
      </c>
    </row>
    <row r="4139" spans="1:4">
      <c r="A4139" s="32" t="s">
        <v>3104</v>
      </c>
      <c r="B4139" s="32" t="s">
        <v>2547</v>
      </c>
      <c r="C4139" s="32">
        <v>1</v>
      </c>
      <c r="D4139" s="32">
        <v>1</v>
      </c>
    </row>
    <row r="4140" spans="1:4">
      <c r="A4140" s="32" t="s">
        <v>4311</v>
      </c>
      <c r="B4140" s="32" t="s">
        <v>2547</v>
      </c>
      <c r="C4140" s="32">
        <v>1</v>
      </c>
      <c r="D4140" s="32">
        <v>1</v>
      </c>
    </row>
    <row r="4141" spans="1:4">
      <c r="A4141" s="32" t="s">
        <v>1337</v>
      </c>
      <c r="B4141" s="32" t="s">
        <v>2548</v>
      </c>
      <c r="C4141" s="32">
        <v>1</v>
      </c>
      <c r="D4141" s="32">
        <v>1</v>
      </c>
    </row>
    <row r="4142" spans="1:4">
      <c r="A4142" s="32" t="s">
        <v>1337</v>
      </c>
      <c r="B4142" s="32" t="s">
        <v>2549</v>
      </c>
      <c r="C4142" s="32">
        <v>1</v>
      </c>
      <c r="D4142" s="32">
        <v>1</v>
      </c>
    </row>
    <row r="4143" spans="1:4">
      <c r="A4143" s="32" t="s">
        <v>1074</v>
      </c>
      <c r="B4143" s="32" t="s">
        <v>2549</v>
      </c>
      <c r="C4143" s="32">
        <v>1</v>
      </c>
      <c r="D4143" s="32">
        <v>1</v>
      </c>
    </row>
    <row r="4144" spans="1:4">
      <c r="A4144" s="32" t="s">
        <v>1254</v>
      </c>
      <c r="B4144" s="32" t="s">
        <v>2549</v>
      </c>
      <c r="C4144" s="32">
        <v>1</v>
      </c>
      <c r="D4144" s="32">
        <v>1</v>
      </c>
    </row>
    <row r="4145" spans="1:4">
      <c r="A4145" s="32" t="s">
        <v>4312</v>
      </c>
      <c r="B4145" s="32" t="s">
        <v>2548</v>
      </c>
      <c r="C4145" s="32">
        <v>1</v>
      </c>
      <c r="D4145" s="32">
        <v>1</v>
      </c>
    </row>
    <row r="4146" spans="1:4">
      <c r="A4146" s="32" t="s">
        <v>3635</v>
      </c>
      <c r="B4146" s="32" t="s">
        <v>2547</v>
      </c>
      <c r="C4146" s="32">
        <v>1</v>
      </c>
      <c r="D4146" s="32">
        <v>1</v>
      </c>
    </row>
    <row r="4147" spans="1:4">
      <c r="A4147" s="32" t="s">
        <v>1936</v>
      </c>
      <c r="B4147" s="32" t="s">
        <v>2547</v>
      </c>
      <c r="C4147" s="32">
        <v>1</v>
      </c>
      <c r="D4147" s="32">
        <v>1</v>
      </c>
    </row>
    <row r="4148" spans="1:4">
      <c r="A4148" s="32" t="s">
        <v>1936</v>
      </c>
      <c r="B4148" s="32" t="s">
        <v>2548</v>
      </c>
      <c r="C4148" s="32">
        <v>1</v>
      </c>
      <c r="D4148" s="32">
        <v>1</v>
      </c>
    </row>
    <row r="4149" spans="1:4">
      <c r="A4149" s="32" t="s">
        <v>2045</v>
      </c>
      <c r="B4149" s="32" t="s">
        <v>2548</v>
      </c>
      <c r="C4149" s="32">
        <v>1</v>
      </c>
      <c r="D4149" s="32">
        <v>1</v>
      </c>
    </row>
    <row r="4150" spans="1:4">
      <c r="A4150" s="32" t="s">
        <v>1764</v>
      </c>
      <c r="B4150" s="32" t="s">
        <v>2547</v>
      </c>
      <c r="C4150" s="32">
        <v>1</v>
      </c>
      <c r="D4150" s="32">
        <v>1</v>
      </c>
    </row>
    <row r="4151" spans="1:4">
      <c r="A4151" s="32" t="s">
        <v>4313</v>
      </c>
      <c r="B4151" s="32" t="s">
        <v>2547</v>
      </c>
      <c r="C4151" s="32">
        <v>1</v>
      </c>
      <c r="D4151" s="32">
        <v>1</v>
      </c>
    </row>
    <row r="4152" spans="1:4">
      <c r="A4152" s="32" t="s">
        <v>3105</v>
      </c>
      <c r="B4152" s="32" t="s">
        <v>2547</v>
      </c>
      <c r="C4152" s="32">
        <v>1</v>
      </c>
      <c r="D4152" s="32">
        <v>1</v>
      </c>
    </row>
    <row r="4153" spans="1:4">
      <c r="A4153" s="32" t="s">
        <v>4314</v>
      </c>
      <c r="B4153" s="32" t="s">
        <v>2547</v>
      </c>
      <c r="C4153" s="32">
        <v>1</v>
      </c>
      <c r="D4153" s="32">
        <v>1</v>
      </c>
    </row>
    <row r="4154" spans="1:4">
      <c r="A4154" s="32" t="s">
        <v>1511</v>
      </c>
      <c r="B4154" s="32" t="s">
        <v>2548</v>
      </c>
      <c r="C4154" s="32">
        <v>1</v>
      </c>
      <c r="D4154" s="32">
        <v>1</v>
      </c>
    </row>
    <row r="4155" spans="1:4">
      <c r="A4155" s="32" t="s">
        <v>4315</v>
      </c>
      <c r="B4155" s="32" t="s">
        <v>2548</v>
      </c>
      <c r="C4155" s="32">
        <v>1</v>
      </c>
      <c r="D4155" s="32">
        <v>1</v>
      </c>
    </row>
    <row r="4156" spans="1:4">
      <c r="A4156" s="32" t="s">
        <v>3636</v>
      </c>
      <c r="B4156" s="32" t="s">
        <v>2548</v>
      </c>
      <c r="C4156" s="32">
        <v>1</v>
      </c>
      <c r="D4156" s="32">
        <v>1</v>
      </c>
    </row>
    <row r="4157" spans="1:4">
      <c r="A4157" s="32" t="s">
        <v>4316</v>
      </c>
      <c r="B4157" s="32" t="s">
        <v>2547</v>
      </c>
      <c r="C4157" s="32">
        <v>1</v>
      </c>
      <c r="D4157" s="32">
        <v>1</v>
      </c>
    </row>
    <row r="4158" spans="1:4">
      <c r="A4158" s="32" t="s">
        <v>3107</v>
      </c>
      <c r="B4158" s="32" t="s">
        <v>2547</v>
      </c>
      <c r="C4158" s="32">
        <v>1</v>
      </c>
      <c r="D4158" s="32">
        <v>1</v>
      </c>
    </row>
    <row r="4159" spans="1:4">
      <c r="A4159" s="32" t="s">
        <v>2323</v>
      </c>
      <c r="B4159" s="32" t="s">
        <v>2548</v>
      </c>
      <c r="C4159" s="32">
        <v>1</v>
      </c>
      <c r="D4159" s="32">
        <v>1</v>
      </c>
    </row>
    <row r="4160" spans="1:4">
      <c r="A4160" s="32" t="s">
        <v>2774</v>
      </c>
      <c r="B4160" s="32" t="s">
        <v>2547</v>
      </c>
      <c r="C4160" s="32">
        <v>1</v>
      </c>
      <c r="D4160" s="32">
        <v>1</v>
      </c>
    </row>
    <row r="4161" spans="1:4">
      <c r="A4161" s="32" t="s">
        <v>2046</v>
      </c>
      <c r="B4161" s="32" t="s">
        <v>2548</v>
      </c>
      <c r="C4161" s="32">
        <v>1</v>
      </c>
      <c r="D4161" s="32">
        <v>1</v>
      </c>
    </row>
    <row r="4162" spans="1:4">
      <c r="A4162" s="32" t="s">
        <v>2324</v>
      </c>
      <c r="B4162" s="32" t="s">
        <v>2547</v>
      </c>
      <c r="C4162" s="32">
        <v>1</v>
      </c>
      <c r="D4162" s="32">
        <v>1</v>
      </c>
    </row>
    <row r="4163" spans="1:4">
      <c r="A4163" s="32" t="s">
        <v>2324</v>
      </c>
      <c r="B4163" s="32" t="s">
        <v>2548</v>
      </c>
      <c r="C4163" s="32">
        <v>1</v>
      </c>
      <c r="D4163" s="32">
        <v>1</v>
      </c>
    </row>
    <row r="4164" spans="1:4">
      <c r="A4164" s="32" t="s">
        <v>4317</v>
      </c>
      <c r="B4164" s="32" t="s">
        <v>2548</v>
      </c>
      <c r="C4164" s="32">
        <v>1</v>
      </c>
      <c r="D4164" s="32">
        <v>1</v>
      </c>
    </row>
    <row r="4165" spans="1:4">
      <c r="A4165" s="32" t="s">
        <v>4318</v>
      </c>
      <c r="B4165" s="32" t="s">
        <v>2547</v>
      </c>
      <c r="C4165" s="32">
        <v>1</v>
      </c>
      <c r="D4165" s="32">
        <v>1</v>
      </c>
    </row>
    <row r="4166" spans="1:4">
      <c r="A4166" s="32" t="s">
        <v>4319</v>
      </c>
      <c r="B4166" s="32" t="s">
        <v>2547</v>
      </c>
      <c r="C4166" s="32">
        <v>1</v>
      </c>
      <c r="D4166" s="32">
        <v>1</v>
      </c>
    </row>
    <row r="4167" spans="1:4">
      <c r="A4167" s="32" t="s">
        <v>1427</v>
      </c>
      <c r="B4167" s="32" t="s">
        <v>2548</v>
      </c>
      <c r="C4167" s="32">
        <v>1</v>
      </c>
      <c r="D4167" s="32">
        <v>1</v>
      </c>
    </row>
    <row r="4168" spans="1:4">
      <c r="A4168" s="32" t="s">
        <v>3300</v>
      </c>
      <c r="B4168" s="32" t="s">
        <v>2548</v>
      </c>
      <c r="C4168" s="32">
        <v>1</v>
      </c>
      <c r="D4168" s="32">
        <v>1</v>
      </c>
    </row>
    <row r="4169" spans="1:4">
      <c r="A4169" s="32" t="s">
        <v>2326</v>
      </c>
      <c r="B4169" s="32" t="s">
        <v>2547</v>
      </c>
      <c r="C4169" s="32">
        <v>1</v>
      </c>
      <c r="D4169" s="32">
        <v>1</v>
      </c>
    </row>
    <row r="4170" spans="1:4">
      <c r="A4170" s="32" t="s">
        <v>2859</v>
      </c>
      <c r="B4170" s="32" t="s">
        <v>2547</v>
      </c>
      <c r="C4170" s="32">
        <v>1</v>
      </c>
      <c r="D4170" s="32">
        <v>1</v>
      </c>
    </row>
    <row r="4171" spans="1:4">
      <c r="A4171" s="32" t="s">
        <v>2859</v>
      </c>
      <c r="B4171" s="32" t="s">
        <v>2548</v>
      </c>
      <c r="C4171" s="32">
        <v>1</v>
      </c>
      <c r="D4171" s="32">
        <v>1</v>
      </c>
    </row>
    <row r="4172" spans="1:4">
      <c r="A4172" s="32" t="s">
        <v>3050</v>
      </c>
      <c r="B4172" s="32" t="s">
        <v>2548</v>
      </c>
      <c r="C4172" s="32">
        <v>1</v>
      </c>
      <c r="D4172" s="32">
        <v>1</v>
      </c>
    </row>
    <row r="4173" spans="1:4">
      <c r="A4173" s="32" t="s">
        <v>3302</v>
      </c>
      <c r="B4173" s="32" t="s">
        <v>2547</v>
      </c>
      <c r="C4173" s="32">
        <v>1</v>
      </c>
      <c r="D4173" s="32">
        <v>1</v>
      </c>
    </row>
    <row r="4174" spans="1:4">
      <c r="A4174" s="32" t="s">
        <v>1766</v>
      </c>
      <c r="B4174" s="32" t="s">
        <v>2547</v>
      </c>
      <c r="C4174" s="32">
        <v>1</v>
      </c>
      <c r="D4174" s="32">
        <v>1</v>
      </c>
    </row>
    <row r="4175" spans="1:4">
      <c r="A4175" s="32" t="s">
        <v>3303</v>
      </c>
      <c r="B4175" s="32" t="s">
        <v>2547</v>
      </c>
      <c r="C4175" s="32">
        <v>1</v>
      </c>
      <c r="D4175" s="32">
        <v>1</v>
      </c>
    </row>
    <row r="4176" spans="1:4">
      <c r="A4176" s="32" t="s">
        <v>3304</v>
      </c>
      <c r="B4176" s="32" t="s">
        <v>2547</v>
      </c>
      <c r="C4176" s="32">
        <v>1</v>
      </c>
      <c r="D4176" s="32">
        <v>1</v>
      </c>
    </row>
    <row r="4177" spans="1:4">
      <c r="A4177" s="32" t="s">
        <v>3305</v>
      </c>
      <c r="B4177" s="32" t="s">
        <v>2548</v>
      </c>
      <c r="C4177" s="32">
        <v>1</v>
      </c>
      <c r="D4177" s="32">
        <v>1</v>
      </c>
    </row>
    <row r="4178" spans="1:4">
      <c r="A4178" s="32" t="s">
        <v>3555</v>
      </c>
      <c r="B4178" s="32" t="s">
        <v>2548</v>
      </c>
      <c r="C4178" s="32">
        <v>1</v>
      </c>
      <c r="D4178" s="32">
        <v>1</v>
      </c>
    </row>
    <row r="4179" spans="1:4">
      <c r="A4179" s="32" t="s">
        <v>4320</v>
      </c>
      <c r="B4179" s="32" t="s">
        <v>2547</v>
      </c>
      <c r="C4179" s="32">
        <v>1</v>
      </c>
      <c r="D4179" s="32">
        <v>1</v>
      </c>
    </row>
    <row r="4180" spans="1:4">
      <c r="A4180" s="32" t="s">
        <v>2797</v>
      </c>
      <c r="B4180" s="32" t="s">
        <v>2548</v>
      </c>
      <c r="C4180" s="32">
        <v>1</v>
      </c>
      <c r="D4180" s="32">
        <v>1</v>
      </c>
    </row>
    <row r="4181" spans="1:4">
      <c r="A4181" s="32" t="s">
        <v>3181</v>
      </c>
      <c r="B4181" s="32" t="s">
        <v>2547</v>
      </c>
      <c r="C4181" s="32">
        <v>1</v>
      </c>
      <c r="D4181" s="32">
        <v>1</v>
      </c>
    </row>
    <row r="4182" spans="1:4">
      <c r="A4182" s="32" t="s">
        <v>2329</v>
      </c>
      <c r="B4182" s="32" t="s">
        <v>2547</v>
      </c>
      <c r="C4182" s="32">
        <v>1</v>
      </c>
      <c r="D4182" s="32">
        <v>1</v>
      </c>
    </row>
    <row r="4183" spans="1:4">
      <c r="A4183" s="32" t="s">
        <v>1937</v>
      </c>
      <c r="B4183" s="32" t="s">
        <v>2548</v>
      </c>
      <c r="C4183" s="32">
        <v>1</v>
      </c>
      <c r="D4183" s="32">
        <v>1</v>
      </c>
    </row>
    <row r="4184" spans="1:4">
      <c r="A4184" s="32" t="s">
        <v>2330</v>
      </c>
      <c r="B4184" s="32" t="s">
        <v>2549</v>
      </c>
      <c r="C4184" s="32">
        <v>1</v>
      </c>
      <c r="D4184" s="32">
        <v>1</v>
      </c>
    </row>
    <row r="4185" spans="1:4">
      <c r="A4185" s="32" t="s">
        <v>1441</v>
      </c>
      <c r="B4185" s="32" t="s">
        <v>2548</v>
      </c>
      <c r="C4185" s="32">
        <v>1</v>
      </c>
      <c r="D4185" s="32">
        <v>1</v>
      </c>
    </row>
    <row r="4186" spans="1:4">
      <c r="A4186" s="32" t="s">
        <v>2168</v>
      </c>
      <c r="B4186" s="32" t="s">
        <v>2547</v>
      </c>
      <c r="C4186" s="32">
        <v>1</v>
      </c>
      <c r="D4186" s="32">
        <v>1</v>
      </c>
    </row>
    <row r="4187" spans="1:4">
      <c r="A4187" s="32" t="s">
        <v>3306</v>
      </c>
      <c r="B4187" s="32" t="s">
        <v>2547</v>
      </c>
      <c r="C4187" s="32">
        <v>1</v>
      </c>
      <c r="D4187" s="32">
        <v>1</v>
      </c>
    </row>
    <row r="4188" spans="1:4">
      <c r="A4188" s="32" t="s">
        <v>4321</v>
      </c>
      <c r="B4188" s="32" t="s">
        <v>2547</v>
      </c>
      <c r="C4188" s="32">
        <v>1</v>
      </c>
      <c r="D4188" s="32">
        <v>1</v>
      </c>
    </row>
    <row r="4189" spans="1:4">
      <c r="A4189" s="32" t="s">
        <v>1938</v>
      </c>
      <c r="B4189" s="32" t="s">
        <v>2547</v>
      </c>
      <c r="C4189" s="32">
        <v>1</v>
      </c>
      <c r="D4189" s="32">
        <v>1</v>
      </c>
    </row>
    <row r="4190" spans="1:4">
      <c r="A4190" s="32" t="s">
        <v>4322</v>
      </c>
      <c r="B4190" s="32" t="s">
        <v>2547</v>
      </c>
      <c r="C4190" s="32">
        <v>1</v>
      </c>
      <c r="D4190" s="32">
        <v>1</v>
      </c>
    </row>
    <row r="4191" spans="1:4">
      <c r="A4191" s="32" t="s">
        <v>4323</v>
      </c>
      <c r="B4191" s="32" t="s">
        <v>2547</v>
      </c>
      <c r="C4191" s="32">
        <v>1</v>
      </c>
      <c r="D4191" s="32">
        <v>1</v>
      </c>
    </row>
    <row r="4192" spans="1:4">
      <c r="A4192" s="32" t="s">
        <v>4324</v>
      </c>
      <c r="B4192" s="32" t="s">
        <v>2547</v>
      </c>
      <c r="C4192" s="32">
        <v>1</v>
      </c>
      <c r="D4192" s="32">
        <v>1</v>
      </c>
    </row>
    <row r="4193" spans="1:4">
      <c r="A4193" s="32" t="s">
        <v>2169</v>
      </c>
      <c r="B4193" s="32" t="s">
        <v>2548</v>
      </c>
      <c r="C4193" s="32">
        <v>1</v>
      </c>
      <c r="D4193" s="32">
        <v>1</v>
      </c>
    </row>
    <row r="4194" spans="1:4">
      <c r="A4194" s="32" t="s">
        <v>1255</v>
      </c>
      <c r="B4194" s="32" t="s">
        <v>2549</v>
      </c>
      <c r="C4194" s="32">
        <v>1</v>
      </c>
      <c r="D4194" s="32">
        <v>1</v>
      </c>
    </row>
    <row r="4195" spans="1:4">
      <c r="A4195" s="32" t="s">
        <v>1481</v>
      </c>
      <c r="B4195" s="32" t="s">
        <v>2548</v>
      </c>
      <c r="C4195" s="32">
        <v>1</v>
      </c>
      <c r="D4195" s="32">
        <v>1</v>
      </c>
    </row>
    <row r="4196" spans="1:4">
      <c r="A4196" s="32" t="s">
        <v>1353</v>
      </c>
      <c r="B4196" s="32" t="s">
        <v>2547</v>
      </c>
      <c r="C4196" s="32">
        <v>1</v>
      </c>
      <c r="D4196" s="32">
        <v>1</v>
      </c>
    </row>
    <row r="4197" spans="1:4">
      <c r="A4197" s="32" t="s">
        <v>1939</v>
      </c>
      <c r="B4197" s="32" t="s">
        <v>2549</v>
      </c>
      <c r="C4197" s="32">
        <v>1</v>
      </c>
      <c r="D4197" s="32">
        <v>1</v>
      </c>
    </row>
    <row r="4198" spans="1:4">
      <c r="A4198" s="32" t="s">
        <v>2862</v>
      </c>
      <c r="B4198" s="32" t="s">
        <v>2547</v>
      </c>
      <c r="C4198" s="32">
        <v>1</v>
      </c>
      <c r="D4198" s="32">
        <v>1</v>
      </c>
    </row>
    <row r="4199" spans="1:4">
      <c r="A4199" s="32" t="s">
        <v>4325</v>
      </c>
      <c r="B4199" s="32" t="s">
        <v>2548</v>
      </c>
      <c r="C4199" s="32">
        <v>1</v>
      </c>
      <c r="D4199" s="32">
        <v>1</v>
      </c>
    </row>
    <row r="4200" spans="1:4">
      <c r="A4200" s="32" t="s">
        <v>1604</v>
      </c>
      <c r="B4200" s="32" t="s">
        <v>2549</v>
      </c>
      <c r="C4200" s="32">
        <v>1</v>
      </c>
      <c r="D4200" s="32">
        <v>1</v>
      </c>
    </row>
    <row r="4201" spans="1:4">
      <c r="A4201" s="32" t="s">
        <v>2050</v>
      </c>
      <c r="B4201" s="32" t="s">
        <v>2548</v>
      </c>
      <c r="C4201" s="32">
        <v>1</v>
      </c>
      <c r="D4201" s="32">
        <v>1</v>
      </c>
    </row>
    <row r="4202" spans="1:4">
      <c r="A4202" s="32" t="s">
        <v>1698</v>
      </c>
      <c r="B4202" s="32" t="s">
        <v>2548</v>
      </c>
      <c r="C4202" s="32">
        <v>1</v>
      </c>
      <c r="D4202" s="32">
        <v>1</v>
      </c>
    </row>
    <row r="4203" spans="1:4">
      <c r="A4203" s="32" t="s">
        <v>1060</v>
      </c>
      <c r="B4203" s="32" t="s">
        <v>2549</v>
      </c>
      <c r="C4203" s="32">
        <v>1</v>
      </c>
      <c r="D4203" s="32">
        <v>1</v>
      </c>
    </row>
    <row r="4204" spans="1:4">
      <c r="A4204" s="32" t="s">
        <v>2508</v>
      </c>
      <c r="B4204" s="32" t="s">
        <v>2547</v>
      </c>
      <c r="C4204" s="32">
        <v>1</v>
      </c>
      <c r="D4204" s="32">
        <v>1</v>
      </c>
    </row>
    <row r="4205" spans="1:4">
      <c r="A4205" s="32" t="s">
        <v>1558</v>
      </c>
      <c r="B4205" s="32" t="s">
        <v>2548</v>
      </c>
      <c r="C4205" s="32">
        <v>1</v>
      </c>
      <c r="D4205" s="32">
        <v>1</v>
      </c>
    </row>
    <row r="4206" spans="1:4">
      <c r="A4206" s="32" t="s">
        <v>3556</v>
      </c>
      <c r="B4206" s="32" t="s">
        <v>2549</v>
      </c>
      <c r="C4206" s="32">
        <v>1</v>
      </c>
      <c r="D4206" s="32">
        <v>1</v>
      </c>
    </row>
    <row r="4207" spans="1:4">
      <c r="A4207" s="32" t="s">
        <v>4326</v>
      </c>
      <c r="B4207" s="32" t="s">
        <v>2547</v>
      </c>
      <c r="C4207" s="32">
        <v>1</v>
      </c>
      <c r="D4207" s="32">
        <v>1</v>
      </c>
    </row>
    <row r="4208" spans="1:4">
      <c r="A4208" s="32" t="s">
        <v>2170</v>
      </c>
      <c r="B4208" s="32" t="s">
        <v>2547</v>
      </c>
      <c r="C4208" s="32">
        <v>1</v>
      </c>
      <c r="D4208" s="32">
        <v>1</v>
      </c>
    </row>
    <row r="4209" spans="1:4">
      <c r="A4209" s="32" t="s">
        <v>4327</v>
      </c>
      <c r="B4209" s="32" t="s">
        <v>2548</v>
      </c>
      <c r="C4209" s="32">
        <v>1</v>
      </c>
      <c r="D4209" s="32">
        <v>1</v>
      </c>
    </row>
    <row r="4210" spans="1:4">
      <c r="A4210" s="32" t="s">
        <v>2051</v>
      </c>
      <c r="B4210" s="32" t="s">
        <v>2548</v>
      </c>
      <c r="C4210" s="32">
        <v>1</v>
      </c>
      <c r="D4210" s="32">
        <v>1</v>
      </c>
    </row>
    <row r="4211" spans="1:4">
      <c r="A4211" s="32" t="s">
        <v>1768</v>
      </c>
      <c r="B4211" s="32" t="s">
        <v>2548</v>
      </c>
      <c r="C4211" s="32">
        <v>1</v>
      </c>
      <c r="D4211" s="32">
        <v>1</v>
      </c>
    </row>
    <row r="4212" spans="1:4">
      <c r="A4212" s="32" t="s">
        <v>2920</v>
      </c>
      <c r="B4212" s="32" t="s">
        <v>2547</v>
      </c>
      <c r="C4212" s="32">
        <v>1</v>
      </c>
      <c r="D4212" s="32">
        <v>1</v>
      </c>
    </row>
    <row r="4213" spans="1:4">
      <c r="A4213" s="32" t="s">
        <v>2332</v>
      </c>
      <c r="B4213" s="32" t="s">
        <v>2547</v>
      </c>
      <c r="C4213" s="32">
        <v>1</v>
      </c>
      <c r="D4213" s="32">
        <v>1</v>
      </c>
    </row>
    <row r="4214" spans="1:4">
      <c r="A4214" s="32" t="s">
        <v>4328</v>
      </c>
      <c r="B4214" s="32" t="s">
        <v>2547</v>
      </c>
      <c r="C4214" s="32">
        <v>1</v>
      </c>
      <c r="D4214" s="32">
        <v>1</v>
      </c>
    </row>
    <row r="4215" spans="1:4">
      <c r="A4215" s="32" t="s">
        <v>4329</v>
      </c>
      <c r="B4215" s="32" t="s">
        <v>2547</v>
      </c>
      <c r="C4215" s="32">
        <v>1</v>
      </c>
      <c r="D4215" s="32">
        <v>1</v>
      </c>
    </row>
    <row r="4216" spans="1:4">
      <c r="A4216" s="32" t="s">
        <v>2335</v>
      </c>
      <c r="B4216" s="32" t="s">
        <v>2547</v>
      </c>
      <c r="C4216" s="32">
        <v>1</v>
      </c>
      <c r="D4216" s="32">
        <v>1</v>
      </c>
    </row>
    <row r="4217" spans="1:4">
      <c r="A4217" s="32" t="s">
        <v>2764</v>
      </c>
      <c r="B4217" s="32" t="s">
        <v>2547</v>
      </c>
      <c r="C4217" s="32">
        <v>1</v>
      </c>
      <c r="D4217" s="32">
        <v>1</v>
      </c>
    </row>
    <row r="4218" spans="1:4">
      <c r="A4218" s="32" t="s">
        <v>4330</v>
      </c>
      <c r="B4218" s="32" t="s">
        <v>2548</v>
      </c>
      <c r="C4218" s="32">
        <v>1</v>
      </c>
      <c r="D4218" s="32">
        <v>1</v>
      </c>
    </row>
    <row r="4219" spans="1:4">
      <c r="A4219" s="32" t="s">
        <v>4331</v>
      </c>
      <c r="B4219" s="32" t="s">
        <v>2547</v>
      </c>
      <c r="C4219" s="32">
        <v>1</v>
      </c>
      <c r="D4219" s="32">
        <v>1</v>
      </c>
    </row>
    <row r="4220" spans="1:4">
      <c r="A4220" s="32" t="s">
        <v>3637</v>
      </c>
      <c r="B4220" s="32" t="s">
        <v>2548</v>
      </c>
      <c r="C4220" s="32">
        <v>1</v>
      </c>
      <c r="D4220" s="32">
        <v>1</v>
      </c>
    </row>
    <row r="4221" spans="1:4">
      <c r="A4221" s="32" t="s">
        <v>1699</v>
      </c>
      <c r="B4221" s="32" t="s">
        <v>2548</v>
      </c>
      <c r="C4221" s="32">
        <v>1</v>
      </c>
      <c r="D4221" s="32">
        <v>1</v>
      </c>
    </row>
    <row r="4222" spans="1:4">
      <c r="A4222" s="32" t="s">
        <v>1443</v>
      </c>
      <c r="B4222" s="32" t="s">
        <v>2548</v>
      </c>
      <c r="C4222" s="32">
        <v>1</v>
      </c>
      <c r="D4222" s="32">
        <v>1</v>
      </c>
    </row>
    <row r="4223" spans="1:4">
      <c r="A4223" s="32" t="s">
        <v>1482</v>
      </c>
      <c r="B4223" s="32" t="s">
        <v>2548</v>
      </c>
      <c r="C4223" s="32">
        <v>1</v>
      </c>
      <c r="D4223" s="32">
        <v>1</v>
      </c>
    </row>
    <row r="4224" spans="1:4">
      <c r="A4224" s="32" t="s">
        <v>4332</v>
      </c>
      <c r="B4224" s="32" t="s">
        <v>2549</v>
      </c>
      <c r="C4224" s="32">
        <v>1</v>
      </c>
      <c r="D4224" s="32">
        <v>1</v>
      </c>
    </row>
    <row r="4225" spans="1:4">
      <c r="A4225" s="32" t="s">
        <v>2338</v>
      </c>
      <c r="B4225" s="32" t="s">
        <v>2547</v>
      </c>
      <c r="C4225" s="32">
        <v>1</v>
      </c>
      <c r="D4225" s="32">
        <v>0</v>
      </c>
    </row>
    <row r="4226" spans="1:4">
      <c r="A4226" s="32" t="s">
        <v>2173</v>
      </c>
      <c r="B4226" s="32" t="s">
        <v>2548</v>
      </c>
      <c r="C4226" s="32">
        <v>1</v>
      </c>
      <c r="D4226" s="32">
        <v>1</v>
      </c>
    </row>
    <row r="4227" spans="1:4">
      <c r="A4227" s="32" t="s">
        <v>3307</v>
      </c>
      <c r="B4227" s="32" t="s">
        <v>2547</v>
      </c>
      <c r="C4227" s="32">
        <v>1</v>
      </c>
      <c r="D4227" s="32">
        <v>1</v>
      </c>
    </row>
    <row r="4228" spans="1:4">
      <c r="A4228" s="32" t="s">
        <v>2339</v>
      </c>
      <c r="B4228" s="32" t="s">
        <v>2548</v>
      </c>
      <c r="C4228" s="32">
        <v>1</v>
      </c>
      <c r="D4228" s="32">
        <v>1</v>
      </c>
    </row>
    <row r="4229" spans="1:4">
      <c r="A4229" s="32" t="s">
        <v>2511</v>
      </c>
      <c r="B4229" s="32" t="s">
        <v>2547</v>
      </c>
      <c r="C4229" s="32">
        <v>1</v>
      </c>
      <c r="D4229" s="32">
        <v>1</v>
      </c>
    </row>
    <row r="4230" spans="1:4">
      <c r="A4230" s="32" t="s">
        <v>3182</v>
      </c>
      <c r="B4230" s="32" t="s">
        <v>2547</v>
      </c>
      <c r="C4230" s="32">
        <v>1</v>
      </c>
      <c r="D4230" s="32">
        <v>1</v>
      </c>
    </row>
    <row r="4231" spans="1:4">
      <c r="A4231" s="32" t="s">
        <v>1849</v>
      </c>
      <c r="B4231" s="32" t="s">
        <v>2547</v>
      </c>
      <c r="C4231" s="32">
        <v>1</v>
      </c>
      <c r="D4231" s="32">
        <v>1</v>
      </c>
    </row>
    <row r="4232" spans="1:4">
      <c r="A4232" s="32" t="s">
        <v>1849</v>
      </c>
      <c r="B4232" s="32" t="s">
        <v>2548</v>
      </c>
      <c r="C4232" s="32">
        <v>1</v>
      </c>
      <c r="D4232" s="32">
        <v>1</v>
      </c>
    </row>
    <row r="4233" spans="1:4">
      <c r="A4233" s="32" t="s">
        <v>2513</v>
      </c>
      <c r="B4233" s="32" t="s">
        <v>2548</v>
      </c>
      <c r="C4233" s="32">
        <v>1</v>
      </c>
      <c r="D4233" s="32">
        <v>1</v>
      </c>
    </row>
    <row r="4234" spans="1:4">
      <c r="A4234" s="32" t="s">
        <v>1660</v>
      </c>
      <c r="B4234" s="32" t="s">
        <v>2547</v>
      </c>
      <c r="C4234" s="32">
        <v>1</v>
      </c>
      <c r="D4234" s="32">
        <v>1</v>
      </c>
    </row>
    <row r="4235" spans="1:4">
      <c r="A4235" s="32" t="s">
        <v>4333</v>
      </c>
      <c r="B4235" s="32" t="s">
        <v>2547</v>
      </c>
      <c r="C4235" s="32">
        <v>1</v>
      </c>
      <c r="D4235" s="32">
        <v>1</v>
      </c>
    </row>
    <row r="4236" spans="1:4">
      <c r="A4236" s="32" t="s">
        <v>2514</v>
      </c>
      <c r="B4236" s="32" t="s">
        <v>2548</v>
      </c>
      <c r="C4236" s="32">
        <v>1</v>
      </c>
      <c r="D4236" s="32">
        <v>1</v>
      </c>
    </row>
    <row r="4237" spans="1:4">
      <c r="A4237" s="32" t="s">
        <v>2515</v>
      </c>
      <c r="B4237" s="32" t="s">
        <v>2547</v>
      </c>
      <c r="C4237" s="32">
        <v>1</v>
      </c>
      <c r="D4237" s="32">
        <v>1</v>
      </c>
    </row>
    <row r="4238" spans="1:4">
      <c r="A4238" s="32" t="s">
        <v>3308</v>
      </c>
      <c r="B4238" s="32" t="s">
        <v>2549</v>
      </c>
      <c r="C4238" s="32">
        <v>1</v>
      </c>
      <c r="D4238" s="32">
        <v>1</v>
      </c>
    </row>
    <row r="4239" spans="1:4">
      <c r="A4239" s="32" t="s">
        <v>2175</v>
      </c>
      <c r="B4239" s="32" t="s">
        <v>2547</v>
      </c>
      <c r="C4239" s="32">
        <v>1</v>
      </c>
      <c r="D4239" s="32">
        <v>1</v>
      </c>
    </row>
    <row r="4240" spans="1:4">
      <c r="A4240" s="32" t="s">
        <v>1769</v>
      </c>
      <c r="B4240" s="32" t="s">
        <v>2548</v>
      </c>
      <c r="C4240" s="32">
        <v>1</v>
      </c>
      <c r="D4240" s="32">
        <v>1</v>
      </c>
    </row>
    <row r="4241" spans="1:4">
      <c r="A4241" s="32" t="s">
        <v>2779</v>
      </c>
      <c r="B4241" s="32" t="s">
        <v>2547</v>
      </c>
      <c r="C4241" s="32">
        <v>1</v>
      </c>
      <c r="D4241" s="32">
        <v>1</v>
      </c>
    </row>
    <row r="4242" spans="1:4">
      <c r="A4242" s="32" t="s">
        <v>3813</v>
      </c>
      <c r="B4242" s="32" t="s">
        <v>2547</v>
      </c>
      <c r="C4242" s="32">
        <v>1</v>
      </c>
      <c r="D4242" s="32">
        <v>1</v>
      </c>
    </row>
    <row r="4243" spans="1:4">
      <c r="A4243" s="32" t="s">
        <v>3813</v>
      </c>
      <c r="B4243" s="32" t="s">
        <v>2548</v>
      </c>
      <c r="C4243" s="32">
        <v>1</v>
      </c>
      <c r="D4243" s="32">
        <v>1</v>
      </c>
    </row>
    <row r="4244" spans="1:4">
      <c r="A4244" s="32" t="s">
        <v>2052</v>
      </c>
      <c r="B4244" s="32" t="s">
        <v>2547</v>
      </c>
      <c r="C4244" s="32">
        <v>1</v>
      </c>
      <c r="D4244" s="32">
        <v>1</v>
      </c>
    </row>
    <row r="4245" spans="1:4">
      <c r="A4245" s="32" t="s">
        <v>3309</v>
      </c>
      <c r="B4245" s="32" t="s">
        <v>2547</v>
      </c>
      <c r="C4245" s="32">
        <v>1</v>
      </c>
      <c r="D4245" s="32">
        <v>1</v>
      </c>
    </row>
    <row r="4246" spans="1:4">
      <c r="A4246" s="32" t="s">
        <v>3309</v>
      </c>
      <c r="B4246" s="32" t="s">
        <v>2548</v>
      </c>
      <c r="C4246" s="32">
        <v>1</v>
      </c>
      <c r="D4246" s="32">
        <v>1</v>
      </c>
    </row>
    <row r="4247" spans="1:4">
      <c r="A4247" s="32" t="s">
        <v>4334</v>
      </c>
      <c r="B4247" s="32" t="s">
        <v>2548</v>
      </c>
      <c r="C4247" s="32">
        <v>1</v>
      </c>
      <c r="D4247" s="32">
        <v>1</v>
      </c>
    </row>
    <row r="4248" spans="1:4">
      <c r="A4248" s="32" t="s">
        <v>2176</v>
      </c>
      <c r="B4248" s="32" t="s">
        <v>2547</v>
      </c>
      <c r="C4248" s="32">
        <v>1</v>
      </c>
      <c r="D4248" s="32">
        <v>1</v>
      </c>
    </row>
    <row r="4249" spans="1:4">
      <c r="A4249" s="32" t="s">
        <v>2342</v>
      </c>
      <c r="B4249" s="32" t="s">
        <v>2547</v>
      </c>
      <c r="C4249" s="32">
        <v>1</v>
      </c>
      <c r="D4249" s="32">
        <v>1</v>
      </c>
    </row>
    <row r="4250" spans="1:4">
      <c r="A4250" s="32" t="s">
        <v>1661</v>
      </c>
      <c r="B4250" s="32" t="s">
        <v>2548</v>
      </c>
      <c r="C4250" s="32">
        <v>1</v>
      </c>
      <c r="D4250" s="32">
        <v>1</v>
      </c>
    </row>
    <row r="4251" spans="1:4">
      <c r="A4251" s="32" t="s">
        <v>3051</v>
      </c>
      <c r="B4251" s="32" t="s">
        <v>2547</v>
      </c>
      <c r="C4251" s="32">
        <v>1</v>
      </c>
      <c r="D4251" s="32">
        <v>1</v>
      </c>
    </row>
    <row r="4252" spans="1:4">
      <c r="A4252" s="32" t="s">
        <v>3051</v>
      </c>
      <c r="B4252" s="32" t="s">
        <v>2548</v>
      </c>
      <c r="C4252" s="32">
        <v>1</v>
      </c>
      <c r="D4252" s="32">
        <v>1</v>
      </c>
    </row>
    <row r="4253" spans="1:4">
      <c r="A4253" s="32" t="s">
        <v>1560</v>
      </c>
      <c r="B4253" s="32" t="s">
        <v>2548</v>
      </c>
      <c r="C4253" s="32">
        <v>1</v>
      </c>
      <c r="D4253" s="32">
        <v>1</v>
      </c>
    </row>
    <row r="4254" spans="1:4">
      <c r="A4254" s="32" t="s">
        <v>4335</v>
      </c>
      <c r="B4254" s="32" t="s">
        <v>2548</v>
      </c>
      <c r="C4254" s="32">
        <v>1</v>
      </c>
      <c r="D4254" s="32">
        <v>1</v>
      </c>
    </row>
    <row r="4255" spans="1:4">
      <c r="A4255" s="32" t="s">
        <v>1850</v>
      </c>
      <c r="B4255" s="32" t="s">
        <v>2549</v>
      </c>
      <c r="C4255" s="32">
        <v>1</v>
      </c>
      <c r="D4255" s="32">
        <v>1</v>
      </c>
    </row>
    <row r="4256" spans="1:4">
      <c r="A4256" s="32" t="s">
        <v>4336</v>
      </c>
      <c r="B4256" s="32" t="s">
        <v>2547</v>
      </c>
      <c r="C4256" s="32">
        <v>1</v>
      </c>
      <c r="D4256" s="32">
        <v>1</v>
      </c>
    </row>
    <row r="4257" spans="1:4">
      <c r="A4257" s="32" t="s">
        <v>1770</v>
      </c>
      <c r="B4257" s="32" t="s">
        <v>2547</v>
      </c>
      <c r="C4257" s="32">
        <v>1</v>
      </c>
      <c r="D4257" s="32">
        <v>1</v>
      </c>
    </row>
    <row r="4258" spans="1:4">
      <c r="A4258" s="32" t="s">
        <v>1770</v>
      </c>
      <c r="B4258" s="32" t="s">
        <v>2549</v>
      </c>
      <c r="C4258" s="32">
        <v>1</v>
      </c>
      <c r="D4258" s="32">
        <v>1</v>
      </c>
    </row>
    <row r="4259" spans="1:4">
      <c r="A4259" s="32" t="s">
        <v>1606</v>
      </c>
      <c r="B4259" s="32" t="s">
        <v>2547</v>
      </c>
      <c r="C4259" s="32">
        <v>1</v>
      </c>
      <c r="D4259" s="32">
        <v>1</v>
      </c>
    </row>
    <row r="4260" spans="1:4">
      <c r="A4260" s="32" t="s">
        <v>4337</v>
      </c>
      <c r="B4260" s="32" t="s">
        <v>2547</v>
      </c>
      <c r="C4260" s="32">
        <v>1</v>
      </c>
      <c r="D4260" s="32">
        <v>1</v>
      </c>
    </row>
    <row r="4261" spans="1:4">
      <c r="A4261" s="32" t="s">
        <v>1663</v>
      </c>
      <c r="B4261" s="32" t="s">
        <v>2547</v>
      </c>
      <c r="C4261" s="32">
        <v>1</v>
      </c>
      <c r="D4261" s="32">
        <v>1</v>
      </c>
    </row>
    <row r="4262" spans="1:4">
      <c r="A4262" s="32" t="s">
        <v>1663</v>
      </c>
      <c r="B4262" s="32" t="s">
        <v>2549</v>
      </c>
      <c r="C4262" s="32">
        <v>1</v>
      </c>
      <c r="D4262" s="32">
        <v>1</v>
      </c>
    </row>
    <row r="4263" spans="1:4">
      <c r="A4263" s="32" t="s">
        <v>1514</v>
      </c>
      <c r="B4263" s="32" t="s">
        <v>2548</v>
      </c>
      <c r="C4263" s="32">
        <v>1</v>
      </c>
      <c r="D4263" s="32">
        <v>1</v>
      </c>
    </row>
    <row r="4264" spans="1:4">
      <c r="A4264" s="32" t="s">
        <v>1221</v>
      </c>
      <c r="B4264" s="32" t="s">
        <v>2549</v>
      </c>
      <c r="C4264" s="32">
        <v>1</v>
      </c>
      <c r="D4264" s="32">
        <v>1</v>
      </c>
    </row>
    <row r="4265" spans="1:4">
      <c r="A4265" s="32" t="s">
        <v>1852</v>
      </c>
      <c r="B4265" s="32" t="s">
        <v>2547</v>
      </c>
      <c r="C4265" s="32">
        <v>1</v>
      </c>
      <c r="D4265" s="32">
        <v>1</v>
      </c>
    </row>
    <row r="4266" spans="1:4">
      <c r="A4266" s="32" t="s">
        <v>2517</v>
      </c>
      <c r="B4266" s="32" t="s">
        <v>2548</v>
      </c>
      <c r="C4266" s="32">
        <v>1</v>
      </c>
      <c r="D4266" s="32">
        <v>1</v>
      </c>
    </row>
    <row r="4267" spans="1:4">
      <c r="A4267" s="32" t="s">
        <v>2518</v>
      </c>
      <c r="B4267" s="32" t="s">
        <v>2548</v>
      </c>
      <c r="C4267" s="32">
        <v>1</v>
      </c>
      <c r="D4267" s="32">
        <v>1</v>
      </c>
    </row>
    <row r="4268" spans="1:4">
      <c r="A4268" s="32" t="s">
        <v>2344</v>
      </c>
      <c r="B4268" s="32" t="s">
        <v>2548</v>
      </c>
      <c r="C4268" s="32">
        <v>1</v>
      </c>
      <c r="D4268" s="32">
        <v>1</v>
      </c>
    </row>
    <row r="4269" spans="1:4">
      <c r="A4269" s="32" t="s">
        <v>2345</v>
      </c>
      <c r="B4269" s="32" t="s">
        <v>2547</v>
      </c>
      <c r="C4269" s="32">
        <v>1</v>
      </c>
      <c r="D4269" s="32">
        <v>1</v>
      </c>
    </row>
    <row r="4270" spans="1:4">
      <c r="A4270" s="32" t="s">
        <v>2346</v>
      </c>
      <c r="B4270" s="32" t="s">
        <v>2548</v>
      </c>
      <c r="C4270" s="32">
        <v>1</v>
      </c>
      <c r="D4270" s="32">
        <v>1</v>
      </c>
    </row>
    <row r="4271" spans="1:4">
      <c r="A4271" s="32" t="s">
        <v>2054</v>
      </c>
      <c r="B4271" s="32" t="s">
        <v>2548</v>
      </c>
      <c r="C4271" s="32">
        <v>1</v>
      </c>
      <c r="D4271" s="32">
        <v>1</v>
      </c>
    </row>
    <row r="4272" spans="1:4">
      <c r="A4272" s="32" t="s">
        <v>1051</v>
      </c>
      <c r="B4272" s="32" t="s">
        <v>2549</v>
      </c>
      <c r="C4272" s="32">
        <v>1</v>
      </c>
      <c r="D4272" s="32">
        <v>1</v>
      </c>
    </row>
    <row r="4273" spans="1:4">
      <c r="A4273" s="32" t="s">
        <v>1853</v>
      </c>
      <c r="B4273" s="32" t="s">
        <v>2548</v>
      </c>
      <c r="C4273" s="32">
        <v>1</v>
      </c>
      <c r="D4273" s="32">
        <v>1</v>
      </c>
    </row>
    <row r="4274" spans="1:4">
      <c r="A4274" s="32" t="s">
        <v>4338</v>
      </c>
      <c r="B4274" s="32" t="s">
        <v>2547</v>
      </c>
      <c r="C4274" s="32">
        <v>1</v>
      </c>
      <c r="D4274" s="32">
        <v>1</v>
      </c>
    </row>
    <row r="4275" spans="1:4">
      <c r="A4275" s="32" t="s">
        <v>2179</v>
      </c>
      <c r="B4275" s="32" t="s">
        <v>2547</v>
      </c>
      <c r="C4275" s="32">
        <v>1</v>
      </c>
      <c r="D4275" s="32">
        <v>1</v>
      </c>
    </row>
    <row r="4276" spans="1:4">
      <c r="A4276" s="32" t="s">
        <v>2179</v>
      </c>
      <c r="B4276" s="32" t="s">
        <v>2548</v>
      </c>
      <c r="C4276" s="32">
        <v>1</v>
      </c>
      <c r="D4276" s="32">
        <v>1</v>
      </c>
    </row>
    <row r="4277" spans="1:4">
      <c r="A4277" s="32" t="s">
        <v>2179</v>
      </c>
      <c r="B4277" s="32" t="s">
        <v>2549</v>
      </c>
      <c r="C4277" s="32">
        <v>1</v>
      </c>
      <c r="D4277" s="32">
        <v>1</v>
      </c>
    </row>
    <row r="4278" spans="1:4">
      <c r="A4278" s="32" t="s">
        <v>4339</v>
      </c>
      <c r="B4278" s="32" t="s">
        <v>2547</v>
      </c>
      <c r="C4278" s="32">
        <v>1</v>
      </c>
      <c r="D4278" s="32">
        <v>1</v>
      </c>
    </row>
    <row r="4279" spans="1:4">
      <c r="A4279" s="32" t="s">
        <v>1771</v>
      </c>
      <c r="B4279" s="32" t="s">
        <v>2548</v>
      </c>
      <c r="C4279" s="32">
        <v>1</v>
      </c>
      <c r="D4279" s="32">
        <v>1</v>
      </c>
    </row>
    <row r="4280" spans="1:4">
      <c r="A4280" s="32" t="s">
        <v>2180</v>
      </c>
      <c r="B4280" s="32" t="s">
        <v>2547</v>
      </c>
      <c r="C4280" s="32">
        <v>1</v>
      </c>
      <c r="D4280" s="32">
        <v>1</v>
      </c>
    </row>
    <row r="4281" spans="1:4">
      <c r="A4281" s="32" t="s">
        <v>2180</v>
      </c>
      <c r="B4281" s="32" t="s">
        <v>2548</v>
      </c>
      <c r="C4281" s="32">
        <v>1</v>
      </c>
      <c r="D4281" s="32">
        <v>1</v>
      </c>
    </row>
    <row r="4282" spans="1:4">
      <c r="A4282" s="32" t="s">
        <v>4340</v>
      </c>
      <c r="B4282" s="32" t="s">
        <v>2548</v>
      </c>
      <c r="C4282" s="32">
        <v>1</v>
      </c>
      <c r="D4282" s="32">
        <v>1</v>
      </c>
    </row>
    <row r="4283" spans="1:4">
      <c r="A4283" s="32" t="s">
        <v>2520</v>
      </c>
      <c r="B4283" s="32" t="s">
        <v>2547</v>
      </c>
      <c r="C4283" s="32">
        <v>1</v>
      </c>
      <c r="D4283" s="32">
        <v>1</v>
      </c>
    </row>
    <row r="4284" spans="1:4">
      <c r="A4284" s="32" t="s">
        <v>1665</v>
      </c>
      <c r="B4284" s="32" t="s">
        <v>2548</v>
      </c>
      <c r="C4284" s="32">
        <v>1</v>
      </c>
      <c r="D4284" s="32">
        <v>1</v>
      </c>
    </row>
    <row r="4285" spans="1:4">
      <c r="A4285" s="32" t="s">
        <v>1561</v>
      </c>
      <c r="B4285" s="32" t="s">
        <v>2548</v>
      </c>
      <c r="C4285" s="32">
        <v>1</v>
      </c>
      <c r="D4285" s="32">
        <v>1</v>
      </c>
    </row>
    <row r="4286" spans="1:4">
      <c r="A4286" s="32" t="s">
        <v>3558</v>
      </c>
      <c r="B4286" s="32" t="s">
        <v>2548</v>
      </c>
      <c r="C4286" s="32">
        <v>1</v>
      </c>
      <c r="D4286" s="32">
        <v>1</v>
      </c>
    </row>
    <row r="4287" spans="1:4">
      <c r="A4287" s="32" t="s">
        <v>1238</v>
      </c>
      <c r="B4287" s="32" t="s">
        <v>2549</v>
      </c>
      <c r="C4287" s="32">
        <v>1</v>
      </c>
      <c r="D4287" s="32">
        <v>1</v>
      </c>
    </row>
    <row r="4288" spans="1:4">
      <c r="A4288" s="32" t="s">
        <v>1607</v>
      </c>
      <c r="B4288" s="32" t="s">
        <v>2548</v>
      </c>
      <c r="C4288" s="32">
        <v>1</v>
      </c>
      <c r="D4288" s="32">
        <v>1</v>
      </c>
    </row>
    <row r="4289" spans="1:4">
      <c r="A4289" s="32" t="s">
        <v>2521</v>
      </c>
      <c r="B4289" s="32" t="s">
        <v>2547</v>
      </c>
      <c r="C4289" s="32">
        <v>1</v>
      </c>
      <c r="D4289" s="32">
        <v>1</v>
      </c>
    </row>
    <row r="4290" spans="1:4">
      <c r="A4290" s="32" t="s">
        <v>2822</v>
      </c>
      <c r="B4290" s="32" t="s">
        <v>2548</v>
      </c>
      <c r="C4290" s="32">
        <v>1</v>
      </c>
      <c r="D4290" s="32">
        <v>1</v>
      </c>
    </row>
    <row r="4291" spans="1:4">
      <c r="A4291" s="32" t="s">
        <v>2522</v>
      </c>
      <c r="B4291" s="32" t="s">
        <v>2548</v>
      </c>
      <c r="C4291" s="32">
        <v>1</v>
      </c>
      <c r="D4291" s="32">
        <v>1</v>
      </c>
    </row>
    <row r="4292" spans="1:4">
      <c r="A4292" s="32" t="s">
        <v>4341</v>
      </c>
      <c r="B4292" s="32" t="s">
        <v>2548</v>
      </c>
      <c r="C4292" s="32">
        <v>1</v>
      </c>
      <c r="D4292" s="32">
        <v>1</v>
      </c>
    </row>
    <row r="4293" spans="1:4">
      <c r="A4293" s="32" t="s">
        <v>2056</v>
      </c>
      <c r="B4293" s="32" t="s">
        <v>2547</v>
      </c>
      <c r="C4293" s="32">
        <v>1</v>
      </c>
      <c r="D4293" s="32">
        <v>1</v>
      </c>
    </row>
    <row r="4294" spans="1:4">
      <c r="A4294" s="32" t="s">
        <v>3310</v>
      </c>
      <c r="B4294" s="32" t="s">
        <v>2547</v>
      </c>
      <c r="C4294" s="32">
        <v>1</v>
      </c>
      <c r="D4294" s="32">
        <v>1</v>
      </c>
    </row>
    <row r="4295" spans="1:4">
      <c r="A4295" s="32" t="s">
        <v>4342</v>
      </c>
      <c r="B4295" s="32" t="s">
        <v>2547</v>
      </c>
      <c r="C4295" s="32">
        <v>1</v>
      </c>
      <c r="D4295" s="32">
        <v>1</v>
      </c>
    </row>
    <row r="4296" spans="1:4">
      <c r="A4296" s="32" t="s">
        <v>2921</v>
      </c>
      <c r="B4296" s="32" t="s">
        <v>2548</v>
      </c>
      <c r="C4296" s="32">
        <v>1</v>
      </c>
      <c r="D4296" s="32">
        <v>1</v>
      </c>
    </row>
    <row r="4297" spans="1:4">
      <c r="A4297" s="32" t="s">
        <v>2523</v>
      </c>
      <c r="B4297" s="32" t="s">
        <v>2547</v>
      </c>
      <c r="C4297" s="32">
        <v>1</v>
      </c>
      <c r="D4297" s="32">
        <v>1</v>
      </c>
    </row>
    <row r="4298" spans="1:4">
      <c r="A4298" s="32" t="s">
        <v>2523</v>
      </c>
      <c r="B4298" s="32" t="s">
        <v>2548</v>
      </c>
      <c r="C4298" s="32">
        <v>1</v>
      </c>
      <c r="D4298" s="32">
        <v>1</v>
      </c>
    </row>
    <row r="4299" spans="1:4">
      <c r="A4299" s="32" t="s">
        <v>1941</v>
      </c>
      <c r="B4299" s="32" t="s">
        <v>2548</v>
      </c>
      <c r="C4299" s="32">
        <v>1</v>
      </c>
      <c r="D4299" s="32">
        <v>1</v>
      </c>
    </row>
    <row r="4300" spans="1:4">
      <c r="A4300" s="32" t="s">
        <v>3559</v>
      </c>
      <c r="B4300" s="32" t="s">
        <v>2549</v>
      </c>
      <c r="C4300" s="32">
        <v>1</v>
      </c>
      <c r="D4300" s="32">
        <v>1</v>
      </c>
    </row>
    <row r="4301" spans="1:4">
      <c r="A4301" s="32" t="s">
        <v>2183</v>
      </c>
      <c r="B4301" s="32" t="s">
        <v>2547</v>
      </c>
      <c r="C4301" s="32">
        <v>1</v>
      </c>
      <c r="D4301" s="32">
        <v>1</v>
      </c>
    </row>
    <row r="4302" spans="1:4">
      <c r="A4302" s="32" t="s">
        <v>4343</v>
      </c>
      <c r="B4302" s="32" t="s">
        <v>2547</v>
      </c>
      <c r="C4302" s="32">
        <v>1</v>
      </c>
      <c r="D4302" s="32">
        <v>1</v>
      </c>
    </row>
    <row r="4303" spans="1:4">
      <c r="A4303" s="32" t="s">
        <v>1772</v>
      </c>
      <c r="B4303" s="32" t="s">
        <v>2548</v>
      </c>
      <c r="C4303" s="32">
        <v>1</v>
      </c>
      <c r="D4303" s="32">
        <v>1</v>
      </c>
    </row>
    <row r="4304" spans="1:4">
      <c r="A4304" s="32" t="s">
        <v>1701</v>
      </c>
      <c r="B4304" s="32" t="s">
        <v>2548</v>
      </c>
      <c r="C4304" s="32">
        <v>1</v>
      </c>
      <c r="D4304" s="32">
        <v>1</v>
      </c>
    </row>
    <row r="4305" spans="1:4">
      <c r="A4305" s="32" t="s">
        <v>1666</v>
      </c>
      <c r="B4305" s="32" t="s">
        <v>2548</v>
      </c>
      <c r="C4305" s="32">
        <v>1</v>
      </c>
      <c r="D4305" s="32">
        <v>1</v>
      </c>
    </row>
    <row r="4306" spans="1:4">
      <c r="A4306" s="32" t="s">
        <v>1942</v>
      </c>
      <c r="B4306" s="32" t="s">
        <v>2548</v>
      </c>
      <c r="C4306" s="32">
        <v>1</v>
      </c>
      <c r="D4306" s="32">
        <v>1</v>
      </c>
    </row>
    <row r="4307" spans="1:4">
      <c r="A4307" s="32" t="s">
        <v>1388</v>
      </c>
      <c r="B4307" s="32" t="s">
        <v>2548</v>
      </c>
      <c r="C4307" s="32">
        <v>1</v>
      </c>
      <c r="D4307" s="32">
        <v>1</v>
      </c>
    </row>
    <row r="4308" spans="1:4">
      <c r="A4308" s="32" t="s">
        <v>1106</v>
      </c>
      <c r="B4308" s="32" t="s">
        <v>2548</v>
      </c>
      <c r="C4308" s="32">
        <v>1</v>
      </c>
      <c r="D4308" s="32">
        <v>1</v>
      </c>
    </row>
    <row r="4309" spans="1:4">
      <c r="A4309" s="32" t="s">
        <v>2922</v>
      </c>
      <c r="B4309" s="32" t="s">
        <v>2547</v>
      </c>
      <c r="C4309" s="32">
        <v>1</v>
      </c>
      <c r="D4309" s="32">
        <v>1</v>
      </c>
    </row>
    <row r="4310" spans="1:4">
      <c r="A4310" s="32" t="s">
        <v>1944</v>
      </c>
      <c r="B4310" s="32" t="s">
        <v>2548</v>
      </c>
      <c r="C4310" s="32">
        <v>1</v>
      </c>
      <c r="D4310" s="32">
        <v>1</v>
      </c>
    </row>
    <row r="4311" spans="1:4">
      <c r="A4311" s="32" t="s">
        <v>4344</v>
      </c>
      <c r="B4311" s="32" t="s">
        <v>2548</v>
      </c>
      <c r="C4311" s="32">
        <v>1</v>
      </c>
      <c r="D4311" s="32">
        <v>1</v>
      </c>
    </row>
    <row r="4312" spans="1:4">
      <c r="A4312" s="32" t="s">
        <v>1608</v>
      </c>
      <c r="B4312" s="32" t="s">
        <v>2548</v>
      </c>
      <c r="C4312" s="32">
        <v>1</v>
      </c>
      <c r="D4312" s="32">
        <v>1</v>
      </c>
    </row>
    <row r="4313" spans="1:4">
      <c r="A4313" s="32" t="s">
        <v>2863</v>
      </c>
      <c r="B4313" s="32" t="s">
        <v>2548</v>
      </c>
      <c r="C4313" s="32">
        <v>1</v>
      </c>
      <c r="D4313" s="32">
        <v>1</v>
      </c>
    </row>
    <row r="4314" spans="1:4">
      <c r="A4314" s="32" t="s">
        <v>2351</v>
      </c>
      <c r="B4314" s="32" t="s">
        <v>2548</v>
      </c>
      <c r="C4314" s="32">
        <v>1</v>
      </c>
      <c r="D4314" s="32">
        <v>1</v>
      </c>
    </row>
    <row r="4315" spans="1:4">
      <c r="A4315" s="32" t="s">
        <v>2864</v>
      </c>
      <c r="B4315" s="32" t="s">
        <v>2547</v>
      </c>
      <c r="C4315" s="32">
        <v>1</v>
      </c>
      <c r="D4315" s="32">
        <v>1</v>
      </c>
    </row>
    <row r="4316" spans="1:4">
      <c r="A4316" s="32" t="s">
        <v>4345</v>
      </c>
      <c r="B4316" s="32" t="s">
        <v>2547</v>
      </c>
      <c r="C4316" s="32">
        <v>1</v>
      </c>
      <c r="D4316" s="32">
        <v>1</v>
      </c>
    </row>
    <row r="4317" spans="1:4">
      <c r="A4317" s="32" t="s">
        <v>2866</v>
      </c>
      <c r="B4317" s="32" t="s">
        <v>2548</v>
      </c>
      <c r="C4317" s="32">
        <v>1</v>
      </c>
      <c r="D4317" s="32">
        <v>1</v>
      </c>
    </row>
    <row r="4318" spans="1:4">
      <c r="A4318" s="32" t="s">
        <v>3311</v>
      </c>
      <c r="B4318" s="32" t="s">
        <v>2547</v>
      </c>
      <c r="C4318" s="32">
        <v>1</v>
      </c>
      <c r="D4318" s="32">
        <v>1</v>
      </c>
    </row>
    <row r="4319" spans="1:4">
      <c r="A4319" s="32" t="s">
        <v>1946</v>
      </c>
      <c r="B4319" s="32" t="s">
        <v>2547</v>
      </c>
      <c r="C4319" s="32">
        <v>1</v>
      </c>
      <c r="D4319" s="32">
        <v>1</v>
      </c>
    </row>
    <row r="4320" spans="1:4">
      <c r="A4320" s="32" t="s">
        <v>1946</v>
      </c>
      <c r="B4320" s="32" t="s">
        <v>2549</v>
      </c>
      <c r="C4320" s="32">
        <v>1</v>
      </c>
      <c r="D4320" s="32">
        <v>1</v>
      </c>
    </row>
    <row r="4321" spans="1:4">
      <c r="A4321" s="32" t="s">
        <v>2186</v>
      </c>
      <c r="B4321" s="32" t="s">
        <v>2547</v>
      </c>
      <c r="C4321" s="32">
        <v>1</v>
      </c>
      <c r="D4321" s="32">
        <v>1</v>
      </c>
    </row>
    <row r="4322" spans="1:4">
      <c r="A4322" s="32" t="s">
        <v>2353</v>
      </c>
      <c r="B4322" s="32" t="s">
        <v>2548</v>
      </c>
      <c r="C4322" s="32">
        <v>1</v>
      </c>
      <c r="D4322" s="32">
        <v>1</v>
      </c>
    </row>
    <row r="4323" spans="1:4">
      <c r="A4323" s="32" t="s">
        <v>4346</v>
      </c>
      <c r="B4323" s="32" t="s">
        <v>2547</v>
      </c>
      <c r="C4323" s="32">
        <v>1</v>
      </c>
      <c r="D4323" s="32">
        <v>1</v>
      </c>
    </row>
    <row r="4324" spans="1:4">
      <c r="A4324" s="32" t="s">
        <v>2780</v>
      </c>
      <c r="B4324" s="32" t="s">
        <v>2547</v>
      </c>
      <c r="C4324" s="32">
        <v>1</v>
      </c>
      <c r="D4324" s="32">
        <v>1</v>
      </c>
    </row>
    <row r="4325" spans="1:4">
      <c r="A4325" s="32" t="s">
        <v>2780</v>
      </c>
      <c r="B4325" s="32" t="s">
        <v>2548</v>
      </c>
      <c r="C4325" s="32">
        <v>1</v>
      </c>
      <c r="D4325" s="32">
        <v>1</v>
      </c>
    </row>
    <row r="4326" spans="1:4">
      <c r="A4326" s="32" t="s">
        <v>2354</v>
      </c>
      <c r="B4326" s="32" t="s">
        <v>2548</v>
      </c>
      <c r="C4326" s="32">
        <v>1</v>
      </c>
      <c r="D4326" s="32">
        <v>1</v>
      </c>
    </row>
    <row r="4327" spans="1:4">
      <c r="A4327" s="32" t="s">
        <v>4347</v>
      </c>
      <c r="B4327" s="32" t="s">
        <v>2547</v>
      </c>
      <c r="C4327" s="32">
        <v>1</v>
      </c>
      <c r="D4327" s="32">
        <v>1</v>
      </c>
    </row>
    <row r="4328" spans="1:4">
      <c r="A4328" s="32" t="s">
        <v>4348</v>
      </c>
      <c r="B4328" s="32" t="s">
        <v>2547</v>
      </c>
      <c r="C4328" s="32">
        <v>1</v>
      </c>
      <c r="D4328" s="32">
        <v>1</v>
      </c>
    </row>
    <row r="4329" spans="1:4">
      <c r="A4329" s="32" t="s">
        <v>2526</v>
      </c>
      <c r="B4329" s="32" t="s">
        <v>2548</v>
      </c>
      <c r="C4329" s="32">
        <v>1</v>
      </c>
      <c r="D4329" s="32">
        <v>1</v>
      </c>
    </row>
    <row r="4330" spans="1:4">
      <c r="A4330" s="32" t="s">
        <v>4349</v>
      </c>
      <c r="B4330" s="32" t="s">
        <v>2548</v>
      </c>
      <c r="C4330" s="32">
        <v>1</v>
      </c>
      <c r="D4330" s="32">
        <v>1</v>
      </c>
    </row>
    <row r="4331" spans="1:4">
      <c r="A4331" s="32" t="s">
        <v>4350</v>
      </c>
      <c r="B4331" s="32" t="s">
        <v>2547</v>
      </c>
      <c r="C4331" s="32">
        <v>1</v>
      </c>
      <c r="D4331" s="32">
        <v>1</v>
      </c>
    </row>
    <row r="4332" spans="1:4">
      <c r="A4332" s="32" t="s">
        <v>4351</v>
      </c>
      <c r="B4332" s="32" t="s">
        <v>2547</v>
      </c>
      <c r="C4332" s="32">
        <v>1</v>
      </c>
      <c r="D4332" s="32">
        <v>1</v>
      </c>
    </row>
    <row r="4333" spans="1:4">
      <c r="A4333" s="32" t="s">
        <v>4352</v>
      </c>
      <c r="B4333" s="32" t="s">
        <v>2547</v>
      </c>
      <c r="C4333" s="32">
        <v>1</v>
      </c>
      <c r="D4333" s="32">
        <v>1</v>
      </c>
    </row>
    <row r="4334" spans="1:4">
      <c r="A4334" s="32" t="s">
        <v>4606</v>
      </c>
      <c r="B4334" s="32">
        <v>1</v>
      </c>
      <c r="C4334" s="32">
        <v>1</v>
      </c>
      <c r="D4334" s="32">
        <v>1</v>
      </c>
    </row>
    <row r="4335" spans="1:4">
      <c r="A4335" s="32" t="s">
        <v>1516</v>
      </c>
      <c r="B4335" s="32" t="s">
        <v>2549</v>
      </c>
      <c r="C4335" s="32">
        <v>1</v>
      </c>
      <c r="D4335" s="32">
        <v>1</v>
      </c>
    </row>
    <row r="4336" spans="1:4">
      <c r="A4336" s="32" t="s">
        <v>3313</v>
      </c>
      <c r="B4336" s="32" t="s">
        <v>2547</v>
      </c>
      <c r="C4336" s="32">
        <v>1</v>
      </c>
      <c r="D4336" s="32">
        <v>1</v>
      </c>
    </row>
    <row r="4337" spans="1:4">
      <c r="A4337" s="32" t="s">
        <v>1018</v>
      </c>
      <c r="B4337" s="32" t="s">
        <v>2549</v>
      </c>
      <c r="C4337" s="32">
        <v>1</v>
      </c>
      <c r="D4337" s="32">
        <v>1</v>
      </c>
    </row>
    <row r="4338" spans="1:4">
      <c r="A4338" s="32" t="s">
        <v>1856</v>
      </c>
      <c r="B4338" s="32" t="s">
        <v>2548</v>
      </c>
      <c r="C4338" s="32">
        <v>1</v>
      </c>
      <c r="D4338" s="32">
        <v>1</v>
      </c>
    </row>
    <row r="4339" spans="1:4">
      <c r="A4339" s="32" t="s">
        <v>3639</v>
      </c>
      <c r="B4339" s="32" t="s">
        <v>2547</v>
      </c>
      <c r="C4339" s="32">
        <v>1</v>
      </c>
      <c r="D4339" s="32">
        <v>1</v>
      </c>
    </row>
    <row r="4340" spans="1:4">
      <c r="A4340" s="32" t="s">
        <v>1038</v>
      </c>
      <c r="B4340" s="32" t="s">
        <v>2549</v>
      </c>
      <c r="C4340" s="32">
        <v>1</v>
      </c>
      <c r="D4340" s="32">
        <v>1</v>
      </c>
    </row>
    <row r="4341" spans="1:4">
      <c r="A4341" s="32" t="s">
        <v>3052</v>
      </c>
      <c r="B4341" s="32" t="s">
        <v>2548</v>
      </c>
      <c r="C4341" s="32">
        <v>1</v>
      </c>
      <c r="D4341" s="32">
        <v>1</v>
      </c>
    </row>
    <row r="4342" spans="1:4">
      <c r="A4342" s="32" t="s">
        <v>4354</v>
      </c>
      <c r="B4342" s="32" t="s">
        <v>2548</v>
      </c>
      <c r="C4342" s="32">
        <v>1</v>
      </c>
      <c r="D4342" s="32">
        <v>1</v>
      </c>
    </row>
    <row r="4343" spans="1:4">
      <c r="A4343" s="32" t="s">
        <v>4355</v>
      </c>
      <c r="B4343" s="32" t="s">
        <v>2547</v>
      </c>
      <c r="C4343" s="32">
        <v>1</v>
      </c>
      <c r="D4343" s="32">
        <v>1</v>
      </c>
    </row>
    <row r="4344" spans="1:4">
      <c r="A4344" s="32" t="s">
        <v>2188</v>
      </c>
      <c r="B4344" s="32" t="s">
        <v>2547</v>
      </c>
      <c r="C4344" s="32">
        <v>1</v>
      </c>
      <c r="D4344" s="32">
        <v>1</v>
      </c>
    </row>
    <row r="4345" spans="1:4">
      <c r="A4345" s="32" t="s">
        <v>2356</v>
      </c>
      <c r="B4345" s="32" t="s">
        <v>2547</v>
      </c>
      <c r="C4345" s="32">
        <v>1</v>
      </c>
      <c r="D4345" s="32">
        <v>1</v>
      </c>
    </row>
    <row r="4346" spans="1:4">
      <c r="A4346" s="32" t="s">
        <v>3314</v>
      </c>
      <c r="B4346" s="32">
        <v>1</v>
      </c>
      <c r="C4346" s="32">
        <v>1</v>
      </c>
      <c r="D4346" s="32">
        <v>1</v>
      </c>
    </row>
    <row r="4347" spans="1:4">
      <c r="A4347" s="32" t="s">
        <v>4356</v>
      </c>
      <c r="B4347" s="32" t="s">
        <v>2547</v>
      </c>
      <c r="C4347" s="32">
        <v>1</v>
      </c>
      <c r="D4347" s="32">
        <v>1</v>
      </c>
    </row>
    <row r="4348" spans="1:4">
      <c r="A4348" s="32" t="s">
        <v>4607</v>
      </c>
      <c r="B4348" s="32">
        <v>1</v>
      </c>
      <c r="C4348" s="32">
        <v>1</v>
      </c>
      <c r="D4348" s="32">
        <v>1</v>
      </c>
    </row>
    <row r="4349" spans="1:4">
      <c r="A4349" s="32" t="s">
        <v>4608</v>
      </c>
      <c r="B4349" s="32">
        <v>1</v>
      </c>
      <c r="C4349" s="32">
        <v>1</v>
      </c>
      <c r="D4349" s="32">
        <v>1</v>
      </c>
    </row>
    <row r="4350" spans="1:4">
      <c r="A4350" s="32" t="s">
        <v>2823</v>
      </c>
      <c r="B4350" s="32" t="s">
        <v>2547</v>
      </c>
      <c r="C4350" s="32">
        <v>1</v>
      </c>
      <c r="D4350" s="32">
        <v>1</v>
      </c>
    </row>
    <row r="4351" spans="1:4">
      <c r="A4351" s="32" t="s">
        <v>3184</v>
      </c>
      <c r="B4351" s="32" t="s">
        <v>2547</v>
      </c>
      <c r="C4351" s="32">
        <v>1</v>
      </c>
      <c r="D4351" s="32">
        <v>1</v>
      </c>
    </row>
    <row r="4352" spans="1:4">
      <c r="A4352" s="32" t="s">
        <v>2923</v>
      </c>
      <c r="B4352" s="32" t="s">
        <v>2547</v>
      </c>
      <c r="C4352" s="32">
        <v>1</v>
      </c>
      <c r="D4352" s="32">
        <v>1</v>
      </c>
    </row>
    <row r="4353" spans="1:4">
      <c r="A4353" s="32" t="s">
        <v>1947</v>
      </c>
      <c r="B4353" s="32" t="s">
        <v>2549</v>
      </c>
      <c r="C4353" s="32">
        <v>1</v>
      </c>
      <c r="D4353" s="32">
        <v>1</v>
      </c>
    </row>
    <row r="4354" spans="1:4">
      <c r="A4354" s="32" t="s">
        <v>2867</v>
      </c>
      <c r="B4354" s="32" t="s">
        <v>2547</v>
      </c>
      <c r="C4354" s="32">
        <v>1</v>
      </c>
      <c r="D4354" s="32">
        <v>1</v>
      </c>
    </row>
    <row r="4355" spans="1:4">
      <c r="A4355" s="32" t="s">
        <v>3318</v>
      </c>
      <c r="B4355" s="32" t="s">
        <v>2547</v>
      </c>
      <c r="C4355" s="32">
        <v>1</v>
      </c>
      <c r="D4355" s="32">
        <v>1</v>
      </c>
    </row>
    <row r="4356" spans="1:4">
      <c r="A4356" s="32" t="s">
        <v>4359</v>
      </c>
      <c r="B4356" s="32" t="s">
        <v>2548</v>
      </c>
      <c r="C4356" s="32">
        <v>1</v>
      </c>
      <c r="D4356" s="32">
        <v>1</v>
      </c>
    </row>
    <row r="4357" spans="1:4">
      <c r="A4357" s="32" t="s">
        <v>2059</v>
      </c>
      <c r="B4357" s="32" t="s">
        <v>2547</v>
      </c>
      <c r="C4357" s="32">
        <v>1</v>
      </c>
      <c r="D4357" s="32">
        <v>1</v>
      </c>
    </row>
    <row r="4358" spans="1:4">
      <c r="A4358" s="32" t="s">
        <v>2060</v>
      </c>
      <c r="B4358" s="32" t="s">
        <v>2549</v>
      </c>
      <c r="C4358" s="32">
        <v>1</v>
      </c>
      <c r="D4358" s="32">
        <v>1</v>
      </c>
    </row>
    <row r="4359" spans="1:4">
      <c r="A4359" s="32" t="s">
        <v>2924</v>
      </c>
      <c r="B4359" s="32" t="s">
        <v>2547</v>
      </c>
      <c r="C4359" s="32">
        <v>1</v>
      </c>
      <c r="D4359" s="32">
        <v>1</v>
      </c>
    </row>
    <row r="4360" spans="1:4">
      <c r="A4360" s="32" t="s">
        <v>4360</v>
      </c>
      <c r="B4360" s="32" t="s">
        <v>2547</v>
      </c>
      <c r="C4360" s="32">
        <v>1</v>
      </c>
      <c r="D4360" s="32">
        <v>1</v>
      </c>
    </row>
    <row r="4361" spans="1:4">
      <c r="A4361" s="32" t="s">
        <v>4361</v>
      </c>
      <c r="B4361" s="32" t="s">
        <v>2547</v>
      </c>
      <c r="C4361" s="32">
        <v>1</v>
      </c>
      <c r="D4361" s="32">
        <v>1</v>
      </c>
    </row>
    <row r="4362" spans="1:4">
      <c r="A4362" s="32" t="s">
        <v>2925</v>
      </c>
      <c r="B4362" s="32" t="s">
        <v>2548</v>
      </c>
      <c r="C4362" s="32">
        <v>1</v>
      </c>
      <c r="D4362" s="32">
        <v>1</v>
      </c>
    </row>
    <row r="4363" spans="1:4">
      <c r="A4363" s="32" t="s">
        <v>4362</v>
      </c>
      <c r="B4363" s="32" t="s">
        <v>2547</v>
      </c>
      <c r="C4363" s="32">
        <v>1</v>
      </c>
      <c r="D4363" s="32">
        <v>1</v>
      </c>
    </row>
    <row r="4364" spans="1:4">
      <c r="A4364" s="32" t="s">
        <v>2927</v>
      </c>
      <c r="B4364" s="32" t="s">
        <v>2547</v>
      </c>
      <c r="C4364" s="32">
        <v>1</v>
      </c>
      <c r="D4364" s="32">
        <v>1</v>
      </c>
    </row>
    <row r="4365" spans="1:4">
      <c r="A4365" s="32" t="s">
        <v>2825</v>
      </c>
      <c r="B4365" s="32" t="s">
        <v>2547</v>
      </c>
      <c r="C4365" s="32">
        <v>1</v>
      </c>
      <c r="D4365" s="32">
        <v>1</v>
      </c>
    </row>
    <row r="4366" spans="1:4">
      <c r="A4366" s="32" t="s">
        <v>4363</v>
      </c>
      <c r="B4366" s="32" t="s">
        <v>2547</v>
      </c>
      <c r="C4366" s="32">
        <v>1</v>
      </c>
      <c r="D4366" s="32">
        <v>1</v>
      </c>
    </row>
    <row r="4367" spans="1:4">
      <c r="A4367" s="32" t="s">
        <v>2529</v>
      </c>
      <c r="B4367" s="32" t="s">
        <v>2547</v>
      </c>
      <c r="C4367" s="32">
        <v>1</v>
      </c>
      <c r="D4367" s="32">
        <v>1</v>
      </c>
    </row>
    <row r="4368" spans="1:4">
      <c r="A4368" s="32" t="s">
        <v>4364</v>
      </c>
      <c r="B4368" s="32" t="s">
        <v>2547</v>
      </c>
      <c r="C4368" s="32">
        <v>1</v>
      </c>
      <c r="D4368" s="32">
        <v>1</v>
      </c>
    </row>
    <row r="4369" spans="1:4">
      <c r="A4369" s="32" t="s">
        <v>3505</v>
      </c>
      <c r="B4369" s="32" t="s">
        <v>2547</v>
      </c>
      <c r="C4369" s="32">
        <v>1</v>
      </c>
      <c r="D4369" s="32">
        <v>1</v>
      </c>
    </row>
    <row r="4370" spans="1:4">
      <c r="A4370" s="32" t="s">
        <v>4365</v>
      </c>
      <c r="B4370" s="32" t="s">
        <v>2547</v>
      </c>
      <c r="C4370" s="32">
        <v>1</v>
      </c>
      <c r="D4370" s="32">
        <v>1</v>
      </c>
    </row>
    <row r="4371" spans="1:4">
      <c r="A4371" s="32" t="s">
        <v>1705</v>
      </c>
      <c r="B4371" s="32" t="s">
        <v>2547</v>
      </c>
      <c r="C4371" s="32">
        <v>1</v>
      </c>
      <c r="D4371" s="32">
        <v>1</v>
      </c>
    </row>
    <row r="4372" spans="1:4">
      <c r="A4372" s="32" t="s">
        <v>1705</v>
      </c>
      <c r="B4372" s="32" t="s">
        <v>2548</v>
      </c>
      <c r="C4372" s="32">
        <v>1</v>
      </c>
      <c r="D4372" s="32">
        <v>1</v>
      </c>
    </row>
    <row r="4373" spans="1:4">
      <c r="A4373" s="32" t="s">
        <v>2929</v>
      </c>
      <c r="B4373" s="32" t="s">
        <v>2547</v>
      </c>
      <c r="C4373" s="32">
        <v>1</v>
      </c>
      <c r="D4373" s="32">
        <v>1</v>
      </c>
    </row>
    <row r="4374" spans="1:4">
      <c r="A4374" s="32" t="s">
        <v>4366</v>
      </c>
      <c r="B4374" s="32" t="s">
        <v>2547</v>
      </c>
      <c r="C4374" s="32">
        <v>1</v>
      </c>
      <c r="D4374" s="32">
        <v>1</v>
      </c>
    </row>
    <row r="4375" spans="1:4">
      <c r="A4375" s="32" t="s">
        <v>1375</v>
      </c>
      <c r="B4375" s="32" t="s">
        <v>2548</v>
      </c>
      <c r="C4375" s="32">
        <v>1</v>
      </c>
      <c r="D4375" s="32">
        <v>1</v>
      </c>
    </row>
    <row r="4376" spans="1:4">
      <c r="A4376" s="32" t="s">
        <v>4367</v>
      </c>
      <c r="B4376" s="32" t="s">
        <v>2547</v>
      </c>
      <c r="C4376" s="32">
        <v>1</v>
      </c>
      <c r="D4376" s="32">
        <v>1</v>
      </c>
    </row>
    <row r="4377" spans="1:4">
      <c r="A4377" s="32" t="s">
        <v>3644</v>
      </c>
      <c r="B4377" s="32" t="s">
        <v>2548</v>
      </c>
      <c r="C4377" s="32">
        <v>1</v>
      </c>
      <c r="D4377" s="32">
        <v>1</v>
      </c>
    </row>
    <row r="4378" spans="1:4">
      <c r="A4378" s="32" t="s">
        <v>4368</v>
      </c>
      <c r="B4378" s="32" t="s">
        <v>2547</v>
      </c>
      <c r="C4378" s="32">
        <v>1</v>
      </c>
      <c r="D4378" s="32">
        <v>1</v>
      </c>
    </row>
    <row r="4379" spans="1:4">
      <c r="A4379" s="32" t="s">
        <v>2531</v>
      </c>
      <c r="B4379" s="32" t="s">
        <v>2547</v>
      </c>
      <c r="C4379" s="32">
        <v>1</v>
      </c>
      <c r="D4379" s="32">
        <v>1</v>
      </c>
    </row>
    <row r="4380" spans="1:4">
      <c r="A4380" s="32" t="s">
        <v>3321</v>
      </c>
      <c r="B4380" s="32" t="s">
        <v>2547</v>
      </c>
      <c r="C4380" s="32">
        <v>1</v>
      </c>
      <c r="D4380" s="32">
        <v>1</v>
      </c>
    </row>
    <row r="4381" spans="1:4">
      <c r="A4381" s="32" t="s">
        <v>4369</v>
      </c>
      <c r="B4381" s="32" t="s">
        <v>2548</v>
      </c>
      <c r="C4381" s="32">
        <v>1</v>
      </c>
      <c r="D4381" s="32">
        <v>1</v>
      </c>
    </row>
    <row r="4382" spans="1:4">
      <c r="A4382" s="32" t="s">
        <v>4370</v>
      </c>
      <c r="B4382" s="32" t="s">
        <v>2547</v>
      </c>
      <c r="C4382" s="32">
        <v>1</v>
      </c>
      <c r="D4382" s="32">
        <v>1</v>
      </c>
    </row>
    <row r="4383" spans="1:4">
      <c r="A4383" s="32" t="s">
        <v>4371</v>
      </c>
      <c r="B4383" s="32" t="s">
        <v>2547</v>
      </c>
      <c r="C4383" s="32">
        <v>1</v>
      </c>
      <c r="D4383" s="32">
        <v>1</v>
      </c>
    </row>
    <row r="4384" spans="1:4">
      <c r="A4384" s="32" t="s">
        <v>1950</v>
      </c>
      <c r="B4384" s="32" t="s">
        <v>2548</v>
      </c>
      <c r="C4384" s="32">
        <v>1</v>
      </c>
      <c r="D4384" s="32">
        <v>1</v>
      </c>
    </row>
    <row r="4385" spans="1:4">
      <c r="A4385" s="32" t="s">
        <v>2532</v>
      </c>
      <c r="B4385" s="32" t="s">
        <v>2547</v>
      </c>
      <c r="C4385" s="32">
        <v>1</v>
      </c>
      <c r="D4385" s="32">
        <v>1</v>
      </c>
    </row>
    <row r="4386" spans="1:4">
      <c r="A4386" s="32" t="s">
        <v>3322</v>
      </c>
      <c r="B4386" s="32" t="s">
        <v>2547</v>
      </c>
      <c r="C4386" s="32">
        <v>1</v>
      </c>
      <c r="D4386" s="32">
        <v>1</v>
      </c>
    </row>
    <row r="4387" spans="1:4">
      <c r="A4387" s="32" t="s">
        <v>3016</v>
      </c>
      <c r="B4387" s="32" t="s">
        <v>2548</v>
      </c>
      <c r="C4387" s="32">
        <v>1</v>
      </c>
      <c r="D4387" s="32">
        <v>1</v>
      </c>
    </row>
    <row r="4388" spans="1:4">
      <c r="A4388" s="32" t="s">
        <v>2930</v>
      </c>
      <c r="B4388" s="32" t="s">
        <v>2548</v>
      </c>
      <c r="C4388" s="32">
        <v>1</v>
      </c>
      <c r="D4388" s="32">
        <v>1</v>
      </c>
    </row>
    <row r="4389" spans="1:4">
      <c r="A4389" s="32" t="s">
        <v>4372</v>
      </c>
      <c r="B4389" s="32" t="s">
        <v>2547</v>
      </c>
      <c r="C4389" s="32">
        <v>1</v>
      </c>
      <c r="D4389" s="32">
        <v>1</v>
      </c>
    </row>
    <row r="4390" spans="1:4">
      <c r="A4390" s="32" t="s">
        <v>4373</v>
      </c>
      <c r="B4390" s="32" t="s">
        <v>2547</v>
      </c>
      <c r="C4390" s="32">
        <v>1</v>
      </c>
      <c r="D4390" s="32">
        <v>1</v>
      </c>
    </row>
    <row r="4391" spans="1:4">
      <c r="A4391" s="32" t="s">
        <v>4374</v>
      </c>
      <c r="B4391" s="32" t="s">
        <v>2548</v>
      </c>
      <c r="C4391" s="32">
        <v>1</v>
      </c>
      <c r="D4391" s="32">
        <v>1</v>
      </c>
    </row>
    <row r="4392" spans="1:4">
      <c r="A4392" s="32" t="s">
        <v>2798</v>
      </c>
      <c r="B4392" s="32" t="s">
        <v>2548</v>
      </c>
      <c r="C4392" s="32">
        <v>1</v>
      </c>
      <c r="D4392" s="32">
        <v>1</v>
      </c>
    </row>
    <row r="4393" spans="1:4">
      <c r="A4393" s="32" t="s">
        <v>3323</v>
      </c>
      <c r="B4393" s="32" t="s">
        <v>2547</v>
      </c>
      <c r="C4393" s="32">
        <v>1</v>
      </c>
      <c r="D4393" s="32">
        <v>1</v>
      </c>
    </row>
    <row r="4394" spans="1:4">
      <c r="A4394" s="32" t="s">
        <v>3110</v>
      </c>
      <c r="B4394" s="32" t="s">
        <v>2547</v>
      </c>
      <c r="C4394" s="32">
        <v>1</v>
      </c>
      <c r="D4394" s="32">
        <v>1</v>
      </c>
    </row>
    <row r="4395" spans="1:4">
      <c r="A4395" s="32" t="s">
        <v>4375</v>
      </c>
      <c r="B4395" s="32" t="s">
        <v>2547</v>
      </c>
      <c r="C4395" s="32">
        <v>1</v>
      </c>
      <c r="D4395" s="32">
        <v>1</v>
      </c>
    </row>
    <row r="4396" spans="1:4">
      <c r="A4396" s="32" t="s">
        <v>4609</v>
      </c>
      <c r="B4396" s="32">
        <v>1</v>
      </c>
      <c r="C4396" s="32">
        <v>1</v>
      </c>
      <c r="D4396" s="32">
        <v>1</v>
      </c>
    </row>
    <row r="4397" spans="1:4">
      <c r="A4397" s="32" t="s">
        <v>2061</v>
      </c>
      <c r="B4397" s="32" t="s">
        <v>2548</v>
      </c>
      <c r="C4397" s="32">
        <v>1</v>
      </c>
      <c r="D4397" s="32">
        <v>1</v>
      </c>
    </row>
    <row r="4398" spans="1:4">
      <c r="A4398" s="32" t="s">
        <v>3561</v>
      </c>
      <c r="B4398" s="32" t="s">
        <v>2548</v>
      </c>
      <c r="C4398" s="32">
        <v>1</v>
      </c>
      <c r="D4398" s="32">
        <v>1</v>
      </c>
    </row>
    <row r="4399" spans="1:4">
      <c r="A4399" s="32" t="s">
        <v>4610</v>
      </c>
      <c r="B4399" s="32">
        <v>1</v>
      </c>
      <c r="C4399" s="32">
        <v>1</v>
      </c>
      <c r="D4399" s="32">
        <v>1</v>
      </c>
    </row>
    <row r="4400" spans="1:4">
      <c r="A4400" s="32" t="s">
        <v>4611</v>
      </c>
      <c r="B4400" s="32">
        <v>1</v>
      </c>
      <c r="C4400" s="32">
        <v>1</v>
      </c>
      <c r="D4400" s="32">
        <v>1</v>
      </c>
    </row>
    <row r="4401" spans="1:4">
      <c r="A4401" s="32" t="s">
        <v>3324</v>
      </c>
      <c r="B4401" s="32">
        <v>1</v>
      </c>
      <c r="C4401" s="32">
        <v>1</v>
      </c>
      <c r="D4401" s="32">
        <v>1</v>
      </c>
    </row>
    <row r="4402" spans="1:4">
      <c r="A4402" s="32" t="s">
        <v>3189</v>
      </c>
      <c r="B4402" s="32" t="s">
        <v>2547</v>
      </c>
      <c r="C4402" s="32">
        <v>1</v>
      </c>
      <c r="D4402" s="32">
        <v>1</v>
      </c>
    </row>
    <row r="4403" spans="1:4">
      <c r="A4403" s="32" t="s">
        <v>4612</v>
      </c>
      <c r="B4403" s="32">
        <v>1</v>
      </c>
      <c r="C4403" s="32">
        <v>1</v>
      </c>
      <c r="D4403" s="32">
        <v>1</v>
      </c>
    </row>
    <row r="4404" spans="1:4">
      <c r="A4404" s="32" t="s">
        <v>2570</v>
      </c>
      <c r="B4404" s="32">
        <v>1</v>
      </c>
      <c r="C4404" s="32">
        <v>1</v>
      </c>
      <c r="D4404" s="32">
        <v>1</v>
      </c>
    </row>
    <row r="4405" spans="1:4">
      <c r="A4405" s="32" t="s">
        <v>4378</v>
      </c>
      <c r="B4405" s="32" t="s">
        <v>2548</v>
      </c>
      <c r="C4405" s="32">
        <v>1</v>
      </c>
      <c r="D4405" s="32">
        <v>1</v>
      </c>
    </row>
    <row r="4406" spans="1:4">
      <c r="A4406" s="32" t="s">
        <v>4379</v>
      </c>
      <c r="B4406" s="32" t="s">
        <v>2547</v>
      </c>
      <c r="C4406" s="32">
        <v>1</v>
      </c>
      <c r="D4406" s="32">
        <v>1</v>
      </c>
    </row>
    <row r="4407" spans="1:4">
      <c r="A4407" s="32" t="s">
        <v>3325</v>
      </c>
      <c r="B4407" s="32">
        <v>1</v>
      </c>
      <c r="C4407" s="32">
        <v>1</v>
      </c>
      <c r="D4407" s="32">
        <v>1</v>
      </c>
    </row>
    <row r="4408" spans="1:4">
      <c r="A4408" s="32" t="s">
        <v>2589</v>
      </c>
      <c r="B4408" s="32">
        <v>1</v>
      </c>
      <c r="C4408" s="32">
        <v>1</v>
      </c>
      <c r="D4408" s="32">
        <v>1</v>
      </c>
    </row>
    <row r="4409" spans="1:4">
      <c r="A4409" s="32" t="s">
        <v>4382</v>
      </c>
      <c r="B4409" s="32" t="s">
        <v>2547</v>
      </c>
      <c r="C4409" s="32">
        <v>1</v>
      </c>
      <c r="D4409" s="32">
        <v>1</v>
      </c>
    </row>
    <row r="4410" spans="1:4">
      <c r="A4410" s="32" t="s">
        <v>3254</v>
      </c>
      <c r="B4410" s="32">
        <v>1</v>
      </c>
      <c r="C4410" s="32">
        <v>1</v>
      </c>
      <c r="D4410" s="32">
        <v>1</v>
      </c>
    </row>
    <row r="4411" spans="1:4">
      <c r="A4411" s="32" t="s">
        <v>3038</v>
      </c>
      <c r="B4411" s="32" t="s">
        <v>2547</v>
      </c>
      <c r="C4411" s="32">
        <v>1</v>
      </c>
      <c r="D4411" s="32">
        <v>1</v>
      </c>
    </row>
    <row r="4412" spans="1:4">
      <c r="A4412" s="32" t="s">
        <v>4384</v>
      </c>
      <c r="B4412" s="32" t="s">
        <v>2548</v>
      </c>
      <c r="C4412" s="32">
        <v>1</v>
      </c>
      <c r="D4412" s="32">
        <v>1</v>
      </c>
    </row>
    <row r="4413" spans="1:4">
      <c r="A4413" s="32" t="s">
        <v>3649</v>
      </c>
      <c r="B4413" s="32" t="s">
        <v>2547</v>
      </c>
      <c r="C4413" s="32">
        <v>1</v>
      </c>
      <c r="D4413" s="32">
        <v>1</v>
      </c>
    </row>
    <row r="4414" spans="1:4">
      <c r="A4414" s="32" t="s">
        <v>4385</v>
      </c>
      <c r="B4414" s="32" t="s">
        <v>2547</v>
      </c>
      <c r="C4414" s="32">
        <v>1</v>
      </c>
      <c r="D4414" s="32">
        <v>1</v>
      </c>
    </row>
    <row r="4415" spans="1:4">
      <c r="A4415" s="32" t="s">
        <v>2062</v>
      </c>
      <c r="B4415" s="32" t="s">
        <v>2548</v>
      </c>
      <c r="C4415" s="32">
        <v>1</v>
      </c>
      <c r="D4415" s="32">
        <v>1</v>
      </c>
    </row>
    <row r="4416" spans="1:4">
      <c r="A4416" s="32" t="s">
        <v>4386</v>
      </c>
      <c r="B4416" s="32" t="s">
        <v>2547</v>
      </c>
      <c r="C4416" s="32">
        <v>1</v>
      </c>
      <c r="D4416" s="32">
        <v>1</v>
      </c>
    </row>
    <row r="4417" spans="1:4">
      <c r="A4417" s="32" t="s">
        <v>3327</v>
      </c>
      <c r="B4417" s="32" t="s">
        <v>2547</v>
      </c>
      <c r="C4417" s="32">
        <v>1</v>
      </c>
      <c r="D4417" s="32">
        <v>1</v>
      </c>
    </row>
    <row r="4418" spans="1:4">
      <c r="A4418" s="32" t="s">
        <v>4613</v>
      </c>
      <c r="B4418" s="32">
        <v>1</v>
      </c>
      <c r="C4418" s="32">
        <v>1</v>
      </c>
      <c r="D4418" s="32">
        <v>1</v>
      </c>
    </row>
    <row r="4419" spans="1:4">
      <c r="A4419" s="32" t="s">
        <v>3328</v>
      </c>
      <c r="B4419" s="32">
        <v>1</v>
      </c>
      <c r="C4419" s="32">
        <v>1</v>
      </c>
      <c r="D4419" s="32">
        <v>1</v>
      </c>
    </row>
    <row r="4420" spans="1:4">
      <c r="A4420" s="32" t="s">
        <v>4389</v>
      </c>
      <c r="B4420" s="32" t="s">
        <v>2548</v>
      </c>
      <c r="C4420" s="32">
        <v>1</v>
      </c>
      <c r="D4420" s="32">
        <v>1</v>
      </c>
    </row>
    <row r="4421" spans="1:4">
      <c r="A4421" s="32" t="s">
        <v>4614</v>
      </c>
      <c r="B4421" s="32">
        <v>1</v>
      </c>
      <c r="C4421" s="32">
        <v>1</v>
      </c>
      <c r="D4421" s="32">
        <v>1</v>
      </c>
    </row>
    <row r="4422" spans="1:4">
      <c r="A4422" s="32" t="s">
        <v>2945</v>
      </c>
      <c r="B4422" s="32">
        <v>1</v>
      </c>
      <c r="C4422" s="32">
        <v>1</v>
      </c>
      <c r="D4422" s="32">
        <v>1</v>
      </c>
    </row>
    <row r="4423" spans="1:4">
      <c r="A4423" s="32" t="s">
        <v>3255</v>
      </c>
      <c r="B4423" s="32">
        <v>1</v>
      </c>
      <c r="C4423" s="32">
        <v>1</v>
      </c>
      <c r="D4423" s="32">
        <v>1</v>
      </c>
    </row>
    <row r="4424" spans="1:4">
      <c r="A4424" s="32" t="s">
        <v>2947</v>
      </c>
      <c r="B4424" s="32">
        <v>1</v>
      </c>
      <c r="C4424" s="32">
        <v>1</v>
      </c>
      <c r="D4424" s="32">
        <v>1</v>
      </c>
    </row>
    <row r="4425" spans="1:4">
      <c r="A4425" s="32" t="s">
        <v>3329</v>
      </c>
      <c r="B4425" s="32">
        <v>1</v>
      </c>
      <c r="C4425" s="32">
        <v>1</v>
      </c>
      <c r="D4425" s="32">
        <v>1</v>
      </c>
    </row>
    <row r="4426" spans="1:4">
      <c r="A4426" s="32" t="s">
        <v>4394</v>
      </c>
      <c r="B4426" s="32" t="s">
        <v>2547</v>
      </c>
      <c r="C4426" s="32">
        <v>1</v>
      </c>
      <c r="D4426" s="32">
        <v>1</v>
      </c>
    </row>
    <row r="4427" spans="1:4">
      <c r="A4427" s="32" t="s">
        <v>4395</v>
      </c>
      <c r="B4427" s="32" t="s">
        <v>2547</v>
      </c>
      <c r="C4427" s="32">
        <v>1</v>
      </c>
      <c r="D4427" s="32">
        <v>1</v>
      </c>
    </row>
    <row r="4428" spans="1:4">
      <c r="A4428" s="32" t="s">
        <v>4615</v>
      </c>
      <c r="B4428" s="32">
        <v>1</v>
      </c>
      <c r="C4428" s="32">
        <v>1</v>
      </c>
      <c r="D4428" s="32">
        <v>1</v>
      </c>
    </row>
    <row r="4429" spans="1:4">
      <c r="A4429" s="32" t="s">
        <v>2571</v>
      </c>
      <c r="B4429" s="32">
        <v>1</v>
      </c>
      <c r="C4429" s="32">
        <v>1</v>
      </c>
      <c r="D4429" s="32">
        <v>1</v>
      </c>
    </row>
    <row r="4430" spans="1:4">
      <c r="A4430" s="32" t="s">
        <v>4616</v>
      </c>
      <c r="B4430" s="32">
        <v>1</v>
      </c>
      <c r="C4430" s="32">
        <v>1</v>
      </c>
      <c r="D4430" s="32">
        <v>1</v>
      </c>
    </row>
    <row r="4431" spans="1:4">
      <c r="A4431" s="32" t="s">
        <v>4617</v>
      </c>
      <c r="B4431" s="32">
        <v>1</v>
      </c>
      <c r="C4431" s="32">
        <v>1</v>
      </c>
      <c r="D4431" s="32">
        <v>1</v>
      </c>
    </row>
    <row r="4432" spans="1:4">
      <c r="A4432" s="32" t="s">
        <v>4618</v>
      </c>
      <c r="B4432" s="32">
        <v>1</v>
      </c>
      <c r="C4432" s="32">
        <v>1</v>
      </c>
      <c r="D4432" s="32">
        <v>1</v>
      </c>
    </row>
    <row r="4433" spans="1:4">
      <c r="A4433" s="32" t="s">
        <v>2580</v>
      </c>
      <c r="B4433" s="32">
        <v>1</v>
      </c>
      <c r="C4433" s="32">
        <v>1</v>
      </c>
      <c r="D4433" s="32">
        <v>1</v>
      </c>
    </row>
    <row r="4434" spans="1:4">
      <c r="A4434" s="32" t="s">
        <v>3022</v>
      </c>
      <c r="B4434" s="32" t="s">
        <v>2547</v>
      </c>
      <c r="C4434" s="32">
        <v>1</v>
      </c>
      <c r="D4434" s="32">
        <v>1</v>
      </c>
    </row>
    <row r="4435" spans="1:4">
      <c r="A4435" s="32" t="s">
        <v>4401</v>
      </c>
      <c r="B4435" s="32" t="s">
        <v>2548</v>
      </c>
      <c r="C4435" s="32">
        <v>1</v>
      </c>
      <c r="D4435" s="32">
        <v>1</v>
      </c>
    </row>
    <row r="4436" spans="1:4">
      <c r="A4436" s="32" t="s">
        <v>4619</v>
      </c>
      <c r="B4436" s="32">
        <v>1</v>
      </c>
      <c r="C4436" s="32">
        <v>1</v>
      </c>
      <c r="D4436" s="32">
        <v>1</v>
      </c>
    </row>
    <row r="4437" spans="1:4">
      <c r="A4437" s="32" t="s">
        <v>4403</v>
      </c>
      <c r="B4437" s="32" t="s">
        <v>2547</v>
      </c>
      <c r="C4437" s="32">
        <v>1</v>
      </c>
      <c r="D4437" s="32">
        <v>1</v>
      </c>
    </row>
    <row r="4438" spans="1:4">
      <c r="A4438" s="32" t="s">
        <v>4404</v>
      </c>
      <c r="B4438" s="32" t="s">
        <v>2548</v>
      </c>
      <c r="C4438" s="32">
        <v>1</v>
      </c>
      <c r="D4438" s="32">
        <v>1</v>
      </c>
    </row>
    <row r="4439" spans="1:4">
      <c r="A4439" s="32" t="s">
        <v>2765</v>
      </c>
      <c r="B4439" s="32" t="s">
        <v>2547</v>
      </c>
      <c r="C4439" s="32">
        <v>1</v>
      </c>
      <c r="D4439" s="32">
        <v>1</v>
      </c>
    </row>
    <row r="4440" spans="1:4">
      <c r="A4440" s="32" t="s">
        <v>4620</v>
      </c>
      <c r="B4440" s="32">
        <v>1</v>
      </c>
      <c r="C4440" s="32">
        <v>1</v>
      </c>
      <c r="D4440" s="32">
        <v>1</v>
      </c>
    </row>
    <row r="4441" spans="1:4">
      <c r="A4441" s="32" t="s">
        <v>4621</v>
      </c>
      <c r="B4441" s="32">
        <v>1</v>
      </c>
      <c r="C4441" s="32">
        <v>1</v>
      </c>
      <c r="D4441" s="32">
        <v>1</v>
      </c>
    </row>
    <row r="4442" spans="1:4">
      <c r="A4442" s="32" t="s">
        <v>3334</v>
      </c>
      <c r="B4442" s="32" t="s">
        <v>2547</v>
      </c>
      <c r="C4442" s="32">
        <v>1</v>
      </c>
      <c r="D4442" s="32">
        <v>1</v>
      </c>
    </row>
    <row r="4443" spans="1:4">
      <c r="A4443" s="32" t="s">
        <v>4622</v>
      </c>
      <c r="B4443" s="32">
        <v>1</v>
      </c>
      <c r="C4443" s="32">
        <v>1</v>
      </c>
      <c r="D4443" s="32">
        <v>1</v>
      </c>
    </row>
    <row r="4444" spans="1:4">
      <c r="A4444" s="32" t="s">
        <v>3335</v>
      </c>
      <c r="B4444" s="32" t="s">
        <v>2549</v>
      </c>
      <c r="C4444" s="32">
        <v>1</v>
      </c>
      <c r="D4444" s="32">
        <v>1</v>
      </c>
    </row>
    <row r="4445" spans="1:4">
      <c r="A4445" s="32" t="s">
        <v>4623</v>
      </c>
      <c r="B4445" s="32">
        <v>1</v>
      </c>
      <c r="C4445" s="32">
        <v>1</v>
      </c>
      <c r="D4445" s="32">
        <v>1</v>
      </c>
    </row>
    <row r="4446" spans="1:4">
      <c r="A4446" s="32" t="s">
        <v>3251</v>
      </c>
      <c r="B4446" s="32">
        <v>1</v>
      </c>
      <c r="C4446" s="32">
        <v>1</v>
      </c>
      <c r="D4446" s="32">
        <v>1</v>
      </c>
    </row>
    <row r="4447" spans="1:4">
      <c r="A4447" s="32" t="s">
        <v>4408</v>
      </c>
      <c r="B4447" s="32" t="s">
        <v>2548</v>
      </c>
      <c r="C4447" s="32">
        <v>1</v>
      </c>
      <c r="D4447" s="32">
        <v>1</v>
      </c>
    </row>
    <row r="4448" spans="1:4">
      <c r="A4448" s="32" t="s">
        <v>2590</v>
      </c>
      <c r="B4448" s="32">
        <v>1</v>
      </c>
      <c r="C4448" s="32">
        <v>1</v>
      </c>
      <c r="D4448" s="32">
        <v>1</v>
      </c>
    </row>
    <row r="4449" spans="1:4">
      <c r="A4449" s="32" t="s">
        <v>2931</v>
      </c>
      <c r="B4449" s="32" t="s">
        <v>2548</v>
      </c>
      <c r="C4449" s="32">
        <v>1</v>
      </c>
      <c r="D4449" s="32">
        <v>1</v>
      </c>
    </row>
    <row r="4450" spans="1:4">
      <c r="A4450" s="32" t="s">
        <v>4624</v>
      </c>
      <c r="B4450" s="32">
        <v>1</v>
      </c>
      <c r="C4450" s="32">
        <v>1</v>
      </c>
      <c r="D4450" s="32">
        <v>1</v>
      </c>
    </row>
    <row r="4451" spans="1:4">
      <c r="A4451" s="32" t="s">
        <v>4625</v>
      </c>
      <c r="B4451" s="32">
        <v>1</v>
      </c>
      <c r="C4451" s="32">
        <v>1</v>
      </c>
      <c r="D4451" s="32">
        <v>1</v>
      </c>
    </row>
    <row r="4452" spans="1:4">
      <c r="A4452" s="32" t="s">
        <v>2566</v>
      </c>
      <c r="B4452" s="32">
        <v>1</v>
      </c>
      <c r="C4452" s="32">
        <v>1</v>
      </c>
      <c r="D4452" s="32">
        <v>1</v>
      </c>
    </row>
    <row r="4453" spans="1:4">
      <c r="A4453" s="32" t="s">
        <v>4413</v>
      </c>
      <c r="B4453" s="32" t="s">
        <v>2548</v>
      </c>
      <c r="C4453" s="32">
        <v>1</v>
      </c>
      <c r="D4453" s="32">
        <v>1</v>
      </c>
    </row>
    <row r="4454" spans="1:4">
      <c r="A4454" s="32" t="s">
        <v>4414</v>
      </c>
      <c r="B4454" s="32" t="s">
        <v>2548</v>
      </c>
      <c r="C4454" s="32">
        <v>1</v>
      </c>
      <c r="D4454" s="32">
        <v>1</v>
      </c>
    </row>
    <row r="4455" spans="1:4">
      <c r="A4455" s="32" t="s">
        <v>4415</v>
      </c>
      <c r="B4455" s="32" t="s">
        <v>2547</v>
      </c>
      <c r="C4455" s="32">
        <v>1</v>
      </c>
      <c r="D4455" s="32">
        <v>1</v>
      </c>
    </row>
    <row r="4456" spans="1:4">
      <c r="A4456" s="32" t="s">
        <v>4416</v>
      </c>
      <c r="B4456" s="32" t="s">
        <v>2548</v>
      </c>
      <c r="C4456" s="32">
        <v>1</v>
      </c>
      <c r="D4456" s="32">
        <v>1</v>
      </c>
    </row>
    <row r="4457" spans="1:4">
      <c r="A4457" s="32" t="s">
        <v>4626</v>
      </c>
      <c r="B4457" s="32">
        <v>1</v>
      </c>
      <c r="C4457" s="32">
        <v>1</v>
      </c>
      <c r="D4457" s="32">
        <v>1</v>
      </c>
    </row>
    <row r="4458" spans="1:4">
      <c r="A4458" s="32" t="s">
        <v>3336</v>
      </c>
      <c r="B4458" s="32" t="s">
        <v>2547</v>
      </c>
      <c r="C4458" s="32">
        <v>1</v>
      </c>
      <c r="D4458" s="32">
        <v>1</v>
      </c>
    </row>
    <row r="4459" spans="1:4">
      <c r="A4459" s="32" t="s">
        <v>4627</v>
      </c>
      <c r="B4459" s="32">
        <v>1</v>
      </c>
      <c r="C4459" s="32">
        <v>1</v>
      </c>
      <c r="D4459" s="32">
        <v>1</v>
      </c>
    </row>
    <row r="4460" spans="1:4">
      <c r="A4460" s="32" t="s">
        <v>2534</v>
      </c>
      <c r="B4460" s="32" t="s">
        <v>2547</v>
      </c>
      <c r="C4460" s="32">
        <v>1</v>
      </c>
      <c r="D4460" s="32">
        <v>1</v>
      </c>
    </row>
    <row r="4461" spans="1:4">
      <c r="A4461" s="32" t="s">
        <v>3851</v>
      </c>
      <c r="B4461" s="32" t="s">
        <v>2547</v>
      </c>
      <c r="C4461" s="32">
        <v>1</v>
      </c>
      <c r="D4461" s="32">
        <v>1</v>
      </c>
    </row>
    <row r="4462" spans="1:4">
      <c r="A4462" s="32" t="s">
        <v>3851</v>
      </c>
      <c r="B4462" s="32" t="s">
        <v>2548</v>
      </c>
      <c r="C4462" s="32">
        <v>1</v>
      </c>
      <c r="D4462" s="32">
        <v>1</v>
      </c>
    </row>
    <row r="4463" spans="1:4">
      <c r="A4463" s="32" t="s">
        <v>3338</v>
      </c>
      <c r="B4463" s="32" t="s">
        <v>2547</v>
      </c>
      <c r="C4463" s="32">
        <v>1</v>
      </c>
      <c r="D4463" s="32">
        <v>1</v>
      </c>
    </row>
    <row r="4464" spans="1:4">
      <c r="A4464" s="32" t="s">
        <v>4628</v>
      </c>
      <c r="B4464" s="32">
        <v>1</v>
      </c>
      <c r="C4464" s="32">
        <v>1</v>
      </c>
      <c r="D4464" s="32">
        <v>1</v>
      </c>
    </row>
    <row r="4465" spans="1:4">
      <c r="A4465" s="32" t="s">
        <v>4629</v>
      </c>
      <c r="B4465" s="32">
        <v>1</v>
      </c>
      <c r="C4465" s="32">
        <v>1</v>
      </c>
      <c r="D4465" s="32">
        <v>1</v>
      </c>
    </row>
    <row r="4466" spans="1:4">
      <c r="A4466" s="32" t="s">
        <v>4419</v>
      </c>
      <c r="B4466" s="32" t="s">
        <v>2547</v>
      </c>
      <c r="C4466" s="32">
        <v>1</v>
      </c>
      <c r="D4466" s="32">
        <v>1</v>
      </c>
    </row>
    <row r="4467" spans="1:4">
      <c r="A4467" s="32" t="s">
        <v>2949</v>
      </c>
      <c r="B4467" s="32">
        <v>1</v>
      </c>
      <c r="C4467" s="32">
        <v>1</v>
      </c>
      <c r="D4467" s="32">
        <v>1</v>
      </c>
    </row>
    <row r="4468" spans="1:4">
      <c r="A4468" s="32" t="s">
        <v>2535</v>
      </c>
      <c r="B4468" s="32" t="s">
        <v>2548</v>
      </c>
      <c r="C4468" s="32">
        <v>1</v>
      </c>
      <c r="D4468" s="32">
        <v>1</v>
      </c>
    </row>
    <row r="4469" spans="1:4">
      <c r="A4469" s="32" t="s">
        <v>4421</v>
      </c>
      <c r="B4469" s="32" t="s">
        <v>2548</v>
      </c>
      <c r="C4469" s="32">
        <v>1</v>
      </c>
      <c r="D4469" s="32">
        <v>1</v>
      </c>
    </row>
    <row r="4470" spans="1:4">
      <c r="A4470" s="32" t="s">
        <v>4630</v>
      </c>
      <c r="B4470" s="32">
        <v>1</v>
      </c>
      <c r="C4470" s="32">
        <v>1</v>
      </c>
      <c r="D4470" s="32">
        <v>1</v>
      </c>
    </row>
    <row r="4471" spans="1:4">
      <c r="A4471" s="32" t="s">
        <v>2932</v>
      </c>
      <c r="B4471" s="32" t="s">
        <v>2547</v>
      </c>
      <c r="C4471" s="32">
        <v>1</v>
      </c>
      <c r="D4471" s="32">
        <v>1</v>
      </c>
    </row>
    <row r="4472" spans="1:4">
      <c r="A4472" s="32" t="s">
        <v>4423</v>
      </c>
      <c r="B4472" s="32" t="s">
        <v>2548</v>
      </c>
      <c r="C4472" s="32">
        <v>1</v>
      </c>
      <c r="D4472" s="32">
        <v>1</v>
      </c>
    </row>
    <row r="4473" spans="1:4">
      <c r="A4473" s="32" t="s">
        <v>4424</v>
      </c>
      <c r="B4473" s="32" t="s">
        <v>2548</v>
      </c>
      <c r="C4473" s="32">
        <v>1</v>
      </c>
      <c r="D4473" s="32">
        <v>1</v>
      </c>
    </row>
    <row r="4474" spans="1:4">
      <c r="A4474" s="32" t="s">
        <v>4631</v>
      </c>
      <c r="B4474" s="32">
        <v>1</v>
      </c>
      <c r="C4474" s="32">
        <v>1</v>
      </c>
      <c r="D4474" s="32">
        <v>1</v>
      </c>
    </row>
    <row r="4475" spans="1:4">
      <c r="A4475" s="32" t="s">
        <v>4632</v>
      </c>
      <c r="B4475" s="32">
        <v>1</v>
      </c>
      <c r="C4475" s="32">
        <v>1</v>
      </c>
      <c r="D4475" s="32">
        <v>1</v>
      </c>
    </row>
    <row r="4476" spans="1:4">
      <c r="A4476" s="32" t="s">
        <v>4427</v>
      </c>
      <c r="B4476" s="32" t="s">
        <v>2547</v>
      </c>
      <c r="C4476" s="32">
        <v>1</v>
      </c>
      <c r="D4476" s="32">
        <v>1</v>
      </c>
    </row>
    <row r="4477" spans="1:4">
      <c r="A4477" s="32" t="s">
        <v>3111</v>
      </c>
      <c r="B4477" s="32" t="s">
        <v>2547</v>
      </c>
      <c r="C4477" s="32">
        <v>1</v>
      </c>
      <c r="D4477" s="32">
        <v>1</v>
      </c>
    </row>
    <row r="4478" spans="1:4">
      <c r="A4478" s="32" t="s">
        <v>3111</v>
      </c>
      <c r="B4478" s="32" t="s">
        <v>2548</v>
      </c>
      <c r="C4478" s="32">
        <v>1</v>
      </c>
      <c r="D4478" s="32">
        <v>1</v>
      </c>
    </row>
    <row r="4479" spans="1:4">
      <c r="A4479" s="32" t="s">
        <v>3853</v>
      </c>
      <c r="B4479" s="32" t="s">
        <v>2547</v>
      </c>
      <c r="C4479" s="32">
        <v>1</v>
      </c>
      <c r="D4479" s="32">
        <v>1</v>
      </c>
    </row>
    <row r="4480" spans="1:4">
      <c r="A4480" s="32" t="s">
        <v>3853</v>
      </c>
      <c r="B4480" s="32" t="s">
        <v>2548</v>
      </c>
      <c r="C4480" s="32">
        <v>1</v>
      </c>
      <c r="D4480" s="32">
        <v>1</v>
      </c>
    </row>
    <row r="4481" spans="1:4">
      <c r="A4481" s="32" t="s">
        <v>4428</v>
      </c>
      <c r="B4481" s="32" t="s">
        <v>2547</v>
      </c>
      <c r="C4481" s="32">
        <v>1</v>
      </c>
      <c r="D4481" s="32">
        <v>1</v>
      </c>
    </row>
    <row r="4482" spans="1:4">
      <c r="A4482" s="32" t="s">
        <v>4429</v>
      </c>
      <c r="B4482" s="32" t="s">
        <v>2549</v>
      </c>
      <c r="C4482" s="32">
        <v>1</v>
      </c>
      <c r="D4482" s="32">
        <v>1</v>
      </c>
    </row>
    <row r="4483" spans="1:4">
      <c r="A4483" s="32" t="s">
        <v>4430</v>
      </c>
      <c r="B4483" s="32" t="s">
        <v>2547</v>
      </c>
      <c r="C4483" s="32">
        <v>1</v>
      </c>
      <c r="D4483" s="32">
        <v>1</v>
      </c>
    </row>
    <row r="4484" spans="1:4">
      <c r="A4484" s="32" t="s">
        <v>4633</v>
      </c>
      <c r="B4484" s="32">
        <v>1</v>
      </c>
      <c r="C4484" s="32">
        <v>1</v>
      </c>
      <c r="D4484" s="32">
        <v>1</v>
      </c>
    </row>
    <row r="4485" spans="1:4">
      <c r="A4485" s="32" t="s">
        <v>4432</v>
      </c>
      <c r="B4485" s="32" t="s">
        <v>2547</v>
      </c>
      <c r="C4485" s="32">
        <v>1</v>
      </c>
      <c r="D4485" s="32">
        <v>1</v>
      </c>
    </row>
    <row r="4486" spans="1:4">
      <c r="A4486" s="32" t="s">
        <v>4634</v>
      </c>
      <c r="B4486" s="32">
        <v>1</v>
      </c>
      <c r="C4486" s="32">
        <v>1</v>
      </c>
      <c r="D4486" s="32">
        <v>1</v>
      </c>
    </row>
    <row r="4487" spans="1:4">
      <c r="A4487" s="32" t="s">
        <v>4434</v>
      </c>
      <c r="B4487" s="32" t="s">
        <v>2547</v>
      </c>
      <c r="C4487" s="32">
        <v>1</v>
      </c>
      <c r="D4487" s="32">
        <v>1</v>
      </c>
    </row>
    <row r="4488" spans="1:4">
      <c r="A4488" s="32" t="s">
        <v>2942</v>
      </c>
      <c r="B4488" s="32">
        <v>1</v>
      </c>
      <c r="C4488" s="32">
        <v>1</v>
      </c>
      <c r="D4488" s="32">
        <v>1</v>
      </c>
    </row>
    <row r="4489" spans="1:4">
      <c r="A4489" s="32" t="s">
        <v>1112</v>
      </c>
      <c r="B4489" s="32" t="s">
        <v>2548</v>
      </c>
      <c r="C4489" s="32">
        <v>1</v>
      </c>
      <c r="D4489" s="32">
        <v>1</v>
      </c>
    </row>
    <row r="4490" spans="1:4">
      <c r="A4490" s="32" t="s">
        <v>4635</v>
      </c>
      <c r="B4490" s="32">
        <v>1</v>
      </c>
      <c r="C4490" s="32">
        <v>1</v>
      </c>
      <c r="D4490" s="32">
        <v>1</v>
      </c>
    </row>
    <row r="4491" spans="1:4">
      <c r="A4491" s="32" t="s">
        <v>4436</v>
      </c>
      <c r="B4491" s="32" t="s">
        <v>2548</v>
      </c>
      <c r="C4491" s="32">
        <v>1</v>
      </c>
      <c r="D4491" s="32">
        <v>1</v>
      </c>
    </row>
    <row r="4492" spans="1:4">
      <c r="A4492" s="32" t="s">
        <v>4437</v>
      </c>
      <c r="B4492" s="32" t="s">
        <v>2547</v>
      </c>
      <c r="C4492" s="32">
        <v>1</v>
      </c>
      <c r="D4492" s="32">
        <v>1</v>
      </c>
    </row>
    <row r="4493" spans="1:4">
      <c r="A4493" s="32" t="s">
        <v>4636</v>
      </c>
      <c r="B4493" s="32">
        <v>1</v>
      </c>
      <c r="C4493" s="32">
        <v>1</v>
      </c>
      <c r="D4493" s="32">
        <v>1</v>
      </c>
    </row>
    <row r="4494" spans="1:4">
      <c r="A4494" s="32" t="s">
        <v>4439</v>
      </c>
      <c r="B4494" s="32" t="s">
        <v>2548</v>
      </c>
      <c r="C4494" s="32">
        <v>1</v>
      </c>
      <c r="D4494" s="32">
        <v>1</v>
      </c>
    </row>
    <row r="4495" spans="1:4">
      <c r="A4495" s="32" t="s">
        <v>3523</v>
      </c>
      <c r="B4495" s="32" t="s">
        <v>2548</v>
      </c>
      <c r="C4495" s="32">
        <v>1</v>
      </c>
      <c r="D4495" s="32">
        <v>1</v>
      </c>
    </row>
    <row r="4496" spans="1:4">
      <c r="A4496" s="32" t="s">
        <v>4440</v>
      </c>
      <c r="B4496" s="32" t="s">
        <v>2547</v>
      </c>
      <c r="C4496" s="32">
        <v>1</v>
      </c>
      <c r="D4496" s="32">
        <v>1</v>
      </c>
    </row>
    <row r="4497" spans="1:4">
      <c r="A4497" s="32" t="s">
        <v>4637</v>
      </c>
      <c r="B4497" s="32">
        <v>1</v>
      </c>
      <c r="C4497" s="32">
        <v>1</v>
      </c>
      <c r="D4497" s="32">
        <v>1</v>
      </c>
    </row>
    <row r="4498" spans="1:4">
      <c r="A4498" s="32" t="s">
        <v>4638</v>
      </c>
      <c r="B4498" s="32">
        <v>1</v>
      </c>
      <c r="C4498" s="32">
        <v>1</v>
      </c>
      <c r="D4498" s="32">
        <v>1</v>
      </c>
    </row>
    <row r="4499" spans="1:4">
      <c r="A4499" s="32" t="s">
        <v>4639</v>
      </c>
      <c r="B4499" s="32">
        <v>1</v>
      </c>
      <c r="C4499" s="32">
        <v>1</v>
      </c>
      <c r="D4499" s="32">
        <v>1</v>
      </c>
    </row>
    <row r="4500" spans="1:4">
      <c r="A4500" s="32" t="s">
        <v>4443</v>
      </c>
      <c r="B4500" s="32" t="s">
        <v>2548</v>
      </c>
      <c r="C4500" s="32">
        <v>1</v>
      </c>
      <c r="D4500" s="32">
        <v>1</v>
      </c>
    </row>
    <row r="4501" spans="1:4">
      <c r="A4501" s="32" t="s">
        <v>4640</v>
      </c>
      <c r="B4501" s="32">
        <v>1</v>
      </c>
      <c r="C4501" s="32">
        <v>1</v>
      </c>
      <c r="D4501" s="32">
        <v>1</v>
      </c>
    </row>
    <row r="4502" spans="1:4">
      <c r="A4502" s="32" t="s">
        <v>3192</v>
      </c>
      <c r="B4502" s="32" t="s">
        <v>2547</v>
      </c>
      <c r="C4502" s="32">
        <v>1</v>
      </c>
      <c r="D4502" s="32">
        <v>1</v>
      </c>
    </row>
    <row r="4503" spans="1:4">
      <c r="A4503" s="32" t="s">
        <v>3192</v>
      </c>
      <c r="B4503" s="32" t="s">
        <v>2549</v>
      </c>
      <c r="C4503" s="32">
        <v>1</v>
      </c>
      <c r="D4503" s="32">
        <v>1</v>
      </c>
    </row>
    <row r="4504" spans="1:4">
      <c r="A4504" s="32" t="s">
        <v>4641</v>
      </c>
      <c r="B4504" s="32">
        <v>1</v>
      </c>
      <c r="C4504" s="32">
        <v>1</v>
      </c>
      <c r="D4504" s="32">
        <v>1</v>
      </c>
    </row>
    <row r="4505" spans="1:4">
      <c r="A4505" s="32" t="s">
        <v>3080</v>
      </c>
      <c r="B4505" s="32" t="s">
        <v>2548</v>
      </c>
      <c r="C4505" s="32">
        <v>1</v>
      </c>
      <c r="D4505" s="32">
        <v>1</v>
      </c>
    </row>
    <row r="4506" spans="1:4">
      <c r="A4506" s="32" t="s">
        <v>3858</v>
      </c>
      <c r="B4506" s="32" t="s">
        <v>2547</v>
      </c>
      <c r="C4506" s="32">
        <v>1</v>
      </c>
      <c r="D4506" s="32">
        <v>1</v>
      </c>
    </row>
    <row r="4507" spans="1:4">
      <c r="A4507" s="32" t="s">
        <v>3858</v>
      </c>
      <c r="B4507" s="32" t="s">
        <v>2548</v>
      </c>
      <c r="C4507" s="32">
        <v>1</v>
      </c>
      <c r="D4507" s="32">
        <v>1</v>
      </c>
    </row>
    <row r="4508" spans="1:4">
      <c r="A4508" s="32" t="s">
        <v>4446</v>
      </c>
      <c r="B4508" s="32" t="s">
        <v>2548</v>
      </c>
      <c r="C4508" s="32">
        <v>1</v>
      </c>
      <c r="D4508" s="32">
        <v>1</v>
      </c>
    </row>
    <row r="4509" spans="1:4">
      <c r="A4509" s="32" t="s">
        <v>4447</v>
      </c>
      <c r="B4509" s="32" t="s">
        <v>2548</v>
      </c>
      <c r="C4509" s="32">
        <v>1</v>
      </c>
      <c r="D4509" s="32">
        <v>1</v>
      </c>
    </row>
    <row r="4510" spans="1:4">
      <c r="A4510" s="32" t="s">
        <v>4448</v>
      </c>
      <c r="B4510" s="32" t="s">
        <v>2547</v>
      </c>
      <c r="C4510" s="32">
        <v>1</v>
      </c>
      <c r="D4510" s="32">
        <v>1</v>
      </c>
    </row>
    <row r="4511" spans="1:4">
      <c r="A4511" s="32" t="s">
        <v>3112</v>
      </c>
      <c r="B4511" s="32" t="s">
        <v>2547</v>
      </c>
      <c r="C4511" s="32">
        <v>1</v>
      </c>
      <c r="D4511" s="32">
        <v>1</v>
      </c>
    </row>
    <row r="4512" spans="1:4">
      <c r="A4512" s="32" t="s">
        <v>3861</v>
      </c>
      <c r="B4512" s="32" t="s">
        <v>2547</v>
      </c>
      <c r="C4512" s="32">
        <v>1</v>
      </c>
      <c r="D4512" s="32">
        <v>1</v>
      </c>
    </row>
    <row r="4513" spans="1:4">
      <c r="A4513" s="32" t="s">
        <v>3861</v>
      </c>
      <c r="B4513" s="32" t="s">
        <v>2548</v>
      </c>
      <c r="C4513" s="32">
        <v>1</v>
      </c>
      <c r="D4513" s="32">
        <v>1</v>
      </c>
    </row>
    <row r="4514" spans="1:4">
      <c r="A4514" s="32" t="s">
        <v>2582</v>
      </c>
      <c r="B4514" s="32">
        <v>1</v>
      </c>
      <c r="C4514" s="32">
        <v>1</v>
      </c>
      <c r="D4514" s="32">
        <v>1</v>
      </c>
    </row>
    <row r="4515" spans="1:4">
      <c r="A4515" s="32" t="s">
        <v>4642</v>
      </c>
      <c r="B4515" s="32">
        <v>1</v>
      </c>
      <c r="C4515" s="32">
        <v>1</v>
      </c>
      <c r="D4515" s="32">
        <v>1</v>
      </c>
    </row>
    <row r="4516" spans="1:4">
      <c r="A4516" s="32" t="s">
        <v>4643</v>
      </c>
      <c r="B4516" s="32">
        <v>1</v>
      </c>
      <c r="C4516" s="32">
        <v>1</v>
      </c>
      <c r="D4516" s="32">
        <v>1</v>
      </c>
    </row>
    <row r="4517" spans="1:4">
      <c r="A4517" s="32" t="s">
        <v>4449</v>
      </c>
      <c r="B4517" s="32" t="s">
        <v>2547</v>
      </c>
      <c r="C4517" s="32">
        <v>1</v>
      </c>
      <c r="D4517" s="32">
        <v>1</v>
      </c>
    </row>
    <row r="4518" spans="1:4">
      <c r="A4518" s="32" t="s">
        <v>4450</v>
      </c>
      <c r="B4518" s="32" t="s">
        <v>2547</v>
      </c>
      <c r="C4518" s="32">
        <v>1</v>
      </c>
      <c r="D4518" s="32">
        <v>1</v>
      </c>
    </row>
    <row r="4519" spans="1:4">
      <c r="A4519" s="32" t="s">
        <v>4644</v>
      </c>
      <c r="B4519" s="32">
        <v>1</v>
      </c>
      <c r="C4519" s="32">
        <v>1</v>
      </c>
      <c r="D4519" s="32">
        <v>1</v>
      </c>
    </row>
    <row r="4520" spans="1:4">
      <c r="A4520" s="32" t="s">
        <v>2950</v>
      </c>
      <c r="B4520" s="32">
        <v>1</v>
      </c>
      <c r="C4520" s="32">
        <v>1</v>
      </c>
      <c r="D4520" s="32">
        <v>1</v>
      </c>
    </row>
    <row r="4521" spans="1:4">
      <c r="A4521" s="32" t="s">
        <v>4451</v>
      </c>
      <c r="B4521" s="32" t="s">
        <v>2547</v>
      </c>
      <c r="C4521" s="32">
        <v>1</v>
      </c>
      <c r="D4521" s="32">
        <v>1</v>
      </c>
    </row>
    <row r="4522" spans="1:4">
      <c r="A4522" s="32" t="s">
        <v>3865</v>
      </c>
      <c r="B4522" s="32" t="s">
        <v>2547</v>
      </c>
      <c r="C4522" s="32">
        <v>1</v>
      </c>
      <c r="D4522" s="32">
        <v>1</v>
      </c>
    </row>
    <row r="4523" spans="1:4">
      <c r="A4523" s="32" t="s">
        <v>3865</v>
      </c>
      <c r="B4523" s="32" t="s">
        <v>2548</v>
      </c>
      <c r="C4523" s="32">
        <v>1</v>
      </c>
      <c r="D4523" s="32">
        <v>1</v>
      </c>
    </row>
    <row r="4524" spans="1:4">
      <c r="A4524" s="32" t="s">
        <v>4645</v>
      </c>
      <c r="B4524" s="32">
        <v>1</v>
      </c>
      <c r="C4524" s="32">
        <v>1</v>
      </c>
      <c r="D4524" s="32">
        <v>1</v>
      </c>
    </row>
    <row r="4525" spans="1:4">
      <c r="A4525" s="32" t="s">
        <v>4452</v>
      </c>
      <c r="B4525" s="32" t="s">
        <v>2548</v>
      </c>
      <c r="C4525" s="32">
        <v>1</v>
      </c>
      <c r="D4525" s="32">
        <v>1</v>
      </c>
    </row>
    <row r="4526" spans="1:4">
      <c r="A4526" s="32" t="s">
        <v>4453</v>
      </c>
      <c r="B4526" s="32" t="s">
        <v>2547</v>
      </c>
      <c r="C4526" s="32">
        <v>1</v>
      </c>
      <c r="D4526" s="32">
        <v>1</v>
      </c>
    </row>
    <row r="4527" spans="1:4">
      <c r="A4527" s="32" t="s">
        <v>3217</v>
      </c>
      <c r="B4527" s="32" t="s">
        <v>2547</v>
      </c>
      <c r="C4527" s="32">
        <v>1</v>
      </c>
      <c r="D4527" s="32">
        <v>1</v>
      </c>
    </row>
    <row r="4528" spans="1:4">
      <c r="A4528" s="32" t="s">
        <v>4646</v>
      </c>
      <c r="B4528" s="32">
        <v>1</v>
      </c>
      <c r="C4528" s="32">
        <v>1</v>
      </c>
      <c r="D4528" s="32">
        <v>1</v>
      </c>
    </row>
    <row r="4529" spans="1:4">
      <c r="A4529" s="32" t="s">
        <v>4454</v>
      </c>
      <c r="B4529" s="32" t="s">
        <v>2548</v>
      </c>
      <c r="C4529" s="32">
        <v>1</v>
      </c>
      <c r="D4529" s="32">
        <v>1</v>
      </c>
    </row>
    <row r="4530" spans="1:4">
      <c r="A4530" s="32" t="s">
        <v>4647</v>
      </c>
      <c r="B4530" s="32">
        <v>1</v>
      </c>
      <c r="C4530" s="32">
        <v>1</v>
      </c>
      <c r="D4530" s="32">
        <v>1</v>
      </c>
    </row>
    <row r="4531" spans="1:4">
      <c r="A4531" s="32" t="s">
        <v>1953</v>
      </c>
      <c r="B4531" s="32" t="s">
        <v>2547</v>
      </c>
      <c r="C4531" s="32">
        <v>1</v>
      </c>
      <c r="D4531" s="32">
        <v>1</v>
      </c>
    </row>
    <row r="4532" spans="1:4">
      <c r="A4532" s="32" t="s">
        <v>4455</v>
      </c>
      <c r="B4532" s="32" t="s">
        <v>2547</v>
      </c>
      <c r="C4532" s="32">
        <v>1</v>
      </c>
      <c r="D4532" s="32">
        <v>1</v>
      </c>
    </row>
    <row r="4533" spans="1:4">
      <c r="A4533" s="32" t="s">
        <v>4648</v>
      </c>
      <c r="B4533" s="32">
        <v>1</v>
      </c>
      <c r="C4533" s="32">
        <v>1</v>
      </c>
      <c r="D4533" s="32">
        <v>1</v>
      </c>
    </row>
    <row r="4534" spans="1:4">
      <c r="A4534" s="32" t="s">
        <v>2367</v>
      </c>
      <c r="B4534" s="32" t="s">
        <v>2548</v>
      </c>
      <c r="C4534" s="32">
        <v>1</v>
      </c>
      <c r="D4534" s="32">
        <v>1</v>
      </c>
    </row>
    <row r="4535" spans="1:4">
      <c r="A4535" s="32" t="s">
        <v>1389</v>
      </c>
      <c r="B4535" s="32" t="s">
        <v>2549</v>
      </c>
      <c r="C4535" s="32">
        <v>1</v>
      </c>
      <c r="D4535" s="32">
        <v>1</v>
      </c>
    </row>
    <row r="4536" spans="1:4">
      <c r="A4536" s="32" t="s">
        <v>3257</v>
      </c>
      <c r="B4536" s="32">
        <v>1</v>
      </c>
      <c r="C4536" s="32">
        <v>1</v>
      </c>
      <c r="D4536" s="32">
        <v>1</v>
      </c>
    </row>
    <row r="4537" spans="1:4">
      <c r="A4537" s="32" t="s">
        <v>3081</v>
      </c>
      <c r="B4537" s="32" t="s">
        <v>2547</v>
      </c>
      <c r="C4537" s="32">
        <v>1</v>
      </c>
      <c r="D4537" s="32">
        <v>1</v>
      </c>
    </row>
    <row r="4538" spans="1:4">
      <c r="A4538" s="32" t="s">
        <v>4649</v>
      </c>
      <c r="B4538" s="32">
        <v>1</v>
      </c>
      <c r="C4538" s="32">
        <v>1</v>
      </c>
      <c r="D4538" s="32">
        <v>1</v>
      </c>
    </row>
    <row r="4539" spans="1:4">
      <c r="A4539" s="32" t="s">
        <v>3054</v>
      </c>
      <c r="B4539" s="32" t="s">
        <v>2548</v>
      </c>
      <c r="C4539" s="32">
        <v>1</v>
      </c>
      <c r="D4539" s="32">
        <v>1</v>
      </c>
    </row>
    <row r="4540" spans="1:4">
      <c r="A4540" s="32" t="s">
        <v>4459</v>
      </c>
      <c r="B4540" s="32" t="s">
        <v>2547</v>
      </c>
      <c r="C4540" s="32">
        <v>1</v>
      </c>
      <c r="D4540" s="32">
        <v>1</v>
      </c>
    </row>
    <row r="4541" spans="1:4">
      <c r="A4541" s="32" t="s">
        <v>4460</v>
      </c>
      <c r="B4541" s="32" t="s">
        <v>2548</v>
      </c>
      <c r="C4541" s="32">
        <v>1</v>
      </c>
      <c r="D4541" s="32">
        <v>1</v>
      </c>
    </row>
    <row r="4542" spans="1:4">
      <c r="A4542" s="32" t="s">
        <v>4650</v>
      </c>
      <c r="B4542" s="32">
        <v>1</v>
      </c>
      <c r="C4542" s="32">
        <v>1</v>
      </c>
      <c r="D4542" s="32">
        <v>1</v>
      </c>
    </row>
    <row r="4543" spans="1:4">
      <c r="A4543" s="32" t="s">
        <v>2537</v>
      </c>
      <c r="B4543" s="32" t="s">
        <v>2547</v>
      </c>
      <c r="C4543" s="32">
        <v>1</v>
      </c>
      <c r="D4543" s="32">
        <v>1</v>
      </c>
    </row>
    <row r="4544" spans="1:4">
      <c r="A4544" s="32" t="s">
        <v>4651</v>
      </c>
      <c r="B4544" s="32">
        <v>1</v>
      </c>
      <c r="C4544" s="32">
        <v>1</v>
      </c>
      <c r="D4544" s="32">
        <v>1</v>
      </c>
    </row>
    <row r="4545" spans="1:4">
      <c r="A4545" s="32" t="s">
        <v>4652</v>
      </c>
      <c r="B4545" s="32">
        <v>1</v>
      </c>
      <c r="C4545" s="32">
        <v>1</v>
      </c>
      <c r="D4545" s="32">
        <v>1</v>
      </c>
    </row>
    <row r="4546" spans="1:4">
      <c r="A4546" s="32" t="s">
        <v>2538</v>
      </c>
      <c r="B4546" s="32" t="s">
        <v>2547</v>
      </c>
      <c r="C4546" s="32">
        <v>1</v>
      </c>
      <c r="D4546" s="32">
        <v>1</v>
      </c>
    </row>
    <row r="4547" spans="1:4">
      <c r="A4547" s="32" t="s">
        <v>3877</v>
      </c>
      <c r="B4547" s="32" t="s">
        <v>2547</v>
      </c>
      <c r="C4547" s="32">
        <v>1</v>
      </c>
      <c r="D4547" s="32">
        <v>1</v>
      </c>
    </row>
    <row r="4548" spans="1:4">
      <c r="A4548" s="32" t="s">
        <v>3877</v>
      </c>
      <c r="B4548" s="32" t="s">
        <v>2548</v>
      </c>
      <c r="C4548" s="32">
        <v>1</v>
      </c>
      <c r="D4548" s="32">
        <v>1</v>
      </c>
    </row>
    <row r="4549" spans="1:4">
      <c r="A4549" s="32" t="s">
        <v>1125</v>
      </c>
      <c r="B4549" s="32" t="s">
        <v>2549</v>
      </c>
      <c r="C4549" s="32">
        <v>1</v>
      </c>
      <c r="D4549" s="32">
        <v>1</v>
      </c>
    </row>
    <row r="4550" spans="1:4">
      <c r="A4550" s="32" t="s">
        <v>4653</v>
      </c>
      <c r="B4550" s="32">
        <v>1</v>
      </c>
      <c r="C4550" s="32">
        <v>1</v>
      </c>
      <c r="D4550" s="32">
        <v>1</v>
      </c>
    </row>
    <row r="4551" spans="1:4">
      <c r="A4551" s="32" t="s">
        <v>4654</v>
      </c>
      <c r="B4551" s="32">
        <v>1</v>
      </c>
      <c r="C4551" s="32">
        <v>1</v>
      </c>
      <c r="D4551" s="32">
        <v>1</v>
      </c>
    </row>
    <row r="4552" spans="1:4">
      <c r="A4552" s="32" t="s">
        <v>4464</v>
      </c>
      <c r="B4552" s="32" t="s">
        <v>2548</v>
      </c>
      <c r="C4552" s="32">
        <v>1</v>
      </c>
      <c r="D4552" s="32">
        <v>1</v>
      </c>
    </row>
    <row r="4553" spans="1:4">
      <c r="A4553" s="32" t="s">
        <v>2593</v>
      </c>
      <c r="B4553" s="32">
        <v>1</v>
      </c>
      <c r="C4553" s="32">
        <v>1</v>
      </c>
      <c r="D4553" s="32">
        <v>1</v>
      </c>
    </row>
    <row r="4554" spans="1:4">
      <c r="A4554" s="32" t="s">
        <v>3222</v>
      </c>
      <c r="B4554" s="32" t="s">
        <v>2547</v>
      </c>
      <c r="C4554" s="32">
        <v>1</v>
      </c>
      <c r="D4554" s="32">
        <v>1</v>
      </c>
    </row>
    <row r="4555" spans="1:4">
      <c r="A4555" s="32" t="s">
        <v>4655</v>
      </c>
      <c r="B4555" s="32">
        <v>1</v>
      </c>
      <c r="C4555" s="32">
        <v>1</v>
      </c>
      <c r="D4555" s="32">
        <v>1</v>
      </c>
    </row>
    <row r="4556" spans="1:4">
      <c r="A4556" s="32" t="s">
        <v>3665</v>
      </c>
      <c r="B4556" s="32" t="s">
        <v>2548</v>
      </c>
      <c r="C4556" s="32">
        <v>1</v>
      </c>
      <c r="D4556" s="32">
        <v>1</v>
      </c>
    </row>
    <row r="4557" spans="1:4">
      <c r="A4557" s="32" t="s">
        <v>4656</v>
      </c>
      <c r="B4557" s="32">
        <v>1</v>
      </c>
      <c r="C4557" s="32">
        <v>1</v>
      </c>
      <c r="D4557" s="32">
        <v>1</v>
      </c>
    </row>
    <row r="4558" spans="1:4">
      <c r="A4558" s="32" t="s">
        <v>4657</v>
      </c>
      <c r="B4558" s="32">
        <v>1</v>
      </c>
      <c r="C4558" s="32">
        <v>1</v>
      </c>
      <c r="D4558" s="32">
        <v>1</v>
      </c>
    </row>
    <row r="4559" spans="1:4">
      <c r="A4559" s="32" t="s">
        <v>4466</v>
      </c>
      <c r="B4559" s="32" t="s">
        <v>2548</v>
      </c>
      <c r="C4559" s="32">
        <v>1</v>
      </c>
      <c r="D4559" s="32">
        <v>1</v>
      </c>
    </row>
    <row r="4560" spans="1:4">
      <c r="A4560" s="32" t="s">
        <v>3479</v>
      </c>
      <c r="B4560" s="32" t="s">
        <v>2548</v>
      </c>
      <c r="C4560" s="32">
        <v>1</v>
      </c>
      <c r="D4560" s="32">
        <v>1</v>
      </c>
    </row>
    <row r="4561" spans="1:4">
      <c r="A4561" s="32" t="s">
        <v>1446</v>
      </c>
      <c r="B4561" s="32" t="s">
        <v>2548</v>
      </c>
      <c r="C4561" s="32">
        <v>1</v>
      </c>
      <c r="D4561" s="32">
        <v>1</v>
      </c>
    </row>
    <row r="4562" spans="1:4">
      <c r="A4562" s="32" t="s">
        <v>4467</v>
      </c>
      <c r="B4562" s="32" t="s">
        <v>2547</v>
      </c>
      <c r="C4562" s="32">
        <v>1</v>
      </c>
      <c r="D4562" s="32">
        <v>1</v>
      </c>
    </row>
    <row r="4563" spans="1:4">
      <c r="A4563" s="32" t="s">
        <v>4658</v>
      </c>
      <c r="B4563" s="32">
        <v>1</v>
      </c>
      <c r="C4563" s="32">
        <v>1</v>
      </c>
      <c r="D4563" s="32">
        <v>1</v>
      </c>
    </row>
    <row r="4564" spans="1:4">
      <c r="A4564" s="32" t="s">
        <v>4469</v>
      </c>
      <c r="B4564" s="32" t="s">
        <v>2548</v>
      </c>
      <c r="C4564" s="32">
        <v>1</v>
      </c>
      <c r="D4564" s="32">
        <v>1</v>
      </c>
    </row>
    <row r="4565" spans="1:4">
      <c r="A4565" s="32" t="s">
        <v>2370</v>
      </c>
      <c r="B4565" s="32" t="s">
        <v>2549</v>
      </c>
      <c r="C4565" s="32">
        <v>1</v>
      </c>
      <c r="D4565" s="32">
        <v>0</v>
      </c>
    </row>
    <row r="4566" spans="1:4">
      <c r="A4566" s="32" t="s">
        <v>4470</v>
      </c>
      <c r="B4566" s="32" t="s">
        <v>2547</v>
      </c>
      <c r="C4566" s="32">
        <v>1</v>
      </c>
      <c r="D4566" s="32">
        <v>1</v>
      </c>
    </row>
    <row r="4567" spans="1:4">
      <c r="A4567" s="32" t="s">
        <v>4471</v>
      </c>
      <c r="B4567" s="32" t="s">
        <v>2547</v>
      </c>
      <c r="C4567" s="32">
        <v>1</v>
      </c>
      <c r="D4567" s="32">
        <v>1</v>
      </c>
    </row>
    <row r="4568" spans="1:4">
      <c r="A4568" s="32" t="s">
        <v>4659</v>
      </c>
      <c r="B4568" s="32">
        <v>1</v>
      </c>
      <c r="C4568" s="32">
        <v>1</v>
      </c>
      <c r="D4568" s="32">
        <v>1</v>
      </c>
    </row>
    <row r="4569" spans="1:4">
      <c r="A4569" s="32" t="s">
        <v>2951</v>
      </c>
      <c r="B4569" s="32">
        <v>1</v>
      </c>
      <c r="C4569" s="32">
        <v>1</v>
      </c>
      <c r="D4569" s="32">
        <v>1</v>
      </c>
    </row>
    <row r="4570" spans="1:4">
      <c r="A4570" s="32" t="s">
        <v>4660</v>
      </c>
      <c r="B4570" s="32">
        <v>1</v>
      </c>
      <c r="C4570" s="32">
        <v>1</v>
      </c>
      <c r="D4570" s="32">
        <v>1</v>
      </c>
    </row>
    <row r="4571" spans="1:4">
      <c r="A4571" s="32" t="s">
        <v>4475</v>
      </c>
      <c r="B4571" s="32" t="s">
        <v>2547</v>
      </c>
      <c r="C4571" s="32">
        <v>1</v>
      </c>
      <c r="D4571" s="32">
        <v>1</v>
      </c>
    </row>
    <row r="4572" spans="1:4">
      <c r="A4572" s="32" t="s">
        <v>4661</v>
      </c>
      <c r="B4572" s="32">
        <v>1</v>
      </c>
      <c r="C4572" s="32">
        <v>1</v>
      </c>
      <c r="D4572" s="32">
        <v>1</v>
      </c>
    </row>
    <row r="4573" spans="1:4">
      <c r="A4573" s="32" t="s">
        <v>3226</v>
      </c>
      <c r="B4573" s="32" t="s">
        <v>2548</v>
      </c>
      <c r="C4573" s="32">
        <v>1</v>
      </c>
      <c r="D4573" s="32">
        <v>1</v>
      </c>
    </row>
    <row r="4574" spans="1:4">
      <c r="A4574" s="32" t="s">
        <v>4477</v>
      </c>
      <c r="B4574" s="32" t="s">
        <v>2547</v>
      </c>
      <c r="C4574" s="32">
        <v>1</v>
      </c>
      <c r="D4574" s="32">
        <v>1</v>
      </c>
    </row>
    <row r="4575" spans="1:4">
      <c r="A4575" s="32" t="s">
        <v>4662</v>
      </c>
      <c r="B4575" s="32">
        <v>1</v>
      </c>
      <c r="C4575" s="32">
        <v>1</v>
      </c>
      <c r="D4575" s="32">
        <v>1</v>
      </c>
    </row>
    <row r="4576" spans="1:4">
      <c r="A4576" s="32" t="s">
        <v>4663</v>
      </c>
      <c r="B4576" s="32">
        <v>1</v>
      </c>
      <c r="C4576" s="32">
        <v>1</v>
      </c>
      <c r="D4576" s="32">
        <v>1</v>
      </c>
    </row>
    <row r="4577" spans="1:4">
      <c r="A4577" s="32" t="s">
        <v>2938</v>
      </c>
      <c r="B4577" s="32">
        <v>1</v>
      </c>
      <c r="C4577" s="32">
        <v>1</v>
      </c>
      <c r="D4577" s="32">
        <v>1</v>
      </c>
    </row>
    <row r="4578" spans="1:4">
      <c r="A4578" s="32" t="s">
        <v>1858</v>
      </c>
      <c r="B4578" s="32" t="s">
        <v>2547</v>
      </c>
      <c r="C4578" s="32">
        <v>1</v>
      </c>
      <c r="D4578" s="32">
        <v>1</v>
      </c>
    </row>
    <row r="4579" spans="1:4">
      <c r="A4579" s="32" t="s">
        <v>2539</v>
      </c>
      <c r="B4579" s="32" t="s">
        <v>2548</v>
      </c>
      <c r="C4579" s="32">
        <v>1</v>
      </c>
      <c r="D4579" s="32">
        <v>1</v>
      </c>
    </row>
    <row r="4580" spans="1:4">
      <c r="A4580" s="32" t="s">
        <v>4664</v>
      </c>
      <c r="B4580" s="32">
        <v>1</v>
      </c>
      <c r="C4580" s="32">
        <v>1</v>
      </c>
      <c r="D4580" s="32">
        <v>1</v>
      </c>
    </row>
    <row r="4581" spans="1:4">
      <c r="A4581" s="32" t="s">
        <v>2371</v>
      </c>
      <c r="B4581" s="32" t="s">
        <v>2548</v>
      </c>
      <c r="C4581" s="32">
        <v>1</v>
      </c>
      <c r="D4581" s="32">
        <v>1</v>
      </c>
    </row>
    <row r="4582" spans="1:4">
      <c r="A4582" s="32" t="s">
        <v>4665</v>
      </c>
      <c r="B4582" s="32">
        <v>1</v>
      </c>
      <c r="C4582" s="32">
        <v>1</v>
      </c>
      <c r="D4582" s="32">
        <v>1</v>
      </c>
    </row>
    <row r="4583" spans="1:4">
      <c r="A4583" s="32" t="s">
        <v>2934</v>
      </c>
      <c r="B4583" s="32" t="s">
        <v>2547</v>
      </c>
      <c r="C4583" s="32">
        <v>1</v>
      </c>
      <c r="D4583" s="32">
        <v>1</v>
      </c>
    </row>
    <row r="4584" spans="1:4">
      <c r="A4584" s="32" t="s">
        <v>3227</v>
      </c>
      <c r="B4584" s="32" t="s">
        <v>2547</v>
      </c>
      <c r="C4584" s="32">
        <v>1</v>
      </c>
      <c r="D4584" s="32">
        <v>1</v>
      </c>
    </row>
    <row r="4585" spans="1:4">
      <c r="A4585" s="32" t="s">
        <v>4482</v>
      </c>
      <c r="B4585" s="32" t="s">
        <v>2547</v>
      </c>
      <c r="C4585" s="32">
        <v>1</v>
      </c>
      <c r="D4585" s="32">
        <v>1</v>
      </c>
    </row>
    <row r="4586" spans="1:4">
      <c r="A4586" s="32" t="s">
        <v>4483</v>
      </c>
      <c r="B4586" s="32" t="s">
        <v>2547</v>
      </c>
      <c r="C4586" s="32">
        <v>1</v>
      </c>
      <c r="D4586" s="32">
        <v>1</v>
      </c>
    </row>
    <row r="4587" spans="1:4">
      <c r="A4587" s="32" t="s">
        <v>4666</v>
      </c>
      <c r="B4587" s="32">
        <v>1</v>
      </c>
      <c r="C4587" s="32">
        <v>1</v>
      </c>
      <c r="D4587" s="32">
        <v>1</v>
      </c>
    </row>
    <row r="4588" spans="1:4">
      <c r="A4588" s="32" t="s">
        <v>4667</v>
      </c>
      <c r="B4588" s="32">
        <v>1</v>
      </c>
      <c r="C4588" s="32">
        <v>1</v>
      </c>
      <c r="D4588" s="32">
        <v>1</v>
      </c>
    </row>
    <row r="4589" spans="1:4">
      <c r="A4589" s="32" t="s">
        <v>4668</v>
      </c>
      <c r="B4589" s="32">
        <v>1</v>
      </c>
      <c r="C4589" s="32">
        <v>1</v>
      </c>
      <c r="D4589" s="32">
        <v>1</v>
      </c>
    </row>
    <row r="4590" spans="1:4">
      <c r="A4590" s="32" t="s">
        <v>4669</v>
      </c>
      <c r="B4590" s="32">
        <v>1</v>
      </c>
      <c r="C4590" s="32">
        <v>1</v>
      </c>
      <c r="D4590" s="32">
        <v>1</v>
      </c>
    </row>
    <row r="4591" spans="1:4">
      <c r="A4591" s="32" t="s">
        <v>4486</v>
      </c>
      <c r="B4591" s="32" t="s">
        <v>2548</v>
      </c>
      <c r="C4591" s="32">
        <v>1</v>
      </c>
      <c r="D4591" s="32">
        <v>1</v>
      </c>
    </row>
    <row r="4592" spans="1:4">
      <c r="A4592" s="32" t="s">
        <v>4487</v>
      </c>
      <c r="B4592" s="32" t="s">
        <v>2547</v>
      </c>
      <c r="C4592" s="32">
        <v>1</v>
      </c>
      <c r="D4592" s="32">
        <v>1</v>
      </c>
    </row>
    <row r="4593" spans="1:4">
      <c r="A4593" s="32" t="s">
        <v>1775</v>
      </c>
      <c r="B4593" s="32" t="s">
        <v>2547</v>
      </c>
      <c r="C4593" s="32">
        <v>1</v>
      </c>
      <c r="D4593" s="32">
        <v>1</v>
      </c>
    </row>
    <row r="4594" spans="1:4">
      <c r="A4594" s="32" t="s">
        <v>4670</v>
      </c>
      <c r="B4594" s="32">
        <v>1</v>
      </c>
      <c r="C4594" s="32">
        <v>1</v>
      </c>
      <c r="D4594" s="32">
        <v>1</v>
      </c>
    </row>
    <row r="4595" spans="1:4">
      <c r="A4595" s="32" t="s">
        <v>4489</v>
      </c>
      <c r="B4595" s="32" t="s">
        <v>2548</v>
      </c>
      <c r="C4595" s="32">
        <v>1</v>
      </c>
      <c r="D4595" s="32">
        <v>1</v>
      </c>
    </row>
    <row r="4596" spans="1:4">
      <c r="A4596" s="32" t="s">
        <v>4671</v>
      </c>
      <c r="B4596" s="32">
        <v>1</v>
      </c>
      <c r="C4596" s="32">
        <v>1</v>
      </c>
      <c r="D4596" s="32">
        <v>1</v>
      </c>
    </row>
    <row r="4597" spans="1:4">
      <c r="A4597" s="32" t="s">
        <v>1954</v>
      </c>
      <c r="B4597" s="32" t="s">
        <v>2547</v>
      </c>
      <c r="C4597" s="32">
        <v>1</v>
      </c>
      <c r="D4597" s="32">
        <v>1</v>
      </c>
    </row>
    <row r="4598" spans="1:4">
      <c r="A4598" s="32" t="s">
        <v>4672</v>
      </c>
      <c r="B4598" s="32">
        <v>1</v>
      </c>
      <c r="C4598" s="32">
        <v>1</v>
      </c>
      <c r="D4598" s="32">
        <v>1</v>
      </c>
    </row>
    <row r="4599" spans="1:4">
      <c r="A4599" s="32" t="s">
        <v>4673</v>
      </c>
      <c r="B4599" s="32">
        <v>1</v>
      </c>
      <c r="C4599" s="32">
        <v>1</v>
      </c>
      <c r="D4599" s="32">
        <v>1</v>
      </c>
    </row>
    <row r="4600" spans="1:4">
      <c r="A4600" s="32" t="s">
        <v>4674</v>
      </c>
      <c r="B4600" s="32">
        <v>1</v>
      </c>
      <c r="C4600" s="32">
        <v>1</v>
      </c>
      <c r="D4600" s="32">
        <v>1</v>
      </c>
    </row>
    <row r="4601" spans="1:4">
      <c r="A4601" s="32" t="s">
        <v>4675</v>
      </c>
      <c r="B4601" s="32">
        <v>1</v>
      </c>
      <c r="C4601" s="32">
        <v>1</v>
      </c>
      <c r="D4601" s="32">
        <v>1</v>
      </c>
    </row>
    <row r="4602" spans="1:4">
      <c r="A4602" s="32" t="s">
        <v>2540</v>
      </c>
      <c r="B4602" s="32" t="s">
        <v>2548</v>
      </c>
      <c r="C4602" s="32">
        <v>1</v>
      </c>
      <c r="D4602" s="32">
        <v>1</v>
      </c>
    </row>
    <row r="4603" spans="1:4">
      <c r="A4603" s="32" t="s">
        <v>4676</v>
      </c>
      <c r="B4603" s="32">
        <v>1</v>
      </c>
      <c r="C4603" s="32">
        <v>1</v>
      </c>
      <c r="D4603" s="32">
        <v>1</v>
      </c>
    </row>
    <row r="4604" spans="1:4">
      <c r="A4604" s="32" t="s">
        <v>4677</v>
      </c>
      <c r="B4604" s="32">
        <v>1</v>
      </c>
      <c r="C4604" s="32">
        <v>1</v>
      </c>
      <c r="D4604" s="32">
        <v>1</v>
      </c>
    </row>
    <row r="4605" spans="1:4">
      <c r="A4605" s="32" t="s">
        <v>4678</v>
      </c>
      <c r="B4605" s="32">
        <v>1</v>
      </c>
      <c r="C4605" s="32">
        <v>1</v>
      </c>
      <c r="D4605" s="32">
        <v>1</v>
      </c>
    </row>
    <row r="4606" spans="1:4">
      <c r="A4606" s="32" t="s">
        <v>4679</v>
      </c>
      <c r="B4606" s="32">
        <v>1</v>
      </c>
      <c r="C4606" s="32">
        <v>1</v>
      </c>
      <c r="D4606" s="32">
        <v>1</v>
      </c>
    </row>
    <row r="4607" spans="1:4">
      <c r="A4607" s="32" t="s">
        <v>3114</v>
      </c>
      <c r="B4607" s="32" t="s">
        <v>2548</v>
      </c>
      <c r="C4607" s="32">
        <v>1</v>
      </c>
      <c r="D4607" s="32">
        <v>1</v>
      </c>
    </row>
    <row r="4608" spans="1:4">
      <c r="A4608" s="32" t="s">
        <v>2595</v>
      </c>
      <c r="B4608" s="32">
        <v>1</v>
      </c>
      <c r="C4608" s="32">
        <v>1</v>
      </c>
      <c r="D4608" s="32">
        <v>1</v>
      </c>
    </row>
    <row r="4609" spans="1:4">
      <c r="A4609" s="32" t="s">
        <v>2800</v>
      </c>
      <c r="B4609" s="32" t="s">
        <v>2547</v>
      </c>
      <c r="C4609" s="32">
        <v>1</v>
      </c>
      <c r="D4609" s="32">
        <v>1</v>
      </c>
    </row>
    <row r="4610" spans="1:4">
      <c r="A4610" s="32" t="s">
        <v>4680</v>
      </c>
      <c r="B4610" s="32">
        <v>1</v>
      </c>
      <c r="C4610" s="32">
        <v>1</v>
      </c>
      <c r="D4610" s="32">
        <v>1</v>
      </c>
    </row>
    <row r="4611" spans="1:4">
      <c r="A4611" s="32" t="s">
        <v>4493</v>
      </c>
      <c r="B4611" s="32" t="s">
        <v>2547</v>
      </c>
      <c r="C4611" s="32">
        <v>1</v>
      </c>
      <c r="D4611" s="32">
        <v>1</v>
      </c>
    </row>
    <row r="4612" spans="1:4">
      <c r="A4612" s="32" t="s">
        <v>4494</v>
      </c>
      <c r="B4612" s="32" t="s">
        <v>2549</v>
      </c>
      <c r="C4612" s="32">
        <v>1</v>
      </c>
      <c r="D4612" s="32">
        <v>1</v>
      </c>
    </row>
    <row r="4613" spans="1:4">
      <c r="A4613" s="32" t="s">
        <v>4681</v>
      </c>
      <c r="B4613" s="32">
        <v>1</v>
      </c>
      <c r="C4613" s="32">
        <v>1</v>
      </c>
      <c r="D4613" s="32">
        <v>1</v>
      </c>
    </row>
    <row r="4614" spans="1:4">
      <c r="A4614" s="32" t="s">
        <v>2372</v>
      </c>
      <c r="B4614" s="32" t="s">
        <v>2547</v>
      </c>
      <c r="C4614" s="32">
        <v>1</v>
      </c>
      <c r="D4614" s="32">
        <v>1</v>
      </c>
    </row>
    <row r="4615" spans="1:4">
      <c r="A4615" s="32" t="s">
        <v>3194</v>
      </c>
      <c r="B4615" s="32" t="s">
        <v>2549</v>
      </c>
      <c r="C4615" s="32">
        <v>1</v>
      </c>
      <c r="D4615" s="32">
        <v>1</v>
      </c>
    </row>
    <row r="4616" spans="1:4">
      <c r="A4616" s="32" t="s">
        <v>4682</v>
      </c>
      <c r="B4616" s="32">
        <v>1</v>
      </c>
      <c r="C4616" s="32">
        <v>1</v>
      </c>
      <c r="D4616" s="32">
        <v>1</v>
      </c>
    </row>
    <row r="4617" spans="1:4">
      <c r="A4617" s="32" t="s">
        <v>4683</v>
      </c>
      <c r="B4617" s="32">
        <v>1</v>
      </c>
      <c r="C4617" s="32">
        <v>1</v>
      </c>
      <c r="D4617" s="32">
        <v>1</v>
      </c>
    </row>
    <row r="4618" spans="1:4">
      <c r="A4618" s="32" t="s">
        <v>4497</v>
      </c>
      <c r="B4618" s="32" t="s">
        <v>2548</v>
      </c>
      <c r="C4618" s="32">
        <v>1</v>
      </c>
      <c r="D4618" s="32">
        <v>1</v>
      </c>
    </row>
    <row r="4619" spans="1:4">
      <c r="A4619" s="32" t="s">
        <v>4684</v>
      </c>
      <c r="B4619" s="32">
        <v>1</v>
      </c>
      <c r="C4619" s="32">
        <v>1</v>
      </c>
      <c r="D4619" s="32">
        <v>1</v>
      </c>
    </row>
    <row r="4620" spans="1:4">
      <c r="A4620" s="32" t="s">
        <v>4685</v>
      </c>
      <c r="B4620" s="32">
        <v>1</v>
      </c>
      <c r="C4620" s="32">
        <v>1</v>
      </c>
      <c r="D4620" s="32">
        <v>1</v>
      </c>
    </row>
    <row r="4621" spans="1:4">
      <c r="A4621" s="32" t="s">
        <v>3233</v>
      </c>
      <c r="B4621" s="32" t="s">
        <v>2548</v>
      </c>
      <c r="C4621" s="32">
        <v>1</v>
      </c>
      <c r="D4621" s="32">
        <v>1</v>
      </c>
    </row>
    <row r="4622" spans="1:4">
      <c r="A4622" s="32" t="s">
        <v>2541</v>
      </c>
      <c r="B4622" s="32" t="s">
        <v>2549</v>
      </c>
      <c r="C4622" s="32">
        <v>1</v>
      </c>
      <c r="D4622" s="32">
        <v>1</v>
      </c>
    </row>
    <row r="4623" spans="1:4">
      <c r="A4623" s="32" t="s">
        <v>3895</v>
      </c>
      <c r="B4623" s="32" t="s">
        <v>2547</v>
      </c>
      <c r="C4623" s="32">
        <v>1</v>
      </c>
      <c r="D4623" s="32">
        <v>1</v>
      </c>
    </row>
    <row r="4624" spans="1:4">
      <c r="A4624" s="32" t="s">
        <v>3895</v>
      </c>
      <c r="B4624" s="32" t="s">
        <v>2548</v>
      </c>
      <c r="C4624" s="32">
        <v>1</v>
      </c>
      <c r="D4624" s="32">
        <v>1</v>
      </c>
    </row>
    <row r="4625" spans="1:4">
      <c r="A4625" s="32" t="s">
        <v>4686</v>
      </c>
      <c r="B4625" s="32">
        <v>1</v>
      </c>
      <c r="C4625" s="32">
        <v>1</v>
      </c>
      <c r="D4625" s="32">
        <v>1</v>
      </c>
    </row>
    <row r="4626" spans="1:4">
      <c r="A4626" s="32" t="s">
        <v>2373</v>
      </c>
      <c r="B4626" s="32" t="s">
        <v>2547</v>
      </c>
      <c r="C4626" s="32">
        <v>1</v>
      </c>
      <c r="D4626" s="32">
        <v>1</v>
      </c>
    </row>
    <row r="4627" spans="1:4">
      <c r="A4627" s="32" t="s">
        <v>4687</v>
      </c>
      <c r="B4627" s="32">
        <v>1</v>
      </c>
      <c r="C4627" s="32">
        <v>1</v>
      </c>
      <c r="D4627" s="32">
        <v>1</v>
      </c>
    </row>
    <row r="4628" spans="1:4">
      <c r="A4628" s="32" t="s">
        <v>4688</v>
      </c>
      <c r="B4628" s="32">
        <v>1</v>
      </c>
      <c r="C4628" s="32">
        <v>1</v>
      </c>
      <c r="D4628" s="32">
        <v>1</v>
      </c>
    </row>
    <row r="4629" spans="1:4">
      <c r="A4629" s="32" t="s">
        <v>4689</v>
      </c>
      <c r="B4629" s="32">
        <v>1</v>
      </c>
      <c r="C4629" s="32">
        <v>1</v>
      </c>
      <c r="D4629" s="32">
        <v>1</v>
      </c>
    </row>
    <row r="4630" spans="1:4">
      <c r="A4630" s="32" t="s">
        <v>4690</v>
      </c>
      <c r="B4630" s="32">
        <v>1</v>
      </c>
      <c r="C4630" s="32">
        <v>1</v>
      </c>
      <c r="D4630" s="32">
        <v>1</v>
      </c>
    </row>
    <row r="4631" spans="1:4">
      <c r="A4631" s="32" t="s">
        <v>4502</v>
      </c>
      <c r="B4631" s="32" t="s">
        <v>2547</v>
      </c>
      <c r="C4631" s="32">
        <v>1</v>
      </c>
      <c r="D4631" s="32">
        <v>1</v>
      </c>
    </row>
    <row r="4632" spans="1:4">
      <c r="A4632" s="32" t="s">
        <v>4691</v>
      </c>
      <c r="B4632" s="32">
        <v>1</v>
      </c>
      <c r="C4632" s="32">
        <v>1</v>
      </c>
      <c r="D4632" s="32">
        <v>1</v>
      </c>
    </row>
    <row r="4633" spans="1:4">
      <c r="A4633" s="32" t="s">
        <v>4692</v>
      </c>
      <c r="B4633" s="32">
        <v>1</v>
      </c>
      <c r="C4633" s="32">
        <v>1</v>
      </c>
      <c r="D4633" s="32">
        <v>1</v>
      </c>
    </row>
    <row r="4634" spans="1:4">
      <c r="A4634" s="32" t="s">
        <v>4693</v>
      </c>
      <c r="B4634" s="32">
        <v>1</v>
      </c>
      <c r="C4634" s="32">
        <v>1</v>
      </c>
      <c r="D4634" s="32">
        <v>1</v>
      </c>
    </row>
    <row r="4635" spans="1:4">
      <c r="A4635" s="32" t="s">
        <v>4694</v>
      </c>
      <c r="B4635" s="32">
        <v>1</v>
      </c>
      <c r="C4635" s="32">
        <v>1</v>
      </c>
      <c r="D4635" s="32">
        <v>1</v>
      </c>
    </row>
    <row r="4636" spans="1:4">
      <c r="A4636" s="32" t="s">
        <v>4504</v>
      </c>
      <c r="B4636" s="32" t="s">
        <v>2547</v>
      </c>
      <c r="C4636" s="32">
        <v>1</v>
      </c>
      <c r="D4636" s="32">
        <v>1</v>
      </c>
    </row>
    <row r="4637" spans="1:4">
      <c r="A4637" s="32" t="s">
        <v>3261</v>
      </c>
      <c r="B4637" s="32">
        <v>1</v>
      </c>
      <c r="C4637" s="32">
        <v>1</v>
      </c>
      <c r="D4637" s="32">
        <v>1</v>
      </c>
    </row>
    <row r="4638" spans="1:4">
      <c r="A4638" s="32" t="s">
        <v>2574</v>
      </c>
      <c r="B4638" s="32">
        <v>1</v>
      </c>
      <c r="C4638" s="32">
        <v>1</v>
      </c>
      <c r="D4638" s="32">
        <v>1</v>
      </c>
    </row>
    <row r="4639" spans="1:4">
      <c r="A4639" s="32" t="s">
        <v>3235</v>
      </c>
      <c r="B4639" s="32" t="s">
        <v>2547</v>
      </c>
      <c r="C4639" s="32">
        <v>1</v>
      </c>
      <c r="D4639" s="32">
        <v>1</v>
      </c>
    </row>
    <row r="4640" spans="1:4">
      <c r="A4640" s="32" t="s">
        <v>4507</v>
      </c>
      <c r="B4640" s="32" t="s">
        <v>2547</v>
      </c>
      <c r="C4640" s="32">
        <v>1</v>
      </c>
      <c r="D4640" s="32">
        <v>1</v>
      </c>
    </row>
    <row r="4641" spans="1:4">
      <c r="A4641" s="32" t="s">
        <v>3115</v>
      </c>
      <c r="B4641" s="32" t="s">
        <v>2547</v>
      </c>
      <c r="C4641" s="32">
        <v>1</v>
      </c>
      <c r="D4641" s="32">
        <v>1</v>
      </c>
    </row>
    <row r="4642" spans="1:4">
      <c r="A4642" s="32" t="s">
        <v>4508</v>
      </c>
      <c r="B4642" s="32" t="s">
        <v>2548</v>
      </c>
      <c r="C4642" s="32">
        <v>1</v>
      </c>
      <c r="D4642" s="32">
        <v>1</v>
      </c>
    </row>
    <row r="4643" spans="1:4">
      <c r="A4643" s="32" t="s">
        <v>4695</v>
      </c>
      <c r="B4643" s="32">
        <v>1</v>
      </c>
      <c r="C4643" s="32">
        <v>1</v>
      </c>
      <c r="D4643" s="32">
        <v>1</v>
      </c>
    </row>
    <row r="4644" spans="1:4">
      <c r="A4644" s="32" t="s">
        <v>3116</v>
      </c>
      <c r="B4644" s="32" t="s">
        <v>2547</v>
      </c>
      <c r="C4644" s="32">
        <v>1</v>
      </c>
      <c r="D4644" s="32">
        <v>1</v>
      </c>
    </row>
    <row r="4645" spans="1:4">
      <c r="A4645" s="32" t="s">
        <v>4696</v>
      </c>
      <c r="B4645" s="32">
        <v>1</v>
      </c>
      <c r="C4645" s="32">
        <v>1</v>
      </c>
      <c r="D4645" s="32">
        <v>1</v>
      </c>
    </row>
    <row r="4646" spans="1:4">
      <c r="A4646" s="32" t="s">
        <v>4697</v>
      </c>
      <c r="B4646" s="32">
        <v>1</v>
      </c>
      <c r="C4646" s="32">
        <v>1</v>
      </c>
      <c r="D4646" s="32">
        <v>1</v>
      </c>
    </row>
    <row r="4647" spans="1:4">
      <c r="A4647" s="32" t="s">
        <v>4698</v>
      </c>
      <c r="B4647" s="32">
        <v>1</v>
      </c>
      <c r="C4647" s="32">
        <v>1</v>
      </c>
      <c r="D4647" s="32">
        <v>1</v>
      </c>
    </row>
    <row r="4648" spans="1:4">
      <c r="A4648" s="32" t="s">
        <v>4699</v>
      </c>
      <c r="B4648" s="32">
        <v>1</v>
      </c>
      <c r="C4648" s="32">
        <v>1</v>
      </c>
      <c r="D4648" s="32">
        <v>1</v>
      </c>
    </row>
    <row r="4649" spans="1:4">
      <c r="A4649" s="32" t="s">
        <v>4700</v>
      </c>
      <c r="B4649" s="32">
        <v>1</v>
      </c>
      <c r="C4649" s="32">
        <v>1</v>
      </c>
      <c r="D4649" s="32">
        <v>1</v>
      </c>
    </row>
    <row r="4650" spans="1:4">
      <c r="A4650" s="32" t="s">
        <v>4514</v>
      </c>
      <c r="B4650" s="32" t="s">
        <v>2547</v>
      </c>
      <c r="C4650" s="32">
        <v>1</v>
      </c>
      <c r="D4650" s="32">
        <v>1</v>
      </c>
    </row>
    <row r="4651" spans="1:4">
      <c r="A4651" s="32" t="s">
        <v>3236</v>
      </c>
      <c r="B4651" s="32" t="s">
        <v>2548</v>
      </c>
      <c r="C4651" s="32">
        <v>1</v>
      </c>
      <c r="D4651" s="32">
        <v>1</v>
      </c>
    </row>
    <row r="4652" spans="1:4">
      <c r="A4652" s="32" t="s">
        <v>4701</v>
      </c>
      <c r="B4652" s="32">
        <v>1</v>
      </c>
      <c r="C4652" s="32">
        <v>1</v>
      </c>
      <c r="D4652" s="32">
        <v>1</v>
      </c>
    </row>
    <row r="4653" spans="1:4">
      <c r="A4653" s="32" t="s">
        <v>4702</v>
      </c>
      <c r="B4653" s="32">
        <v>1</v>
      </c>
      <c r="C4653" s="32">
        <v>1</v>
      </c>
      <c r="D4653" s="32">
        <v>1</v>
      </c>
    </row>
    <row r="4654" spans="1:4">
      <c r="A4654" s="32" t="s">
        <v>4703</v>
      </c>
      <c r="B4654" s="32">
        <v>1</v>
      </c>
      <c r="C4654" s="32">
        <v>1</v>
      </c>
      <c r="D4654" s="32">
        <v>1</v>
      </c>
    </row>
    <row r="4655" spans="1:4">
      <c r="A4655" s="32" t="s">
        <v>4704</v>
      </c>
      <c r="B4655" s="32">
        <v>1</v>
      </c>
      <c r="C4655" s="32">
        <v>1</v>
      </c>
      <c r="D4655" s="32">
        <v>1</v>
      </c>
    </row>
    <row r="4656" spans="1:4">
      <c r="A4656" s="32" t="s">
        <v>4705</v>
      </c>
      <c r="B4656" s="32">
        <v>1</v>
      </c>
      <c r="C4656" s="32">
        <v>1</v>
      </c>
      <c r="D4656" s="32">
        <v>1</v>
      </c>
    </row>
    <row r="4657" spans="1:4">
      <c r="A4657" s="32" t="s">
        <v>4517</v>
      </c>
      <c r="B4657" s="32" t="s">
        <v>2548</v>
      </c>
      <c r="C4657" s="32">
        <v>1</v>
      </c>
      <c r="D4657" s="32">
        <v>1</v>
      </c>
    </row>
    <row r="4658" spans="1:4">
      <c r="A4658" s="32" t="s">
        <v>2200</v>
      </c>
      <c r="B4658" s="32" t="s">
        <v>2549</v>
      </c>
      <c r="C4658" s="32">
        <v>1</v>
      </c>
      <c r="D4658" s="32">
        <v>1</v>
      </c>
    </row>
    <row r="4659" spans="1:4">
      <c r="A4659" s="32" t="s">
        <v>4706</v>
      </c>
      <c r="B4659" s="32">
        <v>1</v>
      </c>
      <c r="C4659" s="32">
        <v>1</v>
      </c>
      <c r="D4659" s="32">
        <v>1</v>
      </c>
    </row>
    <row r="4660" spans="1:4">
      <c r="A4660" s="32" t="s">
        <v>2374</v>
      </c>
      <c r="B4660" s="32" t="s">
        <v>2548</v>
      </c>
      <c r="C4660" s="32">
        <v>1</v>
      </c>
      <c r="D4660" s="32">
        <v>1</v>
      </c>
    </row>
    <row r="4661" spans="1:4">
      <c r="A4661" s="32" t="s">
        <v>2801</v>
      </c>
      <c r="B4661" s="32" t="s">
        <v>2547</v>
      </c>
      <c r="C4661" s="32">
        <v>1</v>
      </c>
      <c r="D4661" s="32">
        <v>1</v>
      </c>
    </row>
    <row r="4662" spans="1:4">
      <c r="A4662" s="32" t="s">
        <v>2801</v>
      </c>
      <c r="B4662" s="32" t="s">
        <v>2548</v>
      </c>
      <c r="C4662" s="32">
        <v>1</v>
      </c>
      <c r="D4662" s="32">
        <v>1</v>
      </c>
    </row>
    <row r="4663" spans="1:4">
      <c r="A4663" s="32" t="s">
        <v>2544</v>
      </c>
      <c r="B4663" s="32" t="s">
        <v>2547</v>
      </c>
      <c r="C4663" s="32">
        <v>1</v>
      </c>
      <c r="D4663" s="32">
        <v>1</v>
      </c>
    </row>
    <row r="4664" spans="1:4">
      <c r="A4664" s="32" t="s">
        <v>4707</v>
      </c>
      <c r="B4664" s="32">
        <v>1</v>
      </c>
      <c r="C4664" s="32">
        <v>1</v>
      </c>
      <c r="D4664" s="32">
        <v>1</v>
      </c>
    </row>
    <row r="4665" spans="1:4">
      <c r="A4665" s="32" t="s">
        <v>4708</v>
      </c>
      <c r="B4665" s="32">
        <v>1</v>
      </c>
      <c r="C4665" s="32">
        <v>1</v>
      </c>
      <c r="D4665" s="32">
        <v>1</v>
      </c>
    </row>
    <row r="4666" spans="1:4">
      <c r="A4666" s="32" t="s">
        <v>4519</v>
      </c>
      <c r="B4666" s="32" t="s">
        <v>2547</v>
      </c>
      <c r="C4666" s="32">
        <v>1</v>
      </c>
      <c r="D4666" s="32">
        <v>1</v>
      </c>
    </row>
    <row r="4667" spans="1:4">
      <c r="A4667" s="32" t="s">
        <v>4520</v>
      </c>
      <c r="B4667" s="32" t="s">
        <v>2547</v>
      </c>
      <c r="C4667" s="32">
        <v>1</v>
      </c>
      <c r="D4667" s="32">
        <v>1</v>
      </c>
    </row>
    <row r="4668" spans="1:4">
      <c r="A4668" s="32" t="s">
        <v>4521</v>
      </c>
      <c r="B4668" s="32" t="s">
        <v>2548</v>
      </c>
      <c r="C4668" s="32">
        <v>1</v>
      </c>
      <c r="D4668" s="32">
        <v>1</v>
      </c>
    </row>
    <row r="4669" spans="1:4">
      <c r="A4669" s="32" t="s">
        <v>3239</v>
      </c>
      <c r="B4669" s="32" t="s">
        <v>2548</v>
      </c>
      <c r="C4669" s="32">
        <v>1</v>
      </c>
      <c r="D4669" s="32">
        <v>1</v>
      </c>
    </row>
    <row r="4670" spans="1:4">
      <c r="A4670" s="32" t="s">
        <v>2561</v>
      </c>
      <c r="B4670" s="32">
        <v>1</v>
      </c>
      <c r="C4670" s="32">
        <v>1</v>
      </c>
      <c r="D4670" s="32">
        <v>1</v>
      </c>
    </row>
    <row r="4671" spans="1:4">
      <c r="A4671" s="32" t="s">
        <v>4522</v>
      </c>
      <c r="B4671" s="32" t="s">
        <v>2547</v>
      </c>
      <c r="C4671" s="32">
        <v>1</v>
      </c>
      <c r="D4671" s="32">
        <v>1</v>
      </c>
    </row>
    <row r="4672" spans="1:4">
      <c r="A4672" s="32" t="s">
        <v>4709</v>
      </c>
      <c r="B4672" s="32">
        <v>1</v>
      </c>
      <c r="C4672" s="32">
        <v>1</v>
      </c>
      <c r="D4672" s="32">
        <v>1</v>
      </c>
    </row>
    <row r="4673" spans="1:4">
      <c r="A4673" s="32" t="s">
        <v>4710</v>
      </c>
      <c r="B4673" s="32">
        <v>1</v>
      </c>
      <c r="C4673" s="32">
        <v>1</v>
      </c>
      <c r="D4673" s="32">
        <v>1</v>
      </c>
    </row>
    <row r="4674" spans="1:4">
      <c r="A4674" s="32" t="s">
        <v>4711</v>
      </c>
      <c r="B4674" s="32">
        <v>1</v>
      </c>
      <c r="C4674" s="32">
        <v>1</v>
      </c>
      <c r="D4674" s="32">
        <v>1</v>
      </c>
    </row>
    <row r="4675" spans="1:4">
      <c r="A4675" s="32" t="s">
        <v>4525</v>
      </c>
      <c r="B4675" s="32" t="s">
        <v>2548</v>
      </c>
      <c r="C4675" s="32">
        <v>1</v>
      </c>
      <c r="D4675" s="32">
        <v>1</v>
      </c>
    </row>
    <row r="4676" spans="1:4">
      <c r="A4676" s="32" t="s">
        <v>4712</v>
      </c>
      <c r="B4676" s="32">
        <v>1</v>
      </c>
      <c r="C4676" s="32">
        <v>1</v>
      </c>
      <c r="D4676" s="32">
        <v>1</v>
      </c>
    </row>
    <row r="4677" spans="1:4">
      <c r="A4677" s="32" t="s">
        <v>4713</v>
      </c>
      <c r="B4677" s="32">
        <v>1</v>
      </c>
      <c r="C4677" s="32">
        <v>1</v>
      </c>
      <c r="D4677" s="32">
        <v>1</v>
      </c>
    </row>
    <row r="4678" spans="1:4">
      <c r="A4678" s="32" t="s">
        <v>2954</v>
      </c>
      <c r="B4678" s="32">
        <v>1</v>
      </c>
      <c r="C4678" s="32">
        <v>1</v>
      </c>
      <c r="D4678" s="32">
        <v>1</v>
      </c>
    </row>
    <row r="4679" spans="1:4">
      <c r="A4679" s="32" t="s">
        <v>4528</v>
      </c>
      <c r="B4679" s="32" t="s">
        <v>2547</v>
      </c>
      <c r="C4679" s="32">
        <v>1</v>
      </c>
      <c r="D4679" s="32">
        <v>1</v>
      </c>
    </row>
    <row r="4680" spans="1:4">
      <c r="A4680" s="32" t="s">
        <v>2873</v>
      </c>
      <c r="B4680" s="32" t="s">
        <v>2547</v>
      </c>
      <c r="C4680" s="32">
        <v>1</v>
      </c>
      <c r="D4680" s="32">
        <v>1</v>
      </c>
    </row>
    <row r="4681" spans="1:4">
      <c r="A4681" s="32" t="s">
        <v>1390</v>
      </c>
      <c r="B4681" s="32" t="s">
        <v>2548</v>
      </c>
      <c r="C4681" s="32">
        <v>1</v>
      </c>
      <c r="D4681" s="32">
        <v>1</v>
      </c>
    </row>
    <row r="4682" spans="1:4">
      <c r="A4682" s="32" t="s">
        <v>1024</v>
      </c>
      <c r="B4682" s="32" t="s">
        <v>2549</v>
      </c>
      <c r="C4682" s="32">
        <v>1</v>
      </c>
      <c r="D4682" s="32">
        <v>1</v>
      </c>
    </row>
    <row r="4683" spans="1:4">
      <c r="A4683" s="32" t="s">
        <v>3911</v>
      </c>
      <c r="B4683" s="32" t="s">
        <v>2547</v>
      </c>
      <c r="C4683" s="32">
        <v>1</v>
      </c>
      <c r="D4683" s="32">
        <v>1</v>
      </c>
    </row>
    <row r="4684" spans="1:4">
      <c r="A4684" s="32" t="s">
        <v>3911</v>
      </c>
      <c r="B4684" s="32" t="s">
        <v>2548</v>
      </c>
      <c r="C4684" s="32">
        <v>1</v>
      </c>
      <c r="D4684" s="32">
        <v>1</v>
      </c>
    </row>
    <row r="4685" spans="1:4">
      <c r="A4685" s="32" t="s">
        <v>1007</v>
      </c>
      <c r="B4685" s="32" t="s">
        <v>2549</v>
      </c>
      <c r="C4685" s="32">
        <v>1</v>
      </c>
      <c r="D4685" s="32">
        <v>1</v>
      </c>
    </row>
    <row r="4686" spans="1:4">
      <c r="A4686" s="32" t="s">
        <v>3575</v>
      </c>
      <c r="B4686" s="32" t="s">
        <v>2548</v>
      </c>
      <c r="C4686" s="32">
        <v>1</v>
      </c>
      <c r="D4686" s="32">
        <v>1</v>
      </c>
    </row>
    <row r="4687" spans="1:4">
      <c r="A4687" s="32" t="s">
        <v>4529</v>
      </c>
      <c r="B4687" s="32" t="s">
        <v>2548</v>
      </c>
      <c r="C4687" s="32">
        <v>1</v>
      </c>
      <c r="D4687" s="32">
        <v>1</v>
      </c>
    </row>
    <row r="4688" spans="1:4">
      <c r="A4688" s="32" t="s">
        <v>4530</v>
      </c>
      <c r="B4688" s="32" t="s">
        <v>2547</v>
      </c>
      <c r="C4688" s="32">
        <v>1</v>
      </c>
      <c r="D4688" s="32">
        <v>1</v>
      </c>
    </row>
    <row r="4689" spans="1:4">
      <c r="A4689" s="32" t="s">
        <v>1777</v>
      </c>
      <c r="B4689" s="32" t="s">
        <v>2549</v>
      </c>
      <c r="C4689" s="32">
        <v>1</v>
      </c>
      <c r="D4689" s="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I5001"/>
  <sheetViews>
    <sheetView workbookViewId="0">
      <selection activeCell="N3" sqref="N3"/>
    </sheetView>
  </sheetViews>
  <sheetFormatPr defaultRowHeight="16.5"/>
  <cols>
    <col min="1" max="1" width="44.625" style="32" customWidth="1"/>
    <col min="2" max="4" width="8.625" style="32"/>
  </cols>
  <sheetData>
    <row r="1" spans="1: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9">
      <c r="A2" s="32" t="s">
        <v>1002</v>
      </c>
      <c r="B2" s="32" t="s">
        <v>2597</v>
      </c>
      <c r="C2" s="32">
        <v>1588</v>
      </c>
      <c r="D2" s="32">
        <v>1432</v>
      </c>
      <c r="E2" s="26" t="str">
        <f>IFERROR(MATCH(A2,기사별유입!$J$3:$J$3072,0),"")</f>
        <v/>
      </c>
      <c r="F2" s="26" t="str">
        <f>IF(E2="","",E2&amp;"@"&amp;COUNTIF($E$1:E2,E2))</f>
        <v/>
      </c>
      <c r="G2" s="26" t="str">
        <f>IF(B2="naver","Naver 검색",IF(B2="google","Google 검색",IF(B2="(direct)","직접유입",UPPER(LEFT(B2,1))&amp;MID(B2,2,99))))</f>
        <v>직접유입</v>
      </c>
      <c r="I2" s="26" t="str">
        <f>IF(E2="","",INDEX('기사 리스트'!B:B,MATCH("https://skinnonews.com"&amp;A2,'기사 리스트'!C:C,0)))</f>
        <v/>
      </c>
    </row>
    <row r="3" spans="1:9">
      <c r="A3" s="32" t="s">
        <v>994</v>
      </c>
      <c r="B3" s="32" t="s">
        <v>2596</v>
      </c>
      <c r="C3" s="32">
        <v>1254</v>
      </c>
      <c r="D3" s="32">
        <v>474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Google 검색</v>
      </c>
      <c r="I3" s="26" t="str">
        <f>IF(E3="","",INDEX('기사 리스트'!B:B,MATCH("https://skinnonews.com"&amp;A3,'기사 리스트'!C:C,0)))</f>
        <v/>
      </c>
    </row>
    <row r="4" spans="1:9">
      <c r="A4" s="32" t="s">
        <v>994</v>
      </c>
      <c r="B4" s="32" t="s">
        <v>2597</v>
      </c>
      <c r="C4" s="32">
        <v>1185</v>
      </c>
      <c r="D4" s="32">
        <v>641</v>
      </c>
      <c r="E4" s="26" t="str">
        <f>IFERROR(MATCH(A4,기사별유입!$J$3:$J$3072,0),"")</f>
        <v/>
      </c>
      <c r="F4" s="26" t="str">
        <f>IF(E4="","",E4&amp;"@"&amp;COUNTIF($E$1:E4,E4))</f>
        <v/>
      </c>
      <c r="G4" s="26" t="str">
        <f t="shared" si="0"/>
        <v>직접유입</v>
      </c>
      <c r="I4" s="26" t="str">
        <f>IF(E4="","",INDEX('기사 리스트'!B:B,MATCH("https://skinnonews.com"&amp;A4,'기사 리스트'!C:C,0)))</f>
        <v/>
      </c>
    </row>
    <row r="5" spans="1:9">
      <c r="A5" s="32" t="s">
        <v>3439</v>
      </c>
      <c r="B5" s="32" t="s">
        <v>2600</v>
      </c>
      <c r="C5" s="32">
        <v>1021</v>
      </c>
      <c r="D5" s="32">
        <v>929</v>
      </c>
      <c r="E5" s="26">
        <f>IFERROR(MATCH(A5,기사별유입!$J$3:$J$3072,0),"")</f>
        <v>1</v>
      </c>
      <c r="F5" s="26" t="str">
        <f>IF(E5="","",E5&amp;"@"&amp;COUNTIF($E$1:E5,E5))</f>
        <v>1@1</v>
      </c>
      <c r="G5" s="26" t="str">
        <f t="shared" si="0"/>
        <v>Facebook</v>
      </c>
      <c r="I5" s="26" t="str">
        <f>IF(E5="","",INDEX('기사 리스트'!B:B,MATCH("https://skinnonews.com"&amp;A5,'기사 리스트'!C:C,0)))</f>
        <v>“옥상정원? 테니스 코트? 아니죠!” 우리나라 옥상은 왜 대부분 녹색일까?</v>
      </c>
    </row>
    <row r="6" spans="1:9">
      <c r="A6" s="32" t="s">
        <v>995</v>
      </c>
      <c r="B6" s="32" t="s">
        <v>2596</v>
      </c>
      <c r="C6" s="32">
        <v>708</v>
      </c>
      <c r="D6" s="32">
        <v>618</v>
      </c>
      <c r="E6" s="26">
        <f>IFERROR(MATCH(A6,기사별유입!$J$3:$J$3072,0),"")</f>
        <v>2</v>
      </c>
      <c r="F6" s="26" t="str">
        <f>IF(E6="","",E6&amp;"@"&amp;COUNTIF($E$1:E6,E6))</f>
        <v>2@1</v>
      </c>
      <c r="G6" s="26" t="str">
        <f t="shared" si="0"/>
        <v>Google 검색</v>
      </c>
      <c r="I6" s="26" t="str">
        <f>IF(E6="","",INDEX('기사 리스트'!B:B,MATCH("https://skinnonews.com"&amp;A6,'기사 리스트'!C:C,0)))</f>
        <v>패션의 완성은 운동화! 운동화 끈 예쁘게 묶는 법 TOP 5</v>
      </c>
    </row>
    <row r="7" spans="1:9">
      <c r="A7" s="32" t="s">
        <v>994</v>
      </c>
      <c r="B7" s="32" t="s">
        <v>2598</v>
      </c>
      <c r="C7" s="32">
        <v>621</v>
      </c>
      <c r="D7" s="32">
        <v>157</v>
      </c>
      <c r="E7" s="26" t="str">
        <f>IFERROR(MATCH(A7,기사별유입!$J$3:$J$3072,0),"")</f>
        <v/>
      </c>
      <c r="F7" s="26" t="str">
        <f>IF(E7="","",E7&amp;"@"&amp;COUNTIF($E$1:E7,E7))</f>
        <v/>
      </c>
      <c r="G7" s="26" t="str">
        <f t="shared" si="0"/>
        <v>Naver 검색</v>
      </c>
      <c r="I7" s="26" t="str">
        <f>IF(E7="","",INDEX('기사 리스트'!B:B,MATCH("https://skinnonews.com"&amp;A7,'기사 리스트'!C:C,0)))</f>
        <v/>
      </c>
    </row>
    <row r="8" spans="1:9">
      <c r="A8" s="32" t="s">
        <v>3004</v>
      </c>
      <c r="B8" s="32" t="s">
        <v>2596</v>
      </c>
      <c r="C8" s="32">
        <v>550</v>
      </c>
      <c r="D8" s="32">
        <v>489</v>
      </c>
      <c r="E8" s="26">
        <f>IFERROR(MATCH(A8,기사별유입!$J$3:$J$3072,0),"")</f>
        <v>3</v>
      </c>
      <c r="F8" s="26" t="str">
        <f>IF(E8="","",E8&amp;"@"&amp;COUNTIF($E$1:E8,E8))</f>
        <v>3@1</v>
      </c>
      <c r="G8" s="26" t="str">
        <f t="shared" si="0"/>
        <v>Google 검색</v>
      </c>
      <c r="I8" s="26" t="str">
        <f>IF(E8="","",INDEX('기사 리스트'!B:B,MATCH("https://skinnonews.com"&amp;A8,'기사 리스트'!C:C,0)))</f>
        <v>[팩트체크해油] 석유 고갈… 50년 전에도 앞으로 50년, 지금도 50년?</v>
      </c>
    </row>
    <row r="9" spans="1:9">
      <c r="A9" s="32" t="s">
        <v>998</v>
      </c>
      <c r="B9" s="32" t="s">
        <v>2596</v>
      </c>
      <c r="C9" s="32">
        <v>499</v>
      </c>
      <c r="D9" s="32">
        <v>417</v>
      </c>
      <c r="E9" s="26">
        <f>IFERROR(MATCH(A9,기사별유입!$J$3:$J$3072,0),"")</f>
        <v>5</v>
      </c>
      <c r="F9" s="26" t="str">
        <f>IF(E9="","",E9&amp;"@"&amp;COUNTIF($E$1:E9,E9))</f>
        <v>5@1</v>
      </c>
      <c r="G9" s="26" t="str">
        <f t="shared" si="0"/>
        <v>Google 검색</v>
      </c>
      <c r="I9" s="26" t="str">
        <f>IF(E9="","",INDEX('기사 리스트'!B:B,MATCH("https://skinnonews.com"&amp;A9,'기사 리스트'!C:C,0)))</f>
        <v>각형, 원통형, 파우치형… 형태에 따른 전기차 배터리 특성</v>
      </c>
    </row>
    <row r="10" spans="1:9">
      <c r="A10" s="32" t="s">
        <v>1019</v>
      </c>
      <c r="B10" s="32" t="s">
        <v>2596</v>
      </c>
      <c r="C10" s="32">
        <v>479</v>
      </c>
      <c r="D10" s="32">
        <v>383</v>
      </c>
      <c r="E10" s="26">
        <f>IFERROR(MATCH(A10,기사별유입!$J$3:$J$3072,0),"")</f>
        <v>4</v>
      </c>
      <c r="F10" s="26" t="str">
        <f>IF(E10="","",E10&amp;"@"&amp;COUNTIF($E$1:E10,E10))</f>
        <v>4@1</v>
      </c>
      <c r="G10" s="26" t="str">
        <f t="shared" si="0"/>
        <v>Google 검색</v>
      </c>
      <c r="I10" s="26" t="str">
        <f>IF(E10="","",INDEX('기사 리스트'!B:B,MATCH("https://skinnonews.com"&amp;A10,'기사 리스트'!C:C,0)))</f>
        <v>[카드뉴스] "액체에 전자기기를 담근다?” - AI시대, 꼭 필요한 차세대 열관리 기술 ‘액침냉각’</v>
      </c>
    </row>
    <row r="11" spans="1:9">
      <c r="A11" s="32" t="s">
        <v>1004</v>
      </c>
      <c r="B11" s="32" t="s">
        <v>2596</v>
      </c>
      <c r="C11" s="32">
        <v>448</v>
      </c>
      <c r="D11" s="32">
        <v>415</v>
      </c>
      <c r="E11" s="26">
        <f>IFERROR(MATCH(A11,기사별유입!$J$3:$J$3072,0),"")</f>
        <v>6</v>
      </c>
      <c r="F11" s="26" t="str">
        <f>IF(E11="","",E11&amp;"@"&amp;COUNTIF($E$1:E11,E11))</f>
        <v>6@1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“일반 휘발유와 고급 휘발유, 어떤 차이가 있을까?”</v>
      </c>
    </row>
    <row r="12" spans="1:9">
      <c r="A12" s="32" t="s">
        <v>3440</v>
      </c>
      <c r="B12" s="32" t="s">
        <v>2600</v>
      </c>
      <c r="C12" s="32">
        <v>439</v>
      </c>
      <c r="D12" s="32">
        <v>340</v>
      </c>
      <c r="E12" s="26">
        <f>IFERROR(MATCH(A12,기사별유입!$J$3:$J$3072,0),"")</f>
        <v>7</v>
      </c>
      <c r="F12" s="26" t="str">
        <f>IF(E12="","",E12&amp;"@"&amp;COUNTIF($E$1:E12,E12))</f>
        <v>7@1</v>
      </c>
      <c r="G12" s="26" t="str">
        <f t="shared" si="0"/>
        <v>Facebook</v>
      </c>
      <c r="I12" s="26" t="str">
        <f>IF(E12="","",INDEX('기사 리스트'!B:B,MATCH("https://skinnonews.com"&amp;A12,'기사 리스트'!C:C,0)))</f>
        <v>[에너지食] ‘빛과 소금’ 대신 ‘빛과 석유’! – 시추 기술의 발전으로 알아보는 땅 속 보물찾기</v>
      </c>
    </row>
    <row r="13" spans="1:9">
      <c r="A13" s="32" t="s">
        <v>1098</v>
      </c>
      <c r="B13" s="32" t="s">
        <v>2596</v>
      </c>
      <c r="C13" s="32">
        <v>368</v>
      </c>
      <c r="D13" s="32">
        <v>314</v>
      </c>
      <c r="E13" s="26">
        <f>IFERROR(MATCH(A13,기사별유입!$J$3:$J$3072,0),"")</f>
        <v>9</v>
      </c>
      <c r="F13" s="26" t="str">
        <f>IF(E13="","",E13&amp;"@"&amp;COUNTIF($E$1:E13,E13))</f>
        <v>9@1</v>
      </c>
      <c r="G13" s="26" t="str">
        <f t="shared" si="0"/>
        <v>Google 검색</v>
      </c>
      <c r="I13" s="26" t="str">
        <f>IF(E13="","",INDEX('기사 리스트'!B:B,MATCH("https://skinnonews.com"&amp;A13,'기사 리스트'!C:C,0)))</f>
        <v>[카드뉴스] 6월 5일은 세계 환경의 날, 오늘만큼은 관심을 주세요!</v>
      </c>
    </row>
    <row r="14" spans="1:9">
      <c r="A14" s="32" t="s">
        <v>2743</v>
      </c>
      <c r="B14" s="32" t="s">
        <v>2596</v>
      </c>
      <c r="C14" s="32">
        <v>340</v>
      </c>
      <c r="D14" s="32">
        <v>237</v>
      </c>
      <c r="E14" s="26">
        <f>IFERROR(MATCH(A14,기사별유입!$J$3:$J$3072,0),"")</f>
        <v>8</v>
      </c>
      <c r="F14" s="26" t="str">
        <f>IF(E14="","",E14&amp;"@"&amp;COUNTIF($E$1:E14,E14))</f>
        <v>8@1</v>
      </c>
      <c r="G14" s="26" t="str">
        <f t="shared" si="0"/>
        <v>Google 검색</v>
      </c>
      <c r="I14" s="26" t="str">
        <f>IF(E14="","",INDEX('기사 리스트'!B:B,MATCH("https://skinnonews.com"&amp;A14,'기사 리스트'!C:C,0)))</f>
        <v>[전지적 배터리 시점] ① 일상을 차지(Charge)해 온 ‘전지’의 역사 – 과거의 꿈을 실현시키다!</v>
      </c>
    </row>
    <row r="15" spans="1:9">
      <c r="A15" s="32" t="s">
        <v>997</v>
      </c>
      <c r="B15" s="32" t="s">
        <v>2598</v>
      </c>
      <c r="C15" s="32">
        <v>316</v>
      </c>
      <c r="D15" s="32">
        <v>192</v>
      </c>
      <c r="E15" s="26" t="str">
        <f>IFERROR(MATCH(A15,기사별유입!$J$3:$J$3072,0),"")</f>
        <v/>
      </c>
      <c r="F15" s="26" t="str">
        <f>IF(E15="","",E15&amp;"@"&amp;COUNTIF($E$1:E15,E15))</f>
        <v/>
      </c>
      <c r="G15" s="26" t="str">
        <f t="shared" si="0"/>
        <v>Naver 검색</v>
      </c>
      <c r="I15" s="26" t="str">
        <f>IF(E15="","",INDEX('기사 리스트'!B:B,MATCH("https://skinnonews.com"&amp;A15,'기사 리스트'!C:C,0)))</f>
        <v/>
      </c>
    </row>
    <row r="16" spans="1:9">
      <c r="A16" s="32" t="s">
        <v>1008</v>
      </c>
      <c r="B16" s="32" t="s">
        <v>2596</v>
      </c>
      <c r="C16" s="32">
        <v>308</v>
      </c>
      <c r="D16" s="32">
        <v>253</v>
      </c>
      <c r="E16" s="26">
        <f>IFERROR(MATCH(A16,기사별유입!$J$3:$J$3072,0),"")</f>
        <v>10</v>
      </c>
      <c r="F16" s="26" t="str">
        <f>IF(E16="","",E16&amp;"@"&amp;COUNTIF($E$1:E16,E16))</f>
        <v>10@1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비행기를 띄우는 힘, ‘항공유’의 모든 것</v>
      </c>
    </row>
    <row r="17" spans="1:9">
      <c r="A17" s="32" t="s">
        <v>1028</v>
      </c>
      <c r="B17" s="32" t="s">
        <v>2596</v>
      </c>
      <c r="C17" s="32">
        <v>300</v>
      </c>
      <c r="D17" s="32">
        <v>274</v>
      </c>
      <c r="E17" s="26">
        <f>IFERROR(MATCH(A17,기사별유입!$J$3:$J$3072,0),"")</f>
        <v>14</v>
      </c>
      <c r="F17" s="26" t="str">
        <f>IF(E17="","",E17&amp;"@"&amp;COUNTIF($E$1:E17,E17))</f>
        <v>14@1</v>
      </c>
      <c r="G17" s="26" t="str">
        <f t="shared" si="0"/>
        <v>Google 검색</v>
      </c>
      <c r="I17" s="26" t="str">
        <f>IF(E17="","",INDEX('기사 리스트'!B:B,MATCH("https://skinnonews.com"&amp;A17,'기사 리스트'!C:C,0)))</f>
        <v>[팩트체크해油] “왜 나한테 그래?” – 공룡화석이 석유가 된 게 아니라고요?!</v>
      </c>
    </row>
    <row r="18" spans="1:9">
      <c r="A18" s="32" t="s">
        <v>1025</v>
      </c>
      <c r="B18" s="32" t="s">
        <v>2596</v>
      </c>
      <c r="C18" s="32">
        <v>294</v>
      </c>
      <c r="D18" s="32">
        <v>182</v>
      </c>
      <c r="E18" s="26">
        <f>IFERROR(MATCH(A18,기사별유입!$J$3:$J$3072,0),"")</f>
        <v>13</v>
      </c>
      <c r="F18" s="26" t="str">
        <f>IF(E18="","",E18&amp;"@"&amp;COUNTIF($E$1:E18,E18))</f>
        <v>13@1</v>
      </c>
      <c r="G18" s="26" t="str">
        <f t="shared" si="0"/>
        <v>Google 검색</v>
      </c>
      <c r="I18" s="26" t="str">
        <f>IF(E18="","",INDEX('기사 리스트'!B:B,MATCH("https://skinnonews.com"&amp;A18,'기사 리스트'!C:C,0)))</f>
        <v>원유의 분별 증류에 의해 생산되는 석유 제품의 성상(性狀)과 용도</v>
      </c>
    </row>
    <row r="19" spans="1:9">
      <c r="A19" s="32" t="s">
        <v>1006</v>
      </c>
      <c r="B19" s="32" t="s">
        <v>2596</v>
      </c>
      <c r="C19" s="32">
        <v>265</v>
      </c>
      <c r="D19" s="32">
        <v>224</v>
      </c>
      <c r="E19" s="26">
        <f>IFERROR(MATCH(A19,기사별유입!$J$3:$J$3072,0),"")</f>
        <v>15</v>
      </c>
      <c r="F19" s="26" t="str">
        <f>IF(E19="","",E19&amp;"@"&amp;COUNTIF($E$1:E19,E19))</f>
        <v>15@1</v>
      </c>
      <c r="G19" s="26" t="str">
        <f t="shared" si="0"/>
        <v>Google 검색</v>
      </c>
      <c r="I19" s="26" t="str">
        <f>IF(E19="","",INDEX('기사 리스트'!B:B,MATCH("https://skinnonews.com"&amp;A19,'기사 리스트'!C:C,0)))</f>
        <v>[SKinno Tech] 지금 음극재가 주목받는 이유?</v>
      </c>
    </row>
    <row r="20" spans="1:9">
      <c r="A20" s="32" t="s">
        <v>1000</v>
      </c>
      <c r="B20" s="32" t="s">
        <v>2596</v>
      </c>
      <c r="C20" s="32">
        <v>260</v>
      </c>
      <c r="D20" s="32">
        <v>209</v>
      </c>
      <c r="E20" s="26">
        <f>IFERROR(MATCH(A20,기사별유입!$J$3:$J$3072,0),"")</f>
        <v>16</v>
      </c>
      <c r="F20" s="26" t="str">
        <f>IF(E20="","",E20&amp;"@"&amp;COUNTIF($E$1:E20,E20))</f>
        <v>16@1</v>
      </c>
      <c r="G20" s="26" t="str">
        <f t="shared" si="0"/>
        <v>Google 검색</v>
      </c>
      <c r="I20" s="26" t="str">
        <f>IF(E20="","",INDEX('기사 리스트'!B:B,MATCH("https://skinnonews.com"&amp;A20,'기사 리스트'!C:C,0)))</f>
        <v>“액체 속에 담긴 데이터 서버?!” ? 탄소중립 시대 차세대 열관리 기술, 데이터센터 액침냉각</v>
      </c>
    </row>
    <row r="21" spans="1:9">
      <c r="A21" s="32" t="s">
        <v>3441</v>
      </c>
      <c r="B21" s="32" t="s">
        <v>2600</v>
      </c>
      <c r="C21" s="32">
        <v>237</v>
      </c>
      <c r="D21" s="32">
        <v>184</v>
      </c>
      <c r="E21" s="26">
        <f>IFERROR(MATCH(A21,기사별유입!$J$3:$J$3072,0),"")</f>
        <v>12</v>
      </c>
      <c r="F21" s="26" t="str">
        <f>IF(E21="","",E21&amp;"@"&amp;COUNTIF($E$1:E21,E21))</f>
        <v>12@1</v>
      </c>
      <c r="G21" s="26" t="str">
        <f t="shared" si="0"/>
        <v>Facebook</v>
      </c>
      <c r="I21" s="26" t="str">
        <f>IF(E21="","",INDEX('기사 리스트'!B:B,MATCH("https://skinnonews.com"&amp;A21,'기사 리스트'!C:C,0)))</f>
        <v>[2024년 상반기 SK이노베이션 계열 자원봉사활동] “다같이 다(多)가치”… 꾸준함으로 이뤄낸 큰 변화</v>
      </c>
    </row>
    <row r="22" spans="1:9">
      <c r="A22" s="32" t="s">
        <v>1121</v>
      </c>
      <c r="B22" s="32" t="s">
        <v>2597</v>
      </c>
      <c r="C22" s="32">
        <v>235</v>
      </c>
      <c r="D22" s="32">
        <v>223</v>
      </c>
      <c r="E22" s="26">
        <f>IFERROR(MATCH(A22,기사별유입!$J$3:$J$3072,0),"")</f>
        <v>11</v>
      </c>
      <c r="F22" s="26" t="str">
        <f>IF(E22="","",E22&amp;"@"&amp;COUNTIF($E$1:E22,E22))</f>
        <v>11@1</v>
      </c>
      <c r="G22" s="26" t="str">
        <f t="shared" si="0"/>
        <v>직접유입</v>
      </c>
      <c r="I22" s="26" t="str">
        <f>IF(E22="","",INDEX('기사 리스트'!B:B,MATCH("https://skinnonews.com"&amp;A22,'기사 리스트'!C:C,0)))</f>
        <v>History#1 선경직물의 탄생과 성장</v>
      </c>
    </row>
    <row r="23" spans="1:9">
      <c r="A23" s="32" t="s">
        <v>1248</v>
      </c>
      <c r="B23" s="32" t="s">
        <v>2596</v>
      </c>
      <c r="C23" s="32">
        <v>233</v>
      </c>
      <c r="D23" s="32">
        <v>190</v>
      </c>
      <c r="E23" s="26">
        <f>IFERROR(MATCH(A23,기사별유입!$J$3:$J$3072,0),"")</f>
        <v>17</v>
      </c>
      <c r="F23" s="26" t="str">
        <f>IF(E23="","",E23&amp;"@"&amp;COUNTIF($E$1:E23,E23))</f>
        <v>17@1</v>
      </c>
      <c r="G23" s="26" t="str">
        <f t="shared" si="0"/>
        <v>Google 검색</v>
      </c>
      <c r="I23" s="26" t="str">
        <f>IF(E23="","",INDEX('기사 리스트'!B:B,MATCH("https://skinnonews.com"&amp;A23,'기사 리스트'!C:C,0)))</f>
        <v>석유가 존재하기 위한 조건이 있다?! 석유의 4대 부존 조건</v>
      </c>
    </row>
    <row r="24" spans="1:9">
      <c r="A24" s="32" t="s">
        <v>1007</v>
      </c>
      <c r="B24" s="32" t="s">
        <v>2597</v>
      </c>
      <c r="C24" s="32">
        <v>228</v>
      </c>
      <c r="D24" s="32">
        <v>136</v>
      </c>
      <c r="E24" s="26" t="str">
        <f>IFERROR(MATCH(A24,기사별유입!$J$3:$J$3072,0),"")</f>
        <v/>
      </c>
      <c r="F24" s="26" t="str">
        <f>IF(E24="","",E24&amp;"@"&amp;COUNTIF($E$1:E24,E24))</f>
        <v/>
      </c>
      <c r="G24" s="26" t="str">
        <f t="shared" si="0"/>
        <v>직접유입</v>
      </c>
      <c r="I24" s="26" t="str">
        <f>IF(E24="","",INDEX('기사 리스트'!B:B,MATCH("https://skinnonews.com"&amp;A24,'기사 리스트'!C:C,0)))</f>
        <v/>
      </c>
    </row>
    <row r="25" spans="1:9">
      <c r="A25" s="32" t="s">
        <v>1050</v>
      </c>
      <c r="B25" s="32" t="s">
        <v>2596</v>
      </c>
      <c r="C25" s="32">
        <v>226</v>
      </c>
      <c r="D25" s="32">
        <v>194</v>
      </c>
      <c r="E25" s="26">
        <f>IFERROR(MATCH(A25,기사별유입!$J$3:$J$3072,0),"")</f>
        <v>19</v>
      </c>
      <c r="F25" s="26" t="str">
        <f>IF(E25="","",E25&amp;"@"&amp;COUNTIF($E$1:E25,E25))</f>
        <v>19@1</v>
      </c>
      <c r="G25" s="26" t="str">
        <f t="shared" si="0"/>
        <v>Google 검색</v>
      </c>
      <c r="I25" s="26" t="str">
        <f>IF(E25="","",INDEX('기사 리스트'!B:B,MATCH("https://skinnonews.com"&amp;A25,'기사 리스트'!C:C,0)))</f>
        <v>플라스틱 분리배출, 이제 마크부터 확인하세요!</v>
      </c>
    </row>
    <row r="26" spans="1:9">
      <c r="A26" s="32" t="s">
        <v>997</v>
      </c>
      <c r="B26" s="32" t="s">
        <v>2596</v>
      </c>
      <c r="C26" s="32">
        <v>222</v>
      </c>
      <c r="D26" s="32">
        <v>126</v>
      </c>
      <c r="E26" s="26" t="str">
        <f>IFERROR(MATCH(A26,기사별유입!$J$3:$J$3072,0),"")</f>
        <v/>
      </c>
      <c r="F26" s="26" t="str">
        <f>IF(E26="","",E26&amp;"@"&amp;COUNTIF($E$1:E26,E26))</f>
        <v/>
      </c>
      <c r="G26" s="26" t="str">
        <f t="shared" si="0"/>
        <v>Google 검색</v>
      </c>
      <c r="I26" s="26" t="str">
        <f>IF(E26="","",INDEX('기사 리스트'!B:B,MATCH("https://skinnonews.com"&amp;A26,'기사 리스트'!C:C,0)))</f>
        <v/>
      </c>
    </row>
    <row r="27" spans="1:9">
      <c r="A27" s="32" t="s">
        <v>994</v>
      </c>
      <c r="B27" s="32" t="s">
        <v>2599</v>
      </c>
      <c r="C27" s="32">
        <v>219</v>
      </c>
      <c r="D27" s="32">
        <v>125</v>
      </c>
      <c r="E27" s="26" t="str">
        <f>IFERROR(MATCH(A27,기사별유입!$J$3:$J$3072,0),"")</f>
        <v/>
      </c>
      <c r="F27" s="26" t="str">
        <f>IF(E27="","",E27&amp;"@"&amp;COUNTIF($E$1:E27,E27))</f>
        <v/>
      </c>
      <c r="G27" s="26" t="str">
        <f t="shared" si="0"/>
        <v>Sk-on.com</v>
      </c>
      <c r="I27" s="26" t="str">
        <f>IF(E27="","",INDEX('기사 리스트'!B:B,MATCH("https://skinnonews.com"&amp;A27,'기사 리스트'!C:C,0)))</f>
        <v/>
      </c>
    </row>
    <row r="28" spans="1:9">
      <c r="A28" s="32" t="s">
        <v>1009</v>
      </c>
      <c r="B28" s="32" t="s">
        <v>2603</v>
      </c>
      <c r="C28" s="32">
        <v>213</v>
      </c>
      <c r="D28" s="32">
        <v>97</v>
      </c>
      <c r="E28" s="26" t="str">
        <f>IFERROR(MATCH(A28,기사별유입!$J$3:$J$3072,0),"")</f>
        <v/>
      </c>
      <c r="F28" s="26" t="str">
        <f>IF(E28="","",E28&amp;"@"&amp;COUNTIF($E$1:E28,E28))</f>
        <v/>
      </c>
      <c r="G28" s="26" t="str">
        <f t="shared" si="0"/>
        <v>Skenergy.com</v>
      </c>
      <c r="I28" s="26" t="str">
        <f>IF(E28="","",INDEX('기사 리스트'!B:B,MATCH("https://skinnonews.com"&amp;A28,'기사 리스트'!C:C,0)))</f>
        <v/>
      </c>
    </row>
    <row r="29" spans="1:9">
      <c r="A29" s="32" t="s">
        <v>1063</v>
      </c>
      <c r="B29" s="32" t="s">
        <v>2596</v>
      </c>
      <c r="C29" s="32">
        <v>205</v>
      </c>
      <c r="D29" s="32">
        <v>188</v>
      </c>
      <c r="E29" s="26">
        <f>IFERROR(MATCH(A29,기사별유입!$J$3:$J$3072,0),"")</f>
        <v>18</v>
      </c>
      <c r="F29" s="26" t="str">
        <f>IF(E29="","",E29&amp;"@"&amp;COUNTIF($E$1:E29,E29))</f>
        <v>18@1</v>
      </c>
      <c r="G29" s="26" t="str">
        <f t="shared" si="0"/>
        <v>Google 검색</v>
      </c>
      <c r="I29" s="26" t="str">
        <f>IF(E29="","",INDEX('기사 리스트'!B:B,MATCH("https://skinnonews.com"&amp;A29,'기사 리스트'!C:C,0)))</f>
        <v>원유 용량의 단위 배럴(barrel, bbl), 언제부터 쓰였을까?</v>
      </c>
    </row>
    <row r="30" spans="1:9">
      <c r="A30" s="32" t="s">
        <v>1021</v>
      </c>
      <c r="B30" s="32" t="s">
        <v>2596</v>
      </c>
      <c r="C30" s="32">
        <v>189</v>
      </c>
      <c r="D30" s="32">
        <v>162</v>
      </c>
      <c r="E30" s="26">
        <f>IFERROR(MATCH(A30,기사별유입!$J$3:$J$3072,0),"")</f>
        <v>22</v>
      </c>
      <c r="F30" s="26" t="str">
        <f>IF(E30="","",E30&amp;"@"&amp;COUNTIF($E$1:E30,E30))</f>
        <v>22@1</v>
      </c>
      <c r="G30" s="26" t="str">
        <f t="shared" si="0"/>
        <v>Google 검색</v>
      </c>
      <c r="I30" s="26" t="str">
        <f>IF(E30="","",INDEX('기사 리스트'!B:B,MATCH("https://skinnonews.com"&amp;A30,'기사 리스트'!C:C,0)))</f>
        <v>석유화학으로 탄생한 플라스틱 소재 ‘폴리에틸렌(Polyethylene)’! 어떻게 사용될까?</v>
      </c>
    </row>
    <row r="31" spans="1:9">
      <c r="A31" s="32" t="s">
        <v>1013</v>
      </c>
      <c r="B31" s="32" t="s">
        <v>2596</v>
      </c>
      <c r="C31" s="32">
        <v>168</v>
      </c>
      <c r="D31" s="32">
        <v>109</v>
      </c>
      <c r="E31" s="26" t="str">
        <f>IFERROR(MATCH(A31,기사별유입!$J$3:$J$3072,0),"")</f>
        <v/>
      </c>
      <c r="F31" s="26" t="str">
        <f>IF(E31="","",E31&amp;"@"&amp;COUNTIF($E$1:E31,E31))</f>
        <v/>
      </c>
      <c r="G31" s="26" t="str">
        <f t="shared" si="0"/>
        <v>Google 검색</v>
      </c>
      <c r="I31" s="26" t="str">
        <f>IF(E31="","",INDEX('기사 리스트'!B:B,MATCH("https://skinnonews.com"&amp;A31,'기사 리스트'!C:C,0)))</f>
        <v/>
      </c>
    </row>
    <row r="32" spans="1:9">
      <c r="A32" s="32" t="s">
        <v>1139</v>
      </c>
      <c r="B32" s="32" t="s">
        <v>2596</v>
      </c>
      <c r="C32" s="32">
        <v>160</v>
      </c>
      <c r="D32" s="32">
        <v>145</v>
      </c>
      <c r="E32" s="26">
        <f>IFERROR(MATCH(A32,기사별유입!$J$3:$J$3072,0),"")</f>
        <v>27</v>
      </c>
      <c r="F32" s="26" t="str">
        <f>IF(E32="","",E32&amp;"@"&amp;COUNTIF($E$1:E32,E32))</f>
        <v>27@1</v>
      </c>
      <c r="G32" s="26" t="str">
        <f t="shared" si="0"/>
        <v>Google 검색</v>
      </c>
      <c r="I32" s="26" t="str">
        <f>IF(E32="","",INDEX('기사 리스트'!B:B,MATCH("https://skinnonews.com"&amp;A32,'기사 리스트'!C:C,0)))</f>
        <v>[카드뉴스] 지구가 들끓고 있다! – Warming을 넘어선 Boiling의 시대</v>
      </c>
    </row>
    <row r="33" spans="1:9">
      <c r="A33" s="32" t="s">
        <v>1037</v>
      </c>
      <c r="B33" s="32" t="s">
        <v>2596</v>
      </c>
      <c r="C33" s="32">
        <v>153</v>
      </c>
      <c r="D33" s="32">
        <v>98</v>
      </c>
      <c r="E33" s="26">
        <f>IFERROR(MATCH(A33,기사별유입!$J$3:$J$3072,0),"")</f>
        <v>24</v>
      </c>
      <c r="F33" s="26" t="str">
        <f>IF(E33="","",E33&amp;"@"&amp;COUNTIF($E$1:E33,E33))</f>
        <v>24@1</v>
      </c>
      <c r="G33" s="26" t="str">
        <f t="shared" si="0"/>
        <v>Google 검색</v>
      </c>
      <c r="I33" s="26" t="str">
        <f>IF(E33="","",INDEX('기사 리스트'!B:B,MATCH("https://skinnonews.com"&amp;A33,'기사 리스트'!C:C,0)))</f>
        <v>폐식용유로 하늘을 나는 비행기가 있다?! 새로운 대안으로 떠오른 지속가능항공유(SAF) – 겨울 여행 시즌, 알고 가면 더 재밌다(2)</v>
      </c>
    </row>
    <row r="34" spans="1:9">
      <c r="A34" s="32" t="s">
        <v>1115</v>
      </c>
      <c r="B34" s="32" t="s">
        <v>2596</v>
      </c>
      <c r="C34" s="32">
        <v>149</v>
      </c>
      <c r="D34" s="32">
        <v>139</v>
      </c>
      <c r="E34" s="26">
        <f>IFERROR(MATCH(A34,기사별유입!$J$3:$J$3072,0),"")</f>
        <v>23</v>
      </c>
      <c r="F34" s="26" t="str">
        <f>IF(E34="","",E34&amp;"@"&amp;COUNTIF($E$1:E34,E34))</f>
        <v>23@1</v>
      </c>
      <c r="G34" s="26" t="str">
        <f t="shared" si="0"/>
        <v>Google 검색</v>
      </c>
      <c r="I34" s="26" t="e">
        <f>IF(E34="","",INDEX('기사 리스트'!B:B,MATCH("https://skinnonews.com"&amp;A34,'기사 리스트'!C:C,0)))</f>
        <v>#N/A</v>
      </c>
    </row>
    <row r="35" spans="1:9">
      <c r="A35" s="32" t="s">
        <v>1059</v>
      </c>
      <c r="B35" s="32" t="s">
        <v>2596</v>
      </c>
      <c r="C35" s="32">
        <v>146</v>
      </c>
      <c r="D35" s="32">
        <v>121</v>
      </c>
      <c r="E35" s="26">
        <f>IFERROR(MATCH(A35,기사별유입!$J$3:$J$3072,0),"")</f>
        <v>31</v>
      </c>
      <c r="F35" s="26" t="str">
        <f>IF(E35="","",E35&amp;"@"&amp;COUNTIF($E$1:E35,E35))</f>
        <v>31@1</v>
      </c>
      <c r="G35" s="26" t="str">
        <f t="shared" si="0"/>
        <v>Google 검색</v>
      </c>
      <c r="I35" s="26" t="e">
        <f>IF(E35="","",INDEX('기사 리스트'!B:B,MATCH("https://skinnonews.com"&amp;A35,'기사 리스트'!C:C,0)))</f>
        <v>#N/A</v>
      </c>
    </row>
    <row r="36" spans="1:9">
      <c r="A36" s="32" t="s">
        <v>1103</v>
      </c>
      <c r="B36" s="32" t="s">
        <v>2596</v>
      </c>
      <c r="C36" s="32">
        <v>145</v>
      </c>
      <c r="D36" s="32">
        <v>120</v>
      </c>
      <c r="E36" s="26">
        <f>IFERROR(MATCH(A36,기사별유입!$J$3:$J$3072,0),"")</f>
        <v>28</v>
      </c>
      <c r="F36" s="26" t="str">
        <f>IF(E36="","",E36&amp;"@"&amp;COUNTIF($E$1:E36,E36))</f>
        <v>28@1</v>
      </c>
      <c r="G36" s="26" t="str">
        <f t="shared" si="0"/>
        <v>Google 검색</v>
      </c>
      <c r="I36" s="26" t="str">
        <f>IF(E36="","",INDEX('기사 리스트'!B:B,MATCH("https://skinnonews.com"&amp;A36,'기사 리스트'!C:C,0)))</f>
        <v>[SKinno Tech] 2차전지 핵심 소재 ‘배터리 분리막’ – 글로벌 시장을 선도하는 SK아이이테크놀로지의 기술력</v>
      </c>
    </row>
    <row r="37" spans="1:9">
      <c r="A37" s="32" t="s">
        <v>1032</v>
      </c>
      <c r="B37" s="32" t="s">
        <v>2596</v>
      </c>
      <c r="C37" s="32">
        <v>141</v>
      </c>
      <c r="D37" s="32">
        <v>130</v>
      </c>
      <c r="E37" s="26">
        <f>IFERROR(MATCH(A37,기사별유입!$J$3:$J$3072,0),"")</f>
        <v>33</v>
      </c>
      <c r="F37" s="26" t="str">
        <f>IF(E37="","",E37&amp;"@"&amp;COUNTIF($E$1:E37,E37))</f>
        <v>33@1</v>
      </c>
      <c r="G37" s="26" t="str">
        <f t="shared" si="0"/>
        <v>Google 검색</v>
      </c>
      <c r="I37" s="26" t="e">
        <f>IF(E37="","",INDEX('기사 리스트'!B:B,MATCH("https://skinnonews.com"&amp;A37,'기사 리스트'!C:C,0)))</f>
        <v>#N/A</v>
      </c>
    </row>
    <row r="38" spans="1:9">
      <c r="A38" s="32" t="s">
        <v>1065</v>
      </c>
      <c r="B38" s="32" t="s">
        <v>2596</v>
      </c>
      <c r="C38" s="32">
        <v>140</v>
      </c>
      <c r="D38" s="32">
        <v>134</v>
      </c>
      <c r="E38" s="26">
        <f>IFERROR(MATCH(A38,기사별유입!$J$3:$J$3072,0),"")</f>
        <v>37</v>
      </c>
      <c r="F38" s="26" t="str">
        <f>IF(E38="","",E38&amp;"@"&amp;COUNTIF($E$1:E38,E38))</f>
        <v>37@1</v>
      </c>
      <c r="G38" s="26" t="str">
        <f t="shared" si="0"/>
        <v>Google 검색</v>
      </c>
      <c r="I38" s="26" t="str">
        <f>IF(E38="","",INDEX('기사 리스트'!B:B,MATCH("https://skinnonews.com"&amp;A38,'기사 리스트'!C:C,0)))</f>
        <v>SK이노베이션 신입사원이 전하는 필기전형 ‘SKCT’ 꿀TIP!</v>
      </c>
    </row>
    <row r="39" spans="1:9">
      <c r="A39" s="32" t="s">
        <v>1009</v>
      </c>
      <c r="B39" s="32" t="s">
        <v>2596</v>
      </c>
      <c r="C39" s="32">
        <v>140</v>
      </c>
      <c r="D39" s="32">
        <v>72</v>
      </c>
      <c r="E39" s="26" t="str">
        <f>IFERROR(MATCH(A39,기사별유입!$J$3:$J$3072,0),"")</f>
        <v/>
      </c>
      <c r="F39" s="26" t="str">
        <f>IF(E39="","",E39&amp;"@"&amp;COUNTIF($E$1:E39,E39))</f>
        <v/>
      </c>
      <c r="G39" s="26" t="str">
        <f t="shared" si="0"/>
        <v>Google 검색</v>
      </c>
      <c r="I39" s="26" t="str">
        <f>IF(E39="","",INDEX('기사 리스트'!B:B,MATCH("https://skinnonews.com"&amp;A39,'기사 리스트'!C:C,0)))</f>
        <v/>
      </c>
    </row>
    <row r="40" spans="1:9">
      <c r="A40" s="32" t="s">
        <v>1066</v>
      </c>
      <c r="B40" s="32" t="s">
        <v>2596</v>
      </c>
      <c r="C40" s="32">
        <v>139</v>
      </c>
      <c r="D40" s="32">
        <v>106</v>
      </c>
      <c r="E40" s="26">
        <f>IFERROR(MATCH(A40,기사별유입!$J$3:$J$3072,0),"")</f>
        <v>36</v>
      </c>
      <c r="F40" s="26" t="str">
        <f>IF(E40="","",E40&amp;"@"&amp;COUNTIF($E$1:E40,E40))</f>
        <v>36@1</v>
      </c>
      <c r="G40" s="26" t="str">
        <f t="shared" si="0"/>
        <v>Google 검색</v>
      </c>
      <c r="I40" s="26" t="e">
        <f>IF(E40="","",INDEX('기사 리스트'!B:B,MATCH("https://skinnonews.com"&amp;A40,'기사 리스트'!C:C,0)))</f>
        <v>#N/A</v>
      </c>
    </row>
    <row r="41" spans="1:9">
      <c r="A41" s="32" t="s">
        <v>1042</v>
      </c>
      <c r="B41" s="32" t="s">
        <v>2596</v>
      </c>
      <c r="C41" s="32">
        <v>137</v>
      </c>
      <c r="D41" s="32">
        <v>112</v>
      </c>
      <c r="E41" s="26">
        <f>IFERROR(MATCH(A41,기사별유입!$J$3:$J$3072,0),"")</f>
        <v>29</v>
      </c>
      <c r="F41" s="26" t="str">
        <f>IF(E41="","",E41&amp;"@"&amp;COUNTIF($E$1:E41,E41))</f>
        <v>29@1</v>
      </c>
      <c r="G41" s="26" t="str">
        <f t="shared" si="0"/>
        <v>Google 검색</v>
      </c>
      <c r="I41" s="26" t="str">
        <f>IF(E41="","",INDEX('기사 리스트'!B:B,MATCH("https://skinnonews.com"&amp;A41,'기사 리스트'!C:C,0)))</f>
        <v>미래 청정 에너지 암모니아, 수소경제의 열쇠로 주목받는 이유</v>
      </c>
    </row>
    <row r="42" spans="1:9">
      <c r="A42" s="32" t="s">
        <v>1052</v>
      </c>
      <c r="B42" s="32" t="s">
        <v>2596</v>
      </c>
      <c r="C42" s="32">
        <v>130</v>
      </c>
      <c r="D42" s="32">
        <v>127</v>
      </c>
      <c r="E42" s="26">
        <f>IFERROR(MATCH(A42,기사별유입!$J$3:$J$3072,0),"")</f>
        <v>25</v>
      </c>
      <c r="F42" s="26" t="str">
        <f>IF(E42="","",E42&amp;"@"&amp;COUNTIF($E$1:E42,E42))</f>
        <v>25@1</v>
      </c>
      <c r="G42" s="26" t="str">
        <f t="shared" si="0"/>
        <v>Google 검색</v>
      </c>
      <c r="I42" s="26" t="str">
        <f>IF(E42="","",INDEX('기사 리스트'!B:B,MATCH("https://skinnonews.com"&amp;A42,'기사 리스트'!C:C,0)))</f>
        <v>[기고] 언제나 전력과 함께 : V2L은 왜 신형 전기차가 반드시 구비해야 하는 기능인가? – 제임스 카터 (James Carter)</v>
      </c>
    </row>
    <row r="43" spans="1:9">
      <c r="A43" s="32" t="s">
        <v>1057</v>
      </c>
      <c r="B43" s="32" t="s">
        <v>2596</v>
      </c>
      <c r="C43" s="32">
        <v>130</v>
      </c>
      <c r="D43" s="32">
        <v>92</v>
      </c>
      <c r="E43" s="26">
        <f>IFERROR(MATCH(A43,기사별유입!$J$3:$J$3072,0),"")</f>
        <v>41</v>
      </c>
      <c r="F43" s="26" t="str">
        <f>IF(E43="","",E43&amp;"@"&amp;COUNTIF($E$1:E43,E43))</f>
        <v>41@1</v>
      </c>
      <c r="G43" s="26" t="str">
        <f t="shared" si="0"/>
        <v>Google 검색</v>
      </c>
      <c r="I43" s="26" t="e">
        <f>IF(E43="","",INDEX('기사 리스트'!B:B,MATCH("https://skinnonews.com"&amp;A43,'기사 리스트'!C:C,0)))</f>
        <v>#N/A</v>
      </c>
    </row>
    <row r="44" spans="1:9">
      <c r="A44" s="32" t="s">
        <v>1124</v>
      </c>
      <c r="B44" s="32" t="s">
        <v>2596</v>
      </c>
      <c r="C44" s="32">
        <v>130</v>
      </c>
      <c r="D44" s="32">
        <v>116</v>
      </c>
      <c r="E44" s="26">
        <f>IFERROR(MATCH(A44,기사별유입!$J$3:$J$3072,0),"")</f>
        <v>43</v>
      </c>
      <c r="F44" s="26" t="str">
        <f>IF(E44="","",E44&amp;"@"&amp;COUNTIF($E$1:E44,E44))</f>
        <v>43@1</v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>SK이노베이션 신입사원 4人이 직접 알려주는 면접 꿀TIP!</v>
      </c>
    </row>
    <row r="45" spans="1:9">
      <c r="A45" s="32" t="s">
        <v>2748</v>
      </c>
      <c r="B45" s="32" t="s">
        <v>2596</v>
      </c>
      <c r="C45" s="32">
        <v>127</v>
      </c>
      <c r="D45" s="32">
        <v>108</v>
      </c>
      <c r="E45" s="26">
        <f>IFERROR(MATCH(A45,기사별유입!$J$3:$J$3072,0),"")</f>
        <v>26</v>
      </c>
      <c r="F45" s="26" t="str">
        <f>IF(E45="","",E45&amp;"@"&amp;COUNTIF($E$1:E45,E45))</f>
        <v>26@1</v>
      </c>
      <c r="G45" s="26" t="str">
        <f t="shared" si="0"/>
        <v>Google 검색</v>
      </c>
      <c r="I45" s="26" t="str">
        <f>IF(E45="","",INDEX('기사 리스트'!B:B,MATCH("https://skinnonews.com"&amp;A45,'기사 리스트'!C:C,0)))</f>
        <v>[SK이노베이션 2024년 1분기 실적발표] 매출액 18조 8,551억원, 영업이익 6,247억원 – 기존 성장동력의 견고한 실적으로 영업이익 6,247억원 달성</v>
      </c>
    </row>
    <row r="46" spans="1:9">
      <c r="A46" s="32" t="s">
        <v>1047</v>
      </c>
      <c r="B46" s="32" t="s">
        <v>2596</v>
      </c>
      <c r="C46" s="32">
        <v>126</v>
      </c>
      <c r="D46" s="32">
        <v>108</v>
      </c>
      <c r="E46" s="26">
        <f>IFERROR(MATCH(A46,기사별유입!$J$3:$J$3072,0),"")</f>
        <v>40</v>
      </c>
      <c r="F46" s="26" t="str">
        <f>IF(E46="","",E46&amp;"@"&amp;COUNTIF($E$1:E46,E46))</f>
        <v>40@1</v>
      </c>
      <c r="G46" s="26" t="str">
        <f t="shared" si="0"/>
        <v>Google 검색</v>
      </c>
      <c r="I46" s="26" t="str">
        <f>IF(E46="","",INDEX('기사 리스트'!B:B,MATCH("https://skinnonews.com"&amp;A46,'기사 리스트'!C:C,0)))</f>
        <v>[SKinno Tech] 2차전지의 핵심은 바로 이것? 음극 활물질 살펴보기!</v>
      </c>
    </row>
    <row r="47" spans="1:9">
      <c r="A47" s="32" t="s">
        <v>1095</v>
      </c>
      <c r="B47" s="32" t="s">
        <v>2596</v>
      </c>
      <c r="C47" s="32">
        <v>125</v>
      </c>
      <c r="D47" s="32">
        <v>111</v>
      </c>
      <c r="E47" s="26">
        <f>IFERROR(MATCH(A47,기사별유입!$J$3:$J$3072,0),"")</f>
        <v>32</v>
      </c>
      <c r="F47" s="26" t="str">
        <f>IF(E47="","",E47&amp;"@"&amp;COUNTIF($E$1:E47,E47))</f>
        <v>32@1</v>
      </c>
      <c r="G47" s="26" t="str">
        <f t="shared" si="0"/>
        <v>Google 검색</v>
      </c>
      <c r="I47" s="26" t="e">
        <f>IF(E47="","",INDEX('기사 리스트'!B:B,MATCH("https://skinnonews.com"&amp;A47,'기사 리스트'!C:C,0)))</f>
        <v>#N/A</v>
      </c>
    </row>
    <row r="48" spans="1:9">
      <c r="A48" s="32" t="s">
        <v>1085</v>
      </c>
      <c r="B48" s="32" t="s">
        <v>2596</v>
      </c>
      <c r="C48" s="32">
        <v>125</v>
      </c>
      <c r="D48" s="32">
        <v>85</v>
      </c>
      <c r="E48" s="26">
        <f>IFERROR(MATCH(A48,기사별유입!$J$3:$J$3072,0),"")</f>
        <v>38</v>
      </c>
      <c r="F48" s="26" t="str">
        <f>IF(E48="","",E48&amp;"@"&amp;COUNTIF($E$1:E48,E48))</f>
        <v>38@1</v>
      </c>
      <c r="G48" s="26" t="str">
        <f t="shared" si="0"/>
        <v>Google 검색</v>
      </c>
      <c r="I48" s="26" t="e">
        <f>IF(E48="","",INDEX('기사 리스트'!B:B,MATCH("https://skinnonews.com"&amp;A48,'기사 리스트'!C:C,0)))</f>
        <v>#N/A</v>
      </c>
    </row>
    <row r="49" spans="1:9">
      <c r="A49" s="32" t="s">
        <v>1102</v>
      </c>
      <c r="B49" s="32" t="s">
        <v>2596</v>
      </c>
      <c r="C49" s="32">
        <v>116</v>
      </c>
      <c r="D49" s="32">
        <v>96</v>
      </c>
      <c r="E49" s="26">
        <f>IFERROR(MATCH(A49,기사별유입!$J$3:$J$3072,0),"")</f>
        <v>42</v>
      </c>
      <c r="F49" s="26" t="str">
        <f>IF(E49="","",E49&amp;"@"&amp;COUNTIF($E$1:E49,E49))</f>
        <v>42@1</v>
      </c>
      <c r="G49" s="26" t="str">
        <f t="shared" si="0"/>
        <v>Google 검색</v>
      </c>
      <c r="I49" s="26" t="e">
        <f>IF(E49="","",INDEX('기사 리스트'!B:B,MATCH("https://skinnonews.com"&amp;A49,'기사 리스트'!C:C,0)))</f>
        <v>#N/A</v>
      </c>
    </row>
    <row r="50" spans="1:9">
      <c r="A50" s="32" t="s">
        <v>1002</v>
      </c>
      <c r="B50" s="32" t="s">
        <v>2596</v>
      </c>
      <c r="C50" s="32">
        <v>115</v>
      </c>
      <c r="D50" s="32">
        <v>70</v>
      </c>
      <c r="E50" s="26" t="str">
        <f>IFERROR(MATCH(A50,기사별유입!$J$3:$J$3072,0),"")</f>
        <v/>
      </c>
      <c r="F50" s="26" t="str">
        <f>IF(E50="","",E50&amp;"@"&amp;COUNTIF($E$1:E50,E50))</f>
        <v/>
      </c>
      <c r="G50" s="26" t="str">
        <f t="shared" si="0"/>
        <v>Google 검색</v>
      </c>
      <c r="I50" s="26" t="str">
        <f>IF(E50="","",INDEX('기사 리스트'!B:B,MATCH("https://skinnonews.com"&amp;A50,'기사 리스트'!C:C,0)))</f>
        <v/>
      </c>
    </row>
    <row r="51" spans="1:9">
      <c r="A51" s="32" t="s">
        <v>1049</v>
      </c>
      <c r="B51" s="32" t="s">
        <v>2596</v>
      </c>
      <c r="C51" s="32">
        <v>114</v>
      </c>
      <c r="D51" s="32">
        <v>107</v>
      </c>
      <c r="E51" s="26">
        <f>IFERROR(MATCH(A51,기사별유입!$J$3:$J$3072,0),"")</f>
        <v>49</v>
      </c>
      <c r="F51" s="26" t="str">
        <f>IF(E51="","",E51&amp;"@"&amp;COUNTIF($E$1:E51,E51))</f>
        <v>49@1</v>
      </c>
      <c r="G51" s="26" t="str">
        <f t="shared" si="0"/>
        <v>Google 검색</v>
      </c>
      <c r="I51" s="26" t="str">
        <f>IF(E51="","",INDEX('기사 리스트'!B:B,MATCH("https://skinnonews.com"&amp;A51,'기사 리스트'!C:C,0)))</f>
        <v>새 학기 계획 세우기 – 효율적인 스케줄 관리법 ‘불렛저널(bullet journal)’이란?</v>
      </c>
    </row>
    <row r="52" spans="1:9">
      <c r="A52" s="32" t="s">
        <v>2049</v>
      </c>
      <c r="B52" s="32" t="s">
        <v>2596</v>
      </c>
      <c r="C52" s="32">
        <v>112</v>
      </c>
      <c r="D52" s="32">
        <v>83</v>
      </c>
      <c r="E52" s="26">
        <f>IFERROR(MATCH(A52,기사별유입!$J$3:$J$3072,0),"")</f>
        <v>35</v>
      </c>
      <c r="F52" s="26" t="str">
        <f>IF(E52="","",E52&amp;"@"&amp;COUNTIF($E$1:E52,E52))</f>
        <v>35@1</v>
      </c>
      <c r="G52" s="26" t="str">
        <f t="shared" si="0"/>
        <v>Google 검색</v>
      </c>
      <c r="I52" s="26" t="e">
        <f>IF(E52="","",INDEX('기사 리스트'!B:B,MATCH("https://skinnonews.com"&amp;A52,'기사 리스트'!C:C,0)))</f>
        <v>#N/A</v>
      </c>
    </row>
    <row r="53" spans="1:9">
      <c r="A53" s="32" t="s">
        <v>1014</v>
      </c>
      <c r="B53" s="32" t="s">
        <v>2597</v>
      </c>
      <c r="C53" s="32">
        <v>110</v>
      </c>
      <c r="D53" s="32">
        <v>51</v>
      </c>
      <c r="E53" s="26" t="str">
        <f>IFERROR(MATCH(A53,기사별유입!$J$3:$J$3072,0),"")</f>
        <v/>
      </c>
      <c r="F53" s="26" t="str">
        <f>IF(E53="","",E53&amp;"@"&amp;COUNTIF($E$1:E53,E53))</f>
        <v/>
      </c>
      <c r="G53" s="26" t="str">
        <f t="shared" si="0"/>
        <v>직접유입</v>
      </c>
      <c r="I53" s="26" t="str">
        <f>IF(E53="","",INDEX('기사 리스트'!B:B,MATCH("https://skinnonews.com"&amp;A53,'기사 리스트'!C:C,0)))</f>
        <v/>
      </c>
    </row>
    <row r="54" spans="1:9">
      <c r="A54" s="32" t="s">
        <v>1029</v>
      </c>
      <c r="B54" s="32" t="s">
        <v>2596</v>
      </c>
      <c r="C54" s="32">
        <v>108</v>
      </c>
      <c r="D54" s="32">
        <v>95</v>
      </c>
      <c r="E54" s="26">
        <f>IFERROR(MATCH(A54,기사별유입!$J$3:$J$3072,0),"")</f>
        <v>52</v>
      </c>
      <c r="F54" s="26" t="str">
        <f>IF(E54="","",E54&amp;"@"&amp;COUNTIF($E$1:E54,E54))</f>
        <v>52@1</v>
      </c>
      <c r="G54" s="26" t="str">
        <f t="shared" si="0"/>
        <v>Google 검색</v>
      </c>
      <c r="I54" s="26" t="str">
        <f>IF(E54="","",INDEX('기사 리스트'!B:B,MATCH("https://skinnonews.com"&amp;A54,'기사 리스트'!C:C,0)))</f>
        <v>[정전기가 생기는 이유] 정전기 원리를 활용한 재미있는 놀이!</v>
      </c>
    </row>
    <row r="55" spans="1:9">
      <c r="A55" s="32" t="s">
        <v>995</v>
      </c>
      <c r="B55" s="32" t="s">
        <v>2598</v>
      </c>
      <c r="C55" s="32">
        <v>105</v>
      </c>
      <c r="D55" s="32">
        <v>95</v>
      </c>
      <c r="E55" s="26">
        <f>IFERROR(MATCH(A55,기사별유입!$J$3:$J$3072,0),"")</f>
        <v>2</v>
      </c>
      <c r="F55" s="26" t="str">
        <f>IF(E55="","",E55&amp;"@"&amp;COUNTIF($E$1:E55,E55))</f>
        <v>2@2</v>
      </c>
      <c r="G55" s="26" t="str">
        <f t="shared" si="0"/>
        <v>Naver 검색</v>
      </c>
      <c r="I55" s="26" t="str">
        <f>IF(E55="","",INDEX('기사 리스트'!B:B,MATCH("https://skinnonews.com"&amp;A55,'기사 리스트'!C:C,0)))</f>
        <v>패션의 완성은 운동화! 운동화 끈 예쁘게 묶는 법 TOP 5</v>
      </c>
    </row>
    <row r="56" spans="1:9">
      <c r="A56" s="32" t="s">
        <v>1014</v>
      </c>
      <c r="B56" s="32" t="s">
        <v>2596</v>
      </c>
      <c r="C56" s="32">
        <v>105</v>
      </c>
      <c r="D56" s="32">
        <v>72</v>
      </c>
      <c r="E56" s="26" t="str">
        <f>IFERROR(MATCH(A56,기사별유입!$J$3:$J$3072,0),"")</f>
        <v/>
      </c>
      <c r="F56" s="26" t="str">
        <f>IF(E56="","",E56&amp;"@"&amp;COUNTIF($E$1:E56,E56))</f>
        <v/>
      </c>
      <c r="G56" s="26" t="str">
        <f t="shared" si="0"/>
        <v>Google 검색</v>
      </c>
      <c r="I56" s="26" t="str">
        <f>IF(E56="","",INDEX('기사 리스트'!B:B,MATCH("https://skinnonews.com"&amp;A56,'기사 리스트'!C:C,0)))</f>
        <v/>
      </c>
    </row>
    <row r="57" spans="1:9">
      <c r="A57" s="32" t="s">
        <v>1031</v>
      </c>
      <c r="B57" s="32" t="s">
        <v>2596</v>
      </c>
      <c r="C57" s="32">
        <v>104</v>
      </c>
      <c r="D57" s="32">
        <v>67</v>
      </c>
      <c r="E57" s="26" t="str">
        <f>IFERROR(MATCH(A57,기사별유입!$J$3:$J$3072,0),"")</f>
        <v/>
      </c>
      <c r="F57" s="26" t="str">
        <f>IF(E57="","",E57&amp;"@"&amp;COUNTIF($E$1:E57,E57))</f>
        <v/>
      </c>
      <c r="G57" s="26" t="str">
        <f t="shared" si="0"/>
        <v>Google 검색</v>
      </c>
      <c r="I57" s="26" t="str">
        <f>IF(E57="","",INDEX('기사 리스트'!B:B,MATCH("https://skinnonews.com"&amp;A57,'기사 리스트'!C:C,0)))</f>
        <v/>
      </c>
    </row>
    <row r="58" spans="1:9">
      <c r="A58" s="32" t="s">
        <v>1055</v>
      </c>
      <c r="B58" s="32" t="s">
        <v>2598</v>
      </c>
      <c r="C58" s="32">
        <v>103</v>
      </c>
      <c r="D58" s="32">
        <v>97</v>
      </c>
      <c r="E58" s="26">
        <f>IFERROR(MATCH(A58,기사별유입!$J$3:$J$3072,0),"")</f>
        <v>21</v>
      </c>
      <c r="F58" s="26" t="str">
        <f>IF(E58="","",E58&amp;"@"&amp;COUNTIF($E$1:E58,E58))</f>
        <v>21@1</v>
      </c>
      <c r="G58" s="26" t="str">
        <f t="shared" si="0"/>
        <v>Naver 검색</v>
      </c>
      <c r="I58" s="26" t="str">
        <f>IF(E58="","",INDEX('기사 리스트'!B:B,MATCH("https://skinnonews.com"&amp;A58,'기사 리스트'!C:C,0)))</f>
        <v>SK온, 최고사업책임자(CCO) 신설</v>
      </c>
    </row>
    <row r="59" spans="1:9">
      <c r="A59" s="32" t="s">
        <v>1020</v>
      </c>
      <c r="B59" s="32" t="s">
        <v>2596</v>
      </c>
      <c r="C59" s="32">
        <v>103</v>
      </c>
      <c r="D59" s="32">
        <v>85</v>
      </c>
      <c r="E59" s="26">
        <f>IFERROR(MATCH(A59,기사별유입!$J$3:$J$3072,0),"")</f>
        <v>44</v>
      </c>
      <c r="F59" s="26" t="str">
        <f>IF(E59="","",E59&amp;"@"&amp;COUNTIF($E$1:E59,E59))</f>
        <v>44@1</v>
      </c>
      <c r="G59" s="26" t="str">
        <f t="shared" si="0"/>
        <v>Google 검색</v>
      </c>
      <c r="I59" s="26" t="str">
        <f>IF(E59="","",INDEX('기사 리스트'!B:B,MATCH("https://skinnonews.com"&amp;A59,'기사 리스트'!C:C,0)))</f>
        <v>SK온, 美 솔리드파워와 협력 강화… 전고체 배터리 개발 가속</v>
      </c>
    </row>
    <row r="60" spans="1:9">
      <c r="A60" s="32" t="s">
        <v>1064</v>
      </c>
      <c r="B60" s="32" t="s">
        <v>2608</v>
      </c>
      <c r="C60" s="32">
        <v>101</v>
      </c>
      <c r="D60" s="32">
        <v>93</v>
      </c>
      <c r="E60" s="26">
        <f>IFERROR(MATCH(A60,기사별유입!$J$3:$J$3072,0),"")</f>
        <v>45</v>
      </c>
      <c r="F60" s="26" t="str">
        <f>IF(E60="","",E60&amp;"@"&amp;COUNTIF($E$1:E60,E60))</f>
        <v>45@1</v>
      </c>
      <c r="G60" s="26" t="str">
        <f t="shared" si="0"/>
        <v>Enclean.com</v>
      </c>
      <c r="I60" s="26" t="str">
        <f>IF(E60="","",INDEX('기사 리스트'!B:B,MATCH("https://skinnonews.com"&amp;A60,'기사 리스트'!C:C,0)))</f>
        <v>당신의 모든 일상을 머핀과 함께! ‘머핀 포인트’ 3000점으로 차량용 소화기, 옥스포드 블록 등 증정</v>
      </c>
    </row>
    <row r="61" spans="1:9">
      <c r="A61" s="32" t="s">
        <v>1005</v>
      </c>
      <c r="B61" s="32" t="s">
        <v>2596</v>
      </c>
      <c r="C61" s="32">
        <v>99</v>
      </c>
      <c r="D61" s="32">
        <v>90</v>
      </c>
      <c r="E61" s="26">
        <f>IFERROR(MATCH(A61,기사별유입!$J$3:$J$3072,0),"")</f>
        <v>39</v>
      </c>
      <c r="F61" s="26" t="str">
        <f>IF(E61="","",E61&amp;"@"&amp;COUNTIF($E$1:E61,E61))</f>
        <v>39@1</v>
      </c>
      <c r="G61" s="26" t="str">
        <f t="shared" si="0"/>
        <v>Google 검색</v>
      </c>
      <c r="I61" s="26" t="str">
        <f>IF(E61="","",INDEX('기사 리스트'!B:B,MATCH("https://skinnonews.com"&amp;A61,'기사 리스트'!C:C,0)))</f>
        <v>[SK이노베이션 2023년 연간 실적발표] 매출액 77조2,885억원, 영업이익 1조9,039억원 – 배터리사업, 역대 최대 연간 매출 달성… 수익성 개선세 지속</v>
      </c>
    </row>
    <row r="62" spans="1:9">
      <c r="A62" s="32" t="s">
        <v>1073</v>
      </c>
      <c r="B62" s="32" t="s">
        <v>2596</v>
      </c>
      <c r="C62" s="32">
        <v>99</v>
      </c>
      <c r="D62" s="32">
        <v>91</v>
      </c>
      <c r="E62" s="26">
        <f>IFERROR(MATCH(A62,기사별유입!$J$3:$J$3072,0),"")</f>
        <v>58</v>
      </c>
      <c r="F62" s="26" t="str">
        <f>IF(E62="","",E62&amp;"@"&amp;COUNTIF($E$1:E62,E62))</f>
        <v>58@1</v>
      </c>
      <c r="G62" s="26" t="str">
        <f t="shared" si="0"/>
        <v>Google 검색</v>
      </c>
      <c r="I62" s="26" t="e">
        <f>IF(E62="","",INDEX('기사 리스트'!B:B,MATCH("https://skinnonews.com"&amp;A62,'기사 리스트'!C:C,0)))</f>
        <v>#N/A</v>
      </c>
    </row>
    <row r="63" spans="1:9">
      <c r="A63" s="32" t="s">
        <v>2741</v>
      </c>
      <c r="B63" s="32" t="s">
        <v>2596</v>
      </c>
      <c r="C63" s="32">
        <v>97</v>
      </c>
      <c r="D63" s="32">
        <v>74</v>
      </c>
      <c r="E63" s="26">
        <f>IFERROR(MATCH(A63,기사별유입!$J$3:$J$3072,0),"")</f>
        <v>46</v>
      </c>
      <c r="F63" s="26" t="str">
        <f>IF(E63="","",E63&amp;"@"&amp;COUNTIF($E$1:E63,E63))</f>
        <v>46@1</v>
      </c>
      <c r="G63" s="26" t="str">
        <f t="shared" si="0"/>
        <v>Google 검색</v>
      </c>
      <c r="I63" s="26" t="str">
        <f>IF(E63="","",INDEX('기사 리스트'!B:B,MATCH("https://skinnonews.com"&amp;A63,'기사 리스트'!C:C,0)))</f>
        <v>“생분해성 플라스틱 원료 생산, 국내 미생물 기술로 연다”</v>
      </c>
    </row>
    <row r="64" spans="1:9">
      <c r="A64" s="32" t="s">
        <v>1056</v>
      </c>
      <c r="B64" s="32" t="s">
        <v>2596</v>
      </c>
      <c r="C64" s="32">
        <v>97</v>
      </c>
      <c r="D64" s="32">
        <v>87</v>
      </c>
      <c r="E64" s="26">
        <f>IFERROR(MATCH(A64,기사별유입!$J$3:$J$3072,0),"")</f>
        <v>51</v>
      </c>
      <c r="F64" s="26" t="str">
        <f>IF(E64="","",E64&amp;"@"&amp;COUNTIF($E$1:E64,E64))</f>
        <v>51@1</v>
      </c>
      <c r="G64" s="26" t="str">
        <f t="shared" si="0"/>
        <v>Google 검색</v>
      </c>
      <c r="I64" s="26" t="str">
        <f>IF(E64="","",INDEX('기사 리스트'!B:B,MATCH("https://skinnonews.com"&amp;A64,'기사 리스트'!C:C,0)))</f>
        <v>“폐플라스틱을 다시 석유로! 울산에 세계 최대 도시유전 기업 만든다” – SK지오센트릭, ‘플라스틱 리사이클 클러스터’ 조성</v>
      </c>
    </row>
    <row r="65" spans="1:9">
      <c r="A65" s="32" t="s">
        <v>1043</v>
      </c>
      <c r="B65" s="32" t="s">
        <v>2596</v>
      </c>
      <c r="C65" s="32">
        <v>96</v>
      </c>
      <c r="D65" s="32">
        <v>82</v>
      </c>
      <c r="E65" s="26">
        <f>IFERROR(MATCH(A65,기사별유입!$J$3:$J$3072,0),"")</f>
        <v>54</v>
      </c>
      <c r="F65" s="26" t="str">
        <f>IF(E65="","",E65&amp;"@"&amp;COUNTIF($E$1:E65,E65))</f>
        <v>54@1</v>
      </c>
      <c r="G65" s="26" t="str">
        <f t="shared" si="0"/>
        <v>Google 검색</v>
      </c>
      <c r="I65" s="26" t="str">
        <f>IF(E65="","",INDEX('기사 리스트'!B:B,MATCH("https://skinnonews.com"&amp;A65,'기사 리스트'!C:C,0)))</f>
        <v>SK온, 세계 최고 리튬이온전도도 新고체전해질 개발 성공</v>
      </c>
    </row>
    <row r="66" spans="1:9">
      <c r="A66" s="32" t="s">
        <v>1048</v>
      </c>
      <c r="B66" s="32" t="s">
        <v>2596</v>
      </c>
      <c r="C66" s="32">
        <v>96</v>
      </c>
      <c r="D66" s="32">
        <v>88</v>
      </c>
      <c r="E66" s="26">
        <f>IFERROR(MATCH(A66,기사별유입!$J$3:$J$3072,0),"")</f>
        <v>48</v>
      </c>
      <c r="F66" s="26" t="str">
        <f>IF(E66="","",E66&amp;"@"&amp;COUNTIF($E$1:E66,E66))</f>
        <v>48@1</v>
      </c>
      <c r="G66" s="26" t="str">
        <f t="shared" si="0"/>
        <v>Google 검색</v>
      </c>
      <c r="I66" s="26" t="e">
        <f>IF(E66="","",INDEX('기사 리스트'!B:B,MATCH("https://skinnonews.com"&amp;A66,'기사 리스트'!C:C,0)))</f>
        <v>#N/A</v>
      </c>
    </row>
    <row r="67" spans="1:9">
      <c r="A67" s="32" t="s">
        <v>1015</v>
      </c>
      <c r="B67" s="32" t="s">
        <v>2596</v>
      </c>
      <c r="C67" s="32">
        <v>96</v>
      </c>
      <c r="D67" s="32">
        <v>86</v>
      </c>
      <c r="E67" s="26">
        <f>IFERROR(MATCH(A67,기사별유입!$J$3:$J$3072,0),"")</f>
        <v>60</v>
      </c>
      <c r="F67" s="26" t="str">
        <f>IF(E67="","",E67&amp;"@"&amp;COUNTIF($E$1:E67,E67))</f>
        <v>60@1</v>
      </c>
      <c r="G67" s="26" t="str">
        <f t="shared" ref="G67:G130" si="1">IF(B67="naver","Naver 검색",IF(B67="google","Google 검색",IF(B67="(direct)","직접유입",UPPER(LEFT(B67,1))&amp;MID(B67,2,99))))</f>
        <v>Google 검색</v>
      </c>
      <c r="I67" s="26" t="str">
        <f>IF(E67="","",INDEX('기사 리스트'!B:B,MATCH("https://skinnonews.com"&amp;A67,'기사 리스트'!C:C,0)))</f>
        <v>셀프주유소에 부착되어 있는 패드의 정체는?</v>
      </c>
    </row>
    <row r="68" spans="1:9">
      <c r="A68" s="32" t="s">
        <v>1030</v>
      </c>
      <c r="B68" s="32" t="s">
        <v>2596</v>
      </c>
      <c r="C68" s="32">
        <v>95</v>
      </c>
      <c r="D68" s="32">
        <v>77</v>
      </c>
      <c r="E68" s="26">
        <f>IFERROR(MATCH(A68,기사별유입!$J$3:$J$3072,0),"")</f>
        <v>55</v>
      </c>
      <c r="F68" s="26" t="str">
        <f>IF(E68="","",E68&amp;"@"&amp;COUNTIF($E$1:E68,E68))</f>
        <v>55@1</v>
      </c>
      <c r="G68" s="26" t="str">
        <f t="shared" si="1"/>
        <v>Google 검색</v>
      </c>
      <c r="I68" s="26" t="str">
        <f>IF(E68="","",INDEX('기사 리스트'!B:B,MATCH("https://skinnonews.com"&amp;A68,'기사 리스트'!C:C,0)))</f>
        <v>SK엔무브, 데이터센터 수조형 액침냉각 이어 정밀액체냉각 시장 본격 진출</v>
      </c>
    </row>
    <row r="69" spans="1:9">
      <c r="A69" s="32" t="s">
        <v>1007</v>
      </c>
      <c r="B69" s="32" t="s">
        <v>2596</v>
      </c>
      <c r="C69" s="32">
        <v>94</v>
      </c>
      <c r="D69" s="32">
        <v>51</v>
      </c>
      <c r="E69" s="26" t="str">
        <f>IFERROR(MATCH(A69,기사별유입!$J$3:$J$3072,0),"")</f>
        <v/>
      </c>
      <c r="F69" s="26" t="str">
        <f>IF(E69="","",E69&amp;"@"&amp;COUNTIF($E$1:E69,E69))</f>
        <v/>
      </c>
      <c r="G69" s="26" t="str">
        <f t="shared" si="1"/>
        <v>Google 검색</v>
      </c>
      <c r="I69" s="26" t="str">
        <f>IF(E69="","",INDEX('기사 리스트'!B:B,MATCH("https://skinnonews.com"&amp;A69,'기사 리스트'!C:C,0)))</f>
        <v/>
      </c>
    </row>
    <row r="70" spans="1:9">
      <c r="A70" s="32" t="s">
        <v>1087</v>
      </c>
      <c r="B70" s="32" t="s">
        <v>2596</v>
      </c>
      <c r="C70" s="32">
        <v>93</v>
      </c>
      <c r="D70" s="32">
        <v>78</v>
      </c>
      <c r="E70" s="26">
        <f>IFERROR(MATCH(A70,기사별유입!$J$3:$J$3072,0),"")</f>
        <v>63</v>
      </c>
      <c r="F70" s="26" t="str">
        <f>IF(E70="","",E70&amp;"@"&amp;COUNTIF($E$1:E70,E70))</f>
        <v>63@1</v>
      </c>
      <c r="G70" s="26" t="str">
        <f t="shared" si="1"/>
        <v>Google 검색</v>
      </c>
      <c r="I70" s="26" t="e">
        <f>IF(E70="","",INDEX('기사 리스트'!B:B,MATCH("https://skinnonews.com"&amp;A70,'기사 리스트'!C:C,0)))</f>
        <v>#N/A</v>
      </c>
    </row>
    <row r="71" spans="1:9">
      <c r="A71" s="32" t="s">
        <v>3443</v>
      </c>
      <c r="B71" s="32" t="s">
        <v>2596</v>
      </c>
      <c r="C71" s="32">
        <v>92</v>
      </c>
      <c r="D71" s="32">
        <v>78</v>
      </c>
      <c r="E71" s="26">
        <f>IFERROR(MATCH(A71,기사별유입!$J$3:$J$3072,0),"")</f>
        <v>30</v>
      </c>
      <c r="F71" s="26" t="str">
        <f>IF(E71="","",E71&amp;"@"&amp;COUNTIF($E$1:E71,E71))</f>
        <v>30@1</v>
      </c>
      <c r="G71" s="26" t="str">
        <f t="shared" si="1"/>
        <v>Google 검색</v>
      </c>
      <c r="I71" s="26" t="str">
        <f>IF(E71="","",INDEX('기사 리스트'!B:B,MATCH("https://skinnonews.com"&amp;A71,'기사 리스트'!C:C,0)))</f>
        <v>최재원 수석부회장, SK이노베이션 수석부회장으로 선임</v>
      </c>
    </row>
    <row r="72" spans="1:9">
      <c r="A72" s="32" t="s">
        <v>997</v>
      </c>
      <c r="B72" s="32" t="s">
        <v>2599</v>
      </c>
      <c r="C72" s="32">
        <v>91</v>
      </c>
      <c r="D72" s="32">
        <v>34</v>
      </c>
      <c r="E72" s="26" t="str">
        <f>IFERROR(MATCH(A72,기사별유입!$J$3:$J$3072,0),"")</f>
        <v/>
      </c>
      <c r="F72" s="26" t="str">
        <f>IF(E72="","",E72&amp;"@"&amp;COUNTIF($E$1:E72,E72))</f>
        <v/>
      </c>
      <c r="G72" s="26" t="str">
        <f t="shared" si="1"/>
        <v>Sk-on.com</v>
      </c>
      <c r="I72" s="26" t="str">
        <f>IF(E72="","",INDEX('기사 리스트'!B:B,MATCH("https://skinnonews.com"&amp;A72,'기사 리스트'!C:C,0)))</f>
        <v/>
      </c>
    </row>
    <row r="73" spans="1:9">
      <c r="A73" s="32" t="s">
        <v>1044</v>
      </c>
      <c r="B73" s="32" t="s">
        <v>2596</v>
      </c>
      <c r="C73" s="32">
        <v>90</v>
      </c>
      <c r="D73" s="32">
        <v>83</v>
      </c>
      <c r="E73" s="26">
        <f>IFERROR(MATCH(A73,기사별유입!$J$3:$J$3072,0),"")</f>
        <v>57</v>
      </c>
      <c r="F73" s="26" t="str">
        <f>IF(E73="","",E73&amp;"@"&amp;COUNTIF($E$1:E73,E73))</f>
        <v>57@1</v>
      </c>
      <c r="G73" s="26" t="str">
        <f t="shared" si="1"/>
        <v>Google 검색</v>
      </c>
      <c r="I73" s="26" t="str">
        <f>IF(E73="","",INDEX('기사 리스트'!B:B,MATCH("https://skinnonews.com"&amp;A73,'기사 리스트'!C:C,0)))</f>
        <v>SK온·포드 합작 ‘블루오벌SK’, 미국 최대 배터리 공장 기공식</v>
      </c>
    </row>
    <row r="74" spans="1:9">
      <c r="A74" s="32" t="s">
        <v>1039</v>
      </c>
      <c r="B74" s="32" t="s">
        <v>2596</v>
      </c>
      <c r="C74" s="32">
        <v>89</v>
      </c>
      <c r="D74" s="32">
        <v>77</v>
      </c>
      <c r="E74" s="26">
        <f>IFERROR(MATCH(A74,기사별유입!$J$3:$J$3072,0),"")</f>
        <v>69</v>
      </c>
      <c r="F74" s="26" t="str">
        <f>IF(E74="","",E74&amp;"@"&amp;COUNTIF($E$1:E74,E74))</f>
        <v>69@1</v>
      </c>
      <c r="G74" s="26" t="str">
        <f t="shared" si="1"/>
        <v>Google 검색</v>
      </c>
      <c r="I74" s="26" t="str">
        <f>IF(E74="","",INDEX('기사 리스트'!B:B,MATCH("https://skinnonews.com"&amp;A74,'기사 리스트'!C:C,0)))</f>
        <v>[지식 in_novation] 겨울철 손난로 어떤 원리로 따뜻해지는걸까?</v>
      </c>
    </row>
    <row r="75" spans="1:9">
      <c r="A75" s="32" t="s">
        <v>1013</v>
      </c>
      <c r="B75" s="32" t="s">
        <v>2597</v>
      </c>
      <c r="C75" s="32">
        <v>89</v>
      </c>
      <c r="D75" s="32">
        <v>50</v>
      </c>
      <c r="E75" s="26" t="str">
        <f>IFERROR(MATCH(A75,기사별유입!$J$3:$J$3072,0),"")</f>
        <v/>
      </c>
      <c r="F75" s="26" t="str">
        <f>IF(E75="","",E75&amp;"@"&amp;COUNTIF($E$1:E75,E75))</f>
        <v/>
      </c>
      <c r="G75" s="26" t="str">
        <f t="shared" si="1"/>
        <v>직접유입</v>
      </c>
      <c r="I75" s="26" t="str">
        <f>IF(E75="","",INDEX('기사 리스트'!B:B,MATCH("https://skinnonews.com"&amp;A75,'기사 리스트'!C:C,0)))</f>
        <v/>
      </c>
    </row>
    <row r="76" spans="1:9">
      <c r="A76" s="32" t="s">
        <v>1001</v>
      </c>
      <c r="B76" s="32" t="s">
        <v>2596</v>
      </c>
      <c r="C76" s="32">
        <v>88</v>
      </c>
      <c r="D76" s="32">
        <v>75</v>
      </c>
      <c r="E76" s="26">
        <f>IFERROR(MATCH(A76,기사별유입!$J$3:$J$3072,0),"")</f>
        <v>50</v>
      </c>
      <c r="F76" s="26" t="str">
        <f>IF(E76="","",E76&amp;"@"&amp;COUNTIF($E$1:E76,E76))</f>
        <v>50@1</v>
      </c>
      <c r="G76" s="26" t="str">
        <f t="shared" si="1"/>
        <v>Google 검색</v>
      </c>
      <c r="I76" s="26" t="str">
        <f>IF(E76="","",INDEX('기사 리스트'!B:B,MATCH("https://skinnonews.com"&amp;A76,'기사 리스트'!C:C,0)))</f>
        <v>더 빨라지고, 더 강해졌다… SK온, 新 급속충전 기술 공개</v>
      </c>
    </row>
    <row r="77" spans="1:9">
      <c r="A77" s="32" t="s">
        <v>1132</v>
      </c>
      <c r="B77" s="32" t="s">
        <v>2596</v>
      </c>
      <c r="C77" s="32">
        <v>88</v>
      </c>
      <c r="D77" s="32">
        <v>74</v>
      </c>
      <c r="E77" s="26">
        <f>IFERROR(MATCH(A77,기사별유입!$J$3:$J$3072,0),"")</f>
        <v>61</v>
      </c>
      <c r="F77" s="26" t="str">
        <f>IF(E77="","",E77&amp;"@"&amp;COUNTIF($E$1:E77,E77))</f>
        <v>61@1</v>
      </c>
      <c r="G77" s="26" t="str">
        <f t="shared" si="1"/>
        <v>Google 검색</v>
      </c>
      <c r="I77" s="26" t="e">
        <f>IF(E77="","",INDEX('기사 리스트'!B:B,MATCH("https://skinnonews.com"&amp;A77,'기사 리스트'!C:C,0)))</f>
        <v>#N/A</v>
      </c>
    </row>
    <row r="78" spans="1:9">
      <c r="A78" s="32" t="s">
        <v>1067</v>
      </c>
      <c r="B78" s="32" t="s">
        <v>2596</v>
      </c>
      <c r="C78" s="32">
        <v>87</v>
      </c>
      <c r="D78" s="32">
        <v>72</v>
      </c>
      <c r="E78" s="26">
        <f>IFERROR(MATCH(A78,기사별유입!$J$3:$J$3072,0),"")</f>
        <v>65</v>
      </c>
      <c r="F78" s="26" t="str">
        <f>IF(E78="","",E78&amp;"@"&amp;COUNTIF($E$1:E78,E78))</f>
        <v>65@1</v>
      </c>
      <c r="G78" s="26" t="str">
        <f t="shared" si="1"/>
        <v>Google 검색</v>
      </c>
      <c r="I78" s="26" t="e">
        <f>IF(E78="","",INDEX('기사 리스트'!B:B,MATCH("https://skinnonews.com"&amp;A78,'기사 리스트'!C:C,0)))</f>
        <v>#N/A</v>
      </c>
    </row>
    <row r="79" spans="1:9">
      <c r="A79" s="32" t="s">
        <v>1222</v>
      </c>
      <c r="B79" s="32" t="s">
        <v>2596</v>
      </c>
      <c r="C79" s="32">
        <v>84</v>
      </c>
      <c r="D79" s="32">
        <v>80</v>
      </c>
      <c r="E79" s="26">
        <f>IFERROR(MATCH(A79,기사별유입!$J$3:$J$3072,0),"")</f>
        <v>71</v>
      </c>
      <c r="F79" s="26" t="str">
        <f>IF(E79="","",E79&amp;"@"&amp;COUNTIF($E$1:E79,E79))</f>
        <v>71@1</v>
      </c>
      <c r="G79" s="26" t="str">
        <f t="shared" si="1"/>
        <v>Google 검색</v>
      </c>
      <c r="I79" s="26" t="e">
        <f>IF(E79="","",INDEX('기사 리스트'!B:B,MATCH("https://skinnonews.com"&amp;A79,'기사 리스트'!C:C,0)))</f>
        <v>#N/A</v>
      </c>
    </row>
    <row r="80" spans="1:9">
      <c r="A80" s="32" t="s">
        <v>1013</v>
      </c>
      <c r="B80" s="32" t="s">
        <v>2598</v>
      </c>
      <c r="C80" s="32">
        <v>83</v>
      </c>
      <c r="D80" s="32">
        <v>53</v>
      </c>
      <c r="E80" s="26" t="str">
        <f>IFERROR(MATCH(A80,기사별유입!$J$3:$J$3072,0),"")</f>
        <v/>
      </c>
      <c r="F80" s="26" t="str">
        <f>IF(E80="","",E80&amp;"@"&amp;COUNTIF($E$1:E80,E80))</f>
        <v/>
      </c>
      <c r="G80" s="26" t="str">
        <f t="shared" si="1"/>
        <v>Naver 검색</v>
      </c>
      <c r="I80" s="26" t="str">
        <f>IF(E80="","",INDEX('기사 리스트'!B:B,MATCH("https://skinnonews.com"&amp;A80,'기사 리스트'!C:C,0)))</f>
        <v/>
      </c>
    </row>
    <row r="81" spans="1:9">
      <c r="A81" s="32" t="s">
        <v>1121</v>
      </c>
      <c r="B81" s="32" t="s">
        <v>2596</v>
      </c>
      <c r="C81" s="32">
        <v>81</v>
      </c>
      <c r="D81" s="32">
        <v>69</v>
      </c>
      <c r="E81" s="26">
        <f>IFERROR(MATCH(A81,기사별유입!$J$3:$J$3072,0),"")</f>
        <v>11</v>
      </c>
      <c r="F81" s="26" t="str">
        <f>IF(E81="","",E81&amp;"@"&amp;COUNTIF($E$1:E81,E81))</f>
        <v>11@2</v>
      </c>
      <c r="G81" s="26" t="str">
        <f t="shared" si="1"/>
        <v>Google 검색</v>
      </c>
      <c r="I81" s="26" t="str">
        <f>IF(E81="","",INDEX('기사 리스트'!B:B,MATCH("https://skinnonews.com"&amp;A81,'기사 리스트'!C:C,0)))</f>
        <v>History#1 선경직물의 탄생과 성장</v>
      </c>
    </row>
    <row r="82" spans="1:9">
      <c r="A82" s="32" t="s">
        <v>1051</v>
      </c>
      <c r="B82" s="32" t="s">
        <v>2596</v>
      </c>
      <c r="C82" s="32">
        <v>81</v>
      </c>
      <c r="D82" s="32">
        <v>58</v>
      </c>
      <c r="E82" s="26">
        <f>IFERROR(MATCH(A82,기사별유입!$J$3:$J$3072,0),"")</f>
        <v>70</v>
      </c>
      <c r="F82" s="26" t="str">
        <f>IF(E82="","",E82&amp;"@"&amp;COUNTIF($E$1:E82,E82))</f>
        <v>70@1</v>
      </c>
      <c r="G82" s="26" t="str">
        <f t="shared" si="1"/>
        <v>Google 검색</v>
      </c>
      <c r="I82" s="26" t="e">
        <f>IF(E82="","",INDEX('기사 리스트'!B:B,MATCH("https://skinnonews.com"&amp;A82,'기사 리스트'!C:C,0)))</f>
        <v>#N/A</v>
      </c>
    </row>
    <row r="83" spans="1:9">
      <c r="A83" s="32" t="s">
        <v>1130</v>
      </c>
      <c r="B83" s="32" t="s">
        <v>2596</v>
      </c>
      <c r="C83" s="32">
        <v>80</v>
      </c>
      <c r="D83" s="32">
        <v>62</v>
      </c>
      <c r="E83" s="26">
        <f>IFERROR(MATCH(A83,기사별유입!$J$3:$J$3072,0),"")</f>
        <v>68</v>
      </c>
      <c r="F83" s="26" t="str">
        <f>IF(E83="","",E83&amp;"@"&amp;COUNTIF($E$1:E83,E83))</f>
        <v>68@1</v>
      </c>
      <c r="G83" s="26" t="str">
        <f t="shared" si="1"/>
        <v>Google 검색</v>
      </c>
      <c r="I83" s="26" t="e">
        <f>IF(E83="","",INDEX('기사 리스트'!B:B,MATCH("https://skinnonews.com"&amp;A83,'기사 리스트'!C:C,0)))</f>
        <v>#N/A</v>
      </c>
    </row>
    <row r="84" spans="1:9">
      <c r="A84" s="32" t="s">
        <v>3442</v>
      </c>
      <c r="B84" s="32" t="s">
        <v>2596</v>
      </c>
      <c r="C84" s="32">
        <v>79</v>
      </c>
      <c r="D84" s="32">
        <v>56</v>
      </c>
      <c r="E84" s="26">
        <f>IFERROR(MATCH(A84,기사별유입!$J$3:$J$3072,0),"")</f>
        <v>20</v>
      </c>
      <c r="F84" s="26" t="str">
        <f>IF(E84="","",E84&amp;"@"&amp;COUNTIF($E$1:E84,E84))</f>
        <v>20@1</v>
      </c>
      <c r="G84" s="26" t="str">
        <f t="shared" si="1"/>
        <v>Google 검색</v>
      </c>
      <c r="I84" s="26" t="str">
        <f>IF(E84="","",INDEX('기사 리스트'!B:B,MATCH("https://skinnonews.com"&amp;A84,'기사 리스트'!C:C,0)))</f>
        <v>SK온, 리튬메탈 배터리용 고분자 전해질 개발</v>
      </c>
    </row>
    <row r="85" spans="1:9">
      <c r="A85" s="32" t="s">
        <v>1156</v>
      </c>
      <c r="B85" s="32" t="s">
        <v>2596</v>
      </c>
      <c r="C85" s="32">
        <v>78</v>
      </c>
      <c r="D85" s="32">
        <v>69</v>
      </c>
      <c r="E85" s="26" t="str">
        <f>IFERROR(MATCH(A85,기사별유입!$J$3:$J$3072,0),"")</f>
        <v/>
      </c>
      <c r="F85" s="26" t="str">
        <f>IF(E85="","",E85&amp;"@"&amp;COUNTIF($E$1:E85,E85))</f>
        <v/>
      </c>
      <c r="G85" s="26" t="str">
        <f t="shared" si="1"/>
        <v>Google 검색</v>
      </c>
      <c r="I85" s="26" t="str">
        <f>IF(E85="","",INDEX('기사 리스트'!B:B,MATCH("https://skinnonews.com"&amp;A85,'기사 리스트'!C:C,0)))</f>
        <v/>
      </c>
    </row>
    <row r="86" spans="1:9">
      <c r="A86" s="32" t="s">
        <v>1078</v>
      </c>
      <c r="B86" s="32" t="s">
        <v>2596</v>
      </c>
      <c r="C86" s="32">
        <v>77</v>
      </c>
      <c r="D86" s="32">
        <v>46</v>
      </c>
      <c r="E86" s="26">
        <f>IFERROR(MATCH(A86,기사별유입!$J$3:$J$3072,0),"")</f>
        <v>73</v>
      </c>
      <c r="F86" s="26" t="str">
        <f>IF(E86="","",E86&amp;"@"&amp;COUNTIF($E$1:E86,E86))</f>
        <v>73@1</v>
      </c>
      <c r="G86" s="26" t="str">
        <f t="shared" si="1"/>
        <v>Google 검색</v>
      </c>
      <c r="I86" s="26" t="e">
        <f>IF(E86="","",INDEX('기사 리스트'!B:B,MATCH("https://skinnonews.com"&amp;A86,'기사 리스트'!C:C,0)))</f>
        <v>#N/A</v>
      </c>
    </row>
    <row r="87" spans="1:9">
      <c r="A87" s="32" t="s">
        <v>1265</v>
      </c>
      <c r="B87" s="32" t="s">
        <v>2596</v>
      </c>
      <c r="C87" s="32">
        <v>76</v>
      </c>
      <c r="D87" s="32">
        <v>71</v>
      </c>
      <c r="E87" s="26">
        <f>IFERROR(MATCH(A87,기사별유입!$J$3:$J$3072,0),"")</f>
        <v>75</v>
      </c>
      <c r="F87" s="26" t="str">
        <f>IF(E87="","",E87&amp;"@"&amp;COUNTIF($E$1:E87,E87))</f>
        <v>75@1</v>
      </c>
      <c r="G87" s="26" t="str">
        <f t="shared" si="1"/>
        <v>Google 검색</v>
      </c>
      <c r="I87" s="26" t="e">
        <f>IF(E87="","",INDEX('기사 리스트'!B:B,MATCH("https://skinnonews.com"&amp;A87,'기사 리스트'!C:C,0)))</f>
        <v>#N/A</v>
      </c>
    </row>
    <row r="88" spans="1:9">
      <c r="A88" s="32" t="s">
        <v>1076</v>
      </c>
      <c r="B88" s="32" t="s">
        <v>2596</v>
      </c>
      <c r="C88" s="32">
        <v>74</v>
      </c>
      <c r="D88" s="32">
        <v>66</v>
      </c>
      <c r="E88" s="26" t="str">
        <f>IFERROR(MATCH(A88,기사별유입!$J$3:$J$3072,0),"")</f>
        <v/>
      </c>
      <c r="F88" s="26" t="str">
        <f>IF(E88="","",E88&amp;"@"&amp;COUNTIF($E$1:E88,E88))</f>
        <v/>
      </c>
      <c r="G88" s="26" t="str">
        <f t="shared" si="1"/>
        <v>Google 검색</v>
      </c>
      <c r="I88" s="26" t="str">
        <f>IF(E88="","",INDEX('기사 리스트'!B:B,MATCH("https://skinnonews.com"&amp;A88,'기사 리스트'!C:C,0)))</f>
        <v/>
      </c>
    </row>
    <row r="89" spans="1:9">
      <c r="A89" s="32" t="s">
        <v>994</v>
      </c>
      <c r="B89" s="32" t="s">
        <v>2609</v>
      </c>
      <c r="C89" s="32">
        <v>73</v>
      </c>
      <c r="D89" s="32">
        <v>16</v>
      </c>
      <c r="E89" s="26" t="str">
        <f>IFERROR(MATCH(A89,기사별유입!$J$3:$J$3072,0),"")</f>
        <v/>
      </c>
      <c r="F89" s="26" t="str">
        <f>IF(E89="","",E89&amp;"@"&amp;COUNTIF($E$1:E89,E89))</f>
        <v/>
      </c>
      <c r="G89" s="26" t="str">
        <f t="shared" si="1"/>
        <v>Bing</v>
      </c>
      <c r="I89" s="26" t="str">
        <f>IF(E89="","",INDEX('기사 리스트'!B:B,MATCH("https://skinnonews.com"&amp;A89,'기사 리스트'!C:C,0)))</f>
        <v/>
      </c>
    </row>
    <row r="90" spans="1:9">
      <c r="A90" s="32" t="s">
        <v>1165</v>
      </c>
      <c r="B90" s="32" t="s">
        <v>2596</v>
      </c>
      <c r="C90" s="32">
        <v>73</v>
      </c>
      <c r="D90" s="32">
        <v>59</v>
      </c>
      <c r="E90" s="26">
        <f>IFERROR(MATCH(A90,기사별유입!$J$3:$J$3072,0),"")</f>
        <v>77</v>
      </c>
      <c r="F90" s="26" t="str">
        <f>IF(E90="","",E90&amp;"@"&amp;COUNTIF($E$1:E90,E90))</f>
        <v>77@1</v>
      </c>
      <c r="G90" s="26" t="str">
        <f t="shared" si="1"/>
        <v>Google 검색</v>
      </c>
      <c r="I90" s="26" t="e">
        <f>IF(E90="","",INDEX('기사 리스트'!B:B,MATCH("https://skinnonews.com"&amp;A90,'기사 리스트'!C:C,0)))</f>
        <v>#N/A</v>
      </c>
    </row>
    <row r="91" spans="1:9">
      <c r="A91" s="32" t="s">
        <v>1082</v>
      </c>
      <c r="B91" s="32" t="s">
        <v>2596</v>
      </c>
      <c r="C91" s="32">
        <v>73</v>
      </c>
      <c r="D91" s="32">
        <v>70</v>
      </c>
      <c r="E91" s="26" t="str">
        <f>IFERROR(MATCH(A91,기사별유입!$J$3:$J$3072,0),"")</f>
        <v/>
      </c>
      <c r="F91" s="26" t="str">
        <f>IF(E91="","",E91&amp;"@"&amp;COUNTIF($E$1:E91,E91))</f>
        <v/>
      </c>
      <c r="G91" s="26" t="str">
        <f t="shared" si="1"/>
        <v>Google 검색</v>
      </c>
      <c r="I91" s="26" t="str">
        <f>IF(E91="","",INDEX('기사 리스트'!B:B,MATCH("https://skinnonews.com"&amp;A91,'기사 리스트'!C:C,0)))</f>
        <v/>
      </c>
    </row>
    <row r="92" spans="1:9">
      <c r="A92" s="32" t="s">
        <v>1074</v>
      </c>
      <c r="B92" s="32" t="s">
        <v>2596</v>
      </c>
      <c r="C92" s="32">
        <v>71</v>
      </c>
      <c r="D92" s="32">
        <v>61</v>
      </c>
      <c r="E92" s="26" t="str">
        <f>IFERROR(MATCH(A92,기사별유입!$J$3:$J$3072,0),"")</f>
        <v/>
      </c>
      <c r="F92" s="26" t="str">
        <f>IF(E92="","",E92&amp;"@"&amp;COUNTIF($E$1:E92,E92))</f>
        <v/>
      </c>
      <c r="G92" s="26" t="str">
        <f t="shared" si="1"/>
        <v>Google 검색</v>
      </c>
      <c r="I92" s="26" t="str">
        <f>IF(E92="","",INDEX('기사 리스트'!B:B,MATCH("https://skinnonews.com"&amp;A92,'기사 리스트'!C:C,0)))</f>
        <v/>
      </c>
    </row>
    <row r="93" spans="1:9">
      <c r="A93" s="32" t="s">
        <v>1089</v>
      </c>
      <c r="B93" s="32" t="s">
        <v>2596</v>
      </c>
      <c r="C93" s="32">
        <v>70</v>
      </c>
      <c r="D93" s="32">
        <v>63</v>
      </c>
      <c r="E93" s="26" t="str">
        <f>IFERROR(MATCH(A93,기사별유입!$J$3:$J$3072,0),"")</f>
        <v/>
      </c>
      <c r="F93" s="26" t="str">
        <f>IF(E93="","",E93&amp;"@"&amp;COUNTIF($E$1:E93,E93))</f>
        <v/>
      </c>
      <c r="G93" s="26" t="str">
        <f t="shared" si="1"/>
        <v>Google 검색</v>
      </c>
      <c r="I93" s="26" t="str">
        <f>IF(E93="","",INDEX('기사 리스트'!B:B,MATCH("https://skinnonews.com"&amp;A93,'기사 리스트'!C:C,0)))</f>
        <v/>
      </c>
    </row>
    <row r="94" spans="1:9">
      <c r="A94" s="32" t="s">
        <v>1169</v>
      </c>
      <c r="B94" s="32" t="s">
        <v>2596</v>
      </c>
      <c r="C94" s="32">
        <v>70</v>
      </c>
      <c r="D94" s="32">
        <v>55</v>
      </c>
      <c r="E94" s="26" t="str">
        <f>IFERROR(MATCH(A94,기사별유입!$J$3:$J$3072,0),"")</f>
        <v/>
      </c>
      <c r="F94" s="26" t="str">
        <f>IF(E94="","",E94&amp;"@"&amp;COUNTIF($E$1:E94,E94))</f>
        <v/>
      </c>
      <c r="G94" s="26" t="str">
        <f t="shared" si="1"/>
        <v>Google 검색</v>
      </c>
      <c r="I94" s="26" t="str">
        <f>IF(E94="","",INDEX('기사 리스트'!B:B,MATCH("https://skinnonews.com"&amp;A94,'기사 리스트'!C:C,0)))</f>
        <v/>
      </c>
    </row>
    <row r="95" spans="1:9">
      <c r="A95" s="32" t="s">
        <v>1080</v>
      </c>
      <c r="B95" s="32" t="s">
        <v>2596</v>
      </c>
      <c r="C95" s="32">
        <v>70</v>
      </c>
      <c r="D95" s="32">
        <v>63</v>
      </c>
      <c r="E95" s="26">
        <f>IFERROR(MATCH(A95,기사별유입!$J$3:$J$3072,0),"")</f>
        <v>76</v>
      </c>
      <c r="F95" s="26" t="str">
        <f>IF(E95="","",E95&amp;"@"&amp;COUNTIF($E$1:E95,E95))</f>
        <v>76@1</v>
      </c>
      <c r="G95" s="26" t="str">
        <f t="shared" si="1"/>
        <v>Google 검색</v>
      </c>
      <c r="I95" s="26" t="e">
        <f>IF(E95="","",INDEX('기사 리스트'!B:B,MATCH("https://skinnonews.com"&amp;A95,'기사 리스트'!C:C,0)))</f>
        <v>#N/A</v>
      </c>
    </row>
    <row r="96" spans="1:9">
      <c r="A96" s="32" t="s">
        <v>1104</v>
      </c>
      <c r="B96" s="32" t="s">
        <v>2596</v>
      </c>
      <c r="C96" s="32">
        <v>69</v>
      </c>
      <c r="D96" s="32">
        <v>60</v>
      </c>
      <c r="E96" s="26">
        <f>IFERROR(MATCH(A96,기사별유입!$J$3:$J$3072,0),"")</f>
        <v>72</v>
      </c>
      <c r="F96" s="26" t="str">
        <f>IF(E96="","",E96&amp;"@"&amp;COUNTIF($E$1:E96,E96))</f>
        <v>72@1</v>
      </c>
      <c r="G96" s="26" t="str">
        <f t="shared" si="1"/>
        <v>Google 검색</v>
      </c>
      <c r="I96" s="26" t="str">
        <f>IF(E96="","",INDEX('기사 리스트'!B:B,MATCH("https://skinnonews.com"&amp;A96,'기사 리스트'!C:C,0)))</f>
        <v>SK지오센트릭, 세계 최초 ‘플라스틱 재활용 클러스터’ 첫 삽</v>
      </c>
    </row>
    <row r="97" spans="1:9">
      <c r="A97" s="32" t="s">
        <v>1010</v>
      </c>
      <c r="B97" s="32" t="s">
        <v>2596</v>
      </c>
      <c r="C97" s="32">
        <v>69</v>
      </c>
      <c r="D97" s="32">
        <v>32</v>
      </c>
      <c r="E97" s="26" t="str">
        <f>IFERROR(MATCH(A97,기사별유입!$J$3:$J$3072,0),"")</f>
        <v/>
      </c>
      <c r="F97" s="26" t="str">
        <f>IF(E97="","",E97&amp;"@"&amp;COUNTIF($E$1:E97,E97))</f>
        <v/>
      </c>
      <c r="G97" s="26" t="str">
        <f t="shared" si="1"/>
        <v>Google 검색</v>
      </c>
      <c r="I97" s="26" t="str">
        <f>IF(E97="","",INDEX('기사 리스트'!B:B,MATCH("https://skinnonews.com"&amp;A97,'기사 리스트'!C:C,0)))</f>
        <v/>
      </c>
    </row>
    <row r="98" spans="1:9">
      <c r="A98" s="32" t="s">
        <v>994</v>
      </c>
      <c r="B98" s="32" t="s">
        <v>2646</v>
      </c>
      <c r="C98" s="32">
        <v>68</v>
      </c>
      <c r="D98" s="32">
        <v>31</v>
      </c>
      <c r="E98" s="26" t="str">
        <f>IFERROR(MATCH(A98,기사별유입!$J$3:$J$3072,0),"")</f>
        <v/>
      </c>
      <c r="F98" s="26" t="str">
        <f>IF(E98="","",E98&amp;"@"&amp;COUNTIF($E$1:E98,E98))</f>
        <v/>
      </c>
      <c r="G98" s="26" t="str">
        <f t="shared" si="1"/>
        <v>Ozmailer.com</v>
      </c>
      <c r="I98" s="26" t="str">
        <f>IF(E98="","",INDEX('기사 리스트'!B:B,MATCH("https://skinnonews.com"&amp;A98,'기사 리스트'!C:C,0)))</f>
        <v/>
      </c>
    </row>
    <row r="99" spans="1:9">
      <c r="A99" s="32" t="s">
        <v>3010</v>
      </c>
      <c r="B99" s="32" t="s">
        <v>2596</v>
      </c>
      <c r="C99" s="32">
        <v>68</v>
      </c>
      <c r="D99" s="32">
        <v>53</v>
      </c>
      <c r="E99" s="26">
        <f>IFERROR(MATCH(A99,기사별유입!$J$3:$J$3072,0),"")</f>
        <v>47</v>
      </c>
      <c r="F99" s="26" t="str">
        <f>IF(E99="","",E99&amp;"@"&amp;COUNTIF($E$1:E99,E99))</f>
        <v>47@1</v>
      </c>
      <c r="G99" s="26" t="str">
        <f t="shared" si="1"/>
        <v>Google 검색</v>
      </c>
      <c r="I99" s="26" t="str">
        <f>IF(E99="","",INDEX('기사 리스트'!B:B,MATCH("https://skinnonews.com"&amp;A99,'기사 리스트'!C:C,0)))</f>
        <v>SK이노베이션, AI/DT 입힌 스마트플랜트 2.0 도입… 현장 효율성 대폭 높인다</v>
      </c>
    </row>
    <row r="100" spans="1:9">
      <c r="A100" s="32" t="s">
        <v>1012</v>
      </c>
      <c r="B100" s="32" t="s">
        <v>2596</v>
      </c>
      <c r="C100" s="32">
        <v>68</v>
      </c>
      <c r="D100" s="32">
        <v>46</v>
      </c>
      <c r="E100" s="26" t="str">
        <f>IFERROR(MATCH(A100,기사별유입!$J$3:$J$3072,0),"")</f>
        <v/>
      </c>
      <c r="F100" s="26" t="str">
        <f>IF(E100="","",E100&amp;"@"&amp;COUNTIF($E$1:E100,E100))</f>
        <v/>
      </c>
      <c r="G100" s="26" t="str">
        <f t="shared" si="1"/>
        <v>Google 검색</v>
      </c>
      <c r="I100" s="26" t="str">
        <f>IF(E100="","",INDEX('기사 리스트'!B:B,MATCH("https://skinnonews.com"&amp;A100,'기사 리스트'!C:C,0)))</f>
        <v/>
      </c>
    </row>
    <row r="101" spans="1:9">
      <c r="A101" s="32" t="s">
        <v>994</v>
      </c>
      <c r="B101" s="32" t="s">
        <v>2612</v>
      </c>
      <c r="C101" s="32">
        <v>67</v>
      </c>
      <c r="D101" s="32">
        <v>12</v>
      </c>
      <c r="E101" s="26" t="str">
        <f>IFERROR(MATCH(A101,기사별유입!$J$3:$J$3072,0),"")</f>
        <v/>
      </c>
      <c r="F101" s="26" t="str">
        <f>IF(E101="","",E101&amp;"@"&amp;COUNTIF($E$1:E101,E101))</f>
        <v/>
      </c>
      <c r="G101" s="26" t="str">
        <f t="shared" si="1"/>
        <v>Youtube.com</v>
      </c>
      <c r="I101" s="26" t="str">
        <f>IF(E101="","",INDEX('기사 리스트'!B:B,MATCH("https://skinnonews.com"&amp;A101,'기사 리스트'!C:C,0)))</f>
        <v/>
      </c>
    </row>
    <row r="102" spans="1:9">
      <c r="A102" s="32" t="s">
        <v>1053</v>
      </c>
      <c r="B102" s="32" t="s">
        <v>2596</v>
      </c>
      <c r="C102" s="32">
        <v>67</v>
      </c>
      <c r="D102" s="32">
        <v>56</v>
      </c>
      <c r="E102" s="26">
        <f>IFERROR(MATCH(A102,기사별유입!$J$3:$J$3072,0),"")</f>
        <v>66</v>
      </c>
      <c r="F102" s="26" t="str">
        <f>IF(E102="","",E102&amp;"@"&amp;COUNTIF($E$1:E102,E102))</f>
        <v>66@1</v>
      </c>
      <c r="G102" s="26" t="str">
        <f t="shared" si="1"/>
        <v>Google 검색</v>
      </c>
      <c r="I102" s="26" t="str">
        <f>IF(E102="","",INDEX('기사 리스트'!B:B,MATCH("https://skinnonews.com"&amp;A102,'기사 리스트'!C:C,0)))</f>
        <v>SK이노베이션, 2024년 조직개편 및 임원인사 “불확실한 경영환경 대비, 내실 강화로 위기 대응력 높인다”</v>
      </c>
    </row>
    <row r="103" spans="1:9">
      <c r="A103" s="32" t="s">
        <v>3004</v>
      </c>
      <c r="B103" s="32" t="s">
        <v>2597</v>
      </c>
      <c r="C103" s="32">
        <v>67</v>
      </c>
      <c r="D103" s="32">
        <v>53</v>
      </c>
      <c r="E103" s="26">
        <f>IFERROR(MATCH(A103,기사별유입!$J$3:$J$3072,0),"")</f>
        <v>3</v>
      </c>
      <c r="F103" s="26" t="str">
        <f>IF(E103="","",E103&amp;"@"&amp;COUNTIF($E$1:E103,E103))</f>
        <v>3@2</v>
      </c>
      <c r="G103" s="26" t="str">
        <f t="shared" si="1"/>
        <v>직접유입</v>
      </c>
      <c r="I103" s="26" t="str">
        <f>IF(E103="","",INDEX('기사 리스트'!B:B,MATCH("https://skinnonews.com"&amp;A103,'기사 리스트'!C:C,0)))</f>
        <v>[팩트체크해油] 석유 고갈… 50년 전에도 앞으로 50년, 지금도 50년?</v>
      </c>
    </row>
    <row r="104" spans="1:9">
      <c r="A104" s="32" t="s">
        <v>994</v>
      </c>
      <c r="B104" s="32" t="s">
        <v>2604</v>
      </c>
      <c r="C104" s="32">
        <v>66</v>
      </c>
      <c r="D104" s="32">
        <v>38</v>
      </c>
      <c r="E104" s="26" t="str">
        <f>IFERROR(MATCH(A104,기사별유입!$J$3:$J$3072,0),"")</f>
        <v/>
      </c>
      <c r="F104" s="26" t="str">
        <f>IF(E104="","",E104&amp;"@"&amp;COUNTIF($E$1:E104,E104))</f>
        <v/>
      </c>
      <c r="G104" s="26" t="str">
        <f t="shared" si="1"/>
        <v>Skgeocentric.com</v>
      </c>
      <c r="I104" s="26" t="str">
        <f>IF(E104="","",INDEX('기사 리스트'!B:B,MATCH("https://skinnonews.com"&amp;A104,'기사 리스트'!C:C,0)))</f>
        <v/>
      </c>
    </row>
    <row r="105" spans="1:9">
      <c r="A105" s="32" t="s">
        <v>1041</v>
      </c>
      <c r="B105" s="32" t="s">
        <v>2596</v>
      </c>
      <c r="C105" s="32">
        <v>66</v>
      </c>
      <c r="D105" s="32">
        <v>54</v>
      </c>
      <c r="E105" s="26">
        <f>IFERROR(MATCH(A105,기사별유입!$J$3:$J$3072,0),"")</f>
        <v>64</v>
      </c>
      <c r="F105" s="26" t="str">
        <f>IF(E105="","",E105&amp;"@"&amp;COUNTIF($E$1:E105,E105))</f>
        <v>64@1</v>
      </c>
      <c r="G105" s="26" t="str">
        <f t="shared" si="1"/>
        <v>Google 검색</v>
      </c>
      <c r="I105" s="26" t="str">
        <f>IF(E105="","",INDEX('기사 리스트'!B:B,MATCH("https://skinnonews.com"&amp;A105,'기사 리스트'!C:C,0)))</f>
        <v>“SK주유소의 현재와 미래를 담은 공간에서 충전하는 행복 에너지!” – SK에너지 팝업스토어 SK주(酒)유소 서울 종로점</v>
      </c>
    </row>
    <row r="106" spans="1:9">
      <c r="A106" s="32" t="s">
        <v>2749</v>
      </c>
      <c r="B106" s="32" t="s">
        <v>2598</v>
      </c>
      <c r="C106" s="32">
        <v>66</v>
      </c>
      <c r="D106" s="32">
        <v>61</v>
      </c>
      <c r="E106" s="26">
        <f>IFERROR(MATCH(A106,기사별유입!$J$3:$J$3072,0),"")</f>
        <v>34</v>
      </c>
      <c r="F106" s="26" t="str">
        <f>IF(E106="","",E106&amp;"@"&amp;COUNTIF($E$1:E106,E106))</f>
        <v>34@1</v>
      </c>
      <c r="G106" s="26" t="str">
        <f t="shared" si="1"/>
        <v>Naver 검색</v>
      </c>
      <c r="I106" s="26" t="str">
        <f>IF(E106="","",INDEX('기사 리스트'!B:B,MATCH("https://skinnonews.com"&amp;A106,'기사 리스트'!C:C,0)))</f>
        <v>최재원 SK온 수석부회장 구성원 타운홀 미팅 “배터리 산업은 정해진 미래… 본원 경쟁력 단단히 갖춰야”</v>
      </c>
    </row>
    <row r="107" spans="1:9">
      <c r="A107" s="32" t="s">
        <v>1036</v>
      </c>
      <c r="B107" s="32" t="s">
        <v>2596</v>
      </c>
      <c r="C107" s="32">
        <v>65</v>
      </c>
      <c r="D107" s="32">
        <v>43</v>
      </c>
      <c r="E107" s="26" t="str">
        <f>IFERROR(MATCH(A107,기사별유입!$J$3:$J$3072,0),"")</f>
        <v/>
      </c>
      <c r="F107" s="26" t="str">
        <f>IF(E107="","",E107&amp;"@"&amp;COUNTIF($E$1:E107,E107))</f>
        <v/>
      </c>
      <c r="G107" s="26" t="str">
        <f t="shared" si="1"/>
        <v>Google 검색</v>
      </c>
      <c r="I107" s="26" t="str">
        <f>IF(E107="","",INDEX('기사 리스트'!B:B,MATCH("https://skinnonews.com"&amp;A107,'기사 리스트'!C:C,0)))</f>
        <v/>
      </c>
    </row>
    <row r="108" spans="1:9">
      <c r="A108" s="32" t="s">
        <v>3442</v>
      </c>
      <c r="B108" s="32" t="s">
        <v>2597</v>
      </c>
      <c r="C108" s="32">
        <v>63</v>
      </c>
      <c r="D108" s="32">
        <v>42</v>
      </c>
      <c r="E108" s="26">
        <f>IFERROR(MATCH(A108,기사별유입!$J$3:$J$3072,0),"")</f>
        <v>20</v>
      </c>
      <c r="F108" s="26" t="str">
        <f>IF(E108="","",E108&amp;"@"&amp;COUNTIF($E$1:E108,E108))</f>
        <v>20@2</v>
      </c>
      <c r="G108" s="26" t="str">
        <f t="shared" si="1"/>
        <v>직접유입</v>
      </c>
      <c r="I108" s="26" t="str">
        <f>IF(E108="","",INDEX('기사 리스트'!B:B,MATCH("https://skinnonews.com"&amp;A108,'기사 리스트'!C:C,0)))</f>
        <v>SK온, 리튬메탈 배터리용 고분자 전해질 개발</v>
      </c>
    </row>
    <row r="109" spans="1:9">
      <c r="A109" s="32" t="s">
        <v>1126</v>
      </c>
      <c r="B109" s="32" t="s">
        <v>2596</v>
      </c>
      <c r="C109" s="32">
        <v>62</v>
      </c>
      <c r="D109" s="32">
        <v>51</v>
      </c>
      <c r="E109" s="26" t="str">
        <f>IFERROR(MATCH(A109,기사별유입!$J$3:$J$3072,0),"")</f>
        <v/>
      </c>
      <c r="F109" s="26" t="str">
        <f>IF(E109="","",E109&amp;"@"&amp;COUNTIF($E$1:E109,E109))</f>
        <v/>
      </c>
      <c r="G109" s="26" t="str">
        <f t="shared" si="1"/>
        <v>Google 검색</v>
      </c>
      <c r="I109" s="26" t="str">
        <f>IF(E109="","",INDEX('기사 리스트'!B:B,MATCH("https://skinnonews.com"&amp;A109,'기사 리스트'!C:C,0)))</f>
        <v/>
      </c>
    </row>
    <row r="110" spans="1:9">
      <c r="A110" s="32" t="s">
        <v>1127</v>
      </c>
      <c r="B110" s="32" t="s">
        <v>2596</v>
      </c>
      <c r="C110" s="32">
        <v>61</v>
      </c>
      <c r="D110" s="32">
        <v>58</v>
      </c>
      <c r="E110" s="26" t="str">
        <f>IFERROR(MATCH(A110,기사별유입!$J$3:$J$3072,0),"")</f>
        <v/>
      </c>
      <c r="F110" s="26" t="str">
        <f>IF(E110="","",E110&amp;"@"&amp;COUNTIF($E$1:E110,E110))</f>
        <v/>
      </c>
      <c r="G110" s="26" t="str">
        <f t="shared" si="1"/>
        <v>Google 검색</v>
      </c>
      <c r="I110" s="26" t="str">
        <f>IF(E110="","",INDEX('기사 리스트'!B:B,MATCH("https://skinnonews.com"&amp;A110,'기사 리스트'!C:C,0)))</f>
        <v/>
      </c>
    </row>
    <row r="111" spans="1:9">
      <c r="A111" s="32" t="s">
        <v>1234</v>
      </c>
      <c r="B111" s="32" t="s">
        <v>2596</v>
      </c>
      <c r="C111" s="32">
        <v>61</v>
      </c>
      <c r="D111" s="32">
        <v>56</v>
      </c>
      <c r="E111" s="26" t="str">
        <f>IFERROR(MATCH(A111,기사별유입!$J$3:$J$3072,0),"")</f>
        <v/>
      </c>
      <c r="F111" s="26" t="str">
        <f>IF(E111="","",E111&amp;"@"&amp;COUNTIF($E$1:E111,E111))</f>
        <v/>
      </c>
      <c r="G111" s="26" t="str">
        <f t="shared" si="1"/>
        <v>Google 검색</v>
      </c>
      <c r="I111" s="26" t="str">
        <f>IF(E111="","",INDEX('기사 리스트'!B:B,MATCH("https://skinnonews.com"&amp;A111,'기사 리스트'!C:C,0)))</f>
        <v/>
      </c>
    </row>
    <row r="112" spans="1:9">
      <c r="A112" s="32" t="s">
        <v>1040</v>
      </c>
      <c r="B112" s="32" t="s">
        <v>2596</v>
      </c>
      <c r="C112" s="32">
        <v>60</v>
      </c>
      <c r="D112" s="32">
        <v>51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Google 검색</v>
      </c>
      <c r="I112" s="26" t="str">
        <f>IF(E112="","",INDEX('기사 리스트'!B:B,MATCH("https://skinnonews.com"&amp;A112,'기사 리스트'!C:C,0)))</f>
        <v/>
      </c>
    </row>
    <row r="113" spans="1:9">
      <c r="A113" s="32" t="s">
        <v>1150</v>
      </c>
      <c r="B113" s="32" t="s">
        <v>2596</v>
      </c>
      <c r="C113" s="32">
        <v>60</v>
      </c>
      <c r="D113" s="32">
        <v>45</v>
      </c>
      <c r="E113" s="26" t="str">
        <f>IFERROR(MATCH(A113,기사별유입!$J$3:$J$3072,0),"")</f>
        <v/>
      </c>
      <c r="F113" s="26" t="str">
        <f>IF(E113="","",E113&amp;"@"&amp;COUNTIF($E$1:E113,E113))</f>
        <v/>
      </c>
      <c r="G113" s="26" t="str">
        <f t="shared" si="1"/>
        <v>Google 검색</v>
      </c>
      <c r="I113" s="26" t="str">
        <f>IF(E113="","",INDEX('기사 리스트'!B:B,MATCH("https://skinnonews.com"&amp;A113,'기사 리스트'!C:C,0)))</f>
        <v/>
      </c>
    </row>
    <row r="114" spans="1:9">
      <c r="A114" s="32" t="s">
        <v>1090</v>
      </c>
      <c r="B114" s="32" t="s">
        <v>2596</v>
      </c>
      <c r="C114" s="32">
        <v>59</v>
      </c>
      <c r="D114" s="32">
        <v>48</v>
      </c>
      <c r="E114" s="26" t="str">
        <f>IFERROR(MATCH(A114,기사별유입!$J$3:$J$3072,0),"")</f>
        <v/>
      </c>
      <c r="F114" s="26" t="str">
        <f>IF(E114="","",E114&amp;"@"&amp;COUNTIF($E$1:E114,E114))</f>
        <v/>
      </c>
      <c r="G114" s="26" t="str">
        <f t="shared" si="1"/>
        <v>Google 검색</v>
      </c>
      <c r="I114" s="26" t="str">
        <f>IF(E114="","",INDEX('기사 리스트'!B:B,MATCH("https://skinnonews.com"&amp;A114,'기사 리스트'!C:C,0)))</f>
        <v/>
      </c>
    </row>
    <row r="115" spans="1:9">
      <c r="A115" s="32" t="s">
        <v>1075</v>
      </c>
      <c r="B115" s="32" t="s">
        <v>2596</v>
      </c>
      <c r="C115" s="32">
        <v>59</v>
      </c>
      <c r="D115" s="32">
        <v>53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Google 검색</v>
      </c>
      <c r="I115" s="26" t="str">
        <f>IF(E115="","",INDEX('기사 리스트'!B:B,MATCH("https://skinnonews.com"&amp;A115,'기사 리스트'!C:C,0)))</f>
        <v/>
      </c>
    </row>
    <row r="116" spans="1:9">
      <c r="A116" s="32" t="s">
        <v>1099</v>
      </c>
      <c r="B116" s="32" t="s">
        <v>2596</v>
      </c>
      <c r="C116" s="32">
        <v>59</v>
      </c>
      <c r="D116" s="32">
        <v>40</v>
      </c>
      <c r="E116" s="26" t="str">
        <f>IFERROR(MATCH(A116,기사별유입!$J$3:$J$3072,0),"")</f>
        <v/>
      </c>
      <c r="F116" s="26" t="str">
        <f>IF(E116="","",E116&amp;"@"&amp;COUNTIF($E$1:E116,E116))</f>
        <v/>
      </c>
      <c r="G116" s="26" t="str">
        <f t="shared" si="1"/>
        <v>Google 검색</v>
      </c>
      <c r="I116" s="26" t="str">
        <f>IF(E116="","",INDEX('기사 리스트'!B:B,MATCH("https://skinnonews.com"&amp;A116,'기사 리스트'!C:C,0)))</f>
        <v/>
      </c>
    </row>
    <row r="117" spans="1:9">
      <c r="A117" s="32" t="s">
        <v>1058</v>
      </c>
      <c r="B117" s="32" t="s">
        <v>2596</v>
      </c>
      <c r="C117" s="32">
        <v>58</v>
      </c>
      <c r="D117" s="32">
        <v>42</v>
      </c>
      <c r="E117" s="26" t="str">
        <f>IFERROR(MATCH(A117,기사별유입!$J$3:$J$3072,0),"")</f>
        <v/>
      </c>
      <c r="F117" s="26" t="str">
        <f>IF(E117="","",E117&amp;"@"&amp;COUNTIF($E$1:E117,E117))</f>
        <v/>
      </c>
      <c r="G117" s="26" t="str">
        <f t="shared" si="1"/>
        <v>Google 검색</v>
      </c>
      <c r="I117" s="26" t="str">
        <f>IF(E117="","",INDEX('기사 리스트'!B:B,MATCH("https://skinnonews.com"&amp;A117,'기사 리스트'!C:C,0)))</f>
        <v/>
      </c>
    </row>
    <row r="118" spans="1:9">
      <c r="A118" s="32" t="s">
        <v>1068</v>
      </c>
      <c r="B118" s="32" t="s">
        <v>2596</v>
      </c>
      <c r="C118" s="32">
        <v>57</v>
      </c>
      <c r="D118" s="32">
        <v>51</v>
      </c>
      <c r="E118" s="26" t="str">
        <f>IFERROR(MATCH(A118,기사별유입!$J$3:$J$3072,0),"")</f>
        <v/>
      </c>
      <c r="F118" s="26" t="str">
        <f>IF(E118="","",E118&amp;"@"&amp;COUNTIF($E$1:E118,E118))</f>
        <v/>
      </c>
      <c r="G118" s="26" t="str">
        <f t="shared" si="1"/>
        <v>Google 검색</v>
      </c>
      <c r="I118" s="26" t="str">
        <f>IF(E118="","",INDEX('기사 리스트'!B:B,MATCH("https://skinnonews.com"&amp;A118,'기사 리스트'!C:C,0)))</f>
        <v/>
      </c>
    </row>
    <row r="119" spans="1:9">
      <c r="A119" s="32" t="s">
        <v>1009</v>
      </c>
      <c r="B119" s="32" t="s">
        <v>2598</v>
      </c>
      <c r="C119" s="32">
        <v>57</v>
      </c>
      <c r="D119" s="32">
        <v>35</v>
      </c>
      <c r="E119" s="26" t="str">
        <f>IFERROR(MATCH(A119,기사별유입!$J$3:$J$3072,0),"")</f>
        <v/>
      </c>
      <c r="F119" s="26" t="str">
        <f>IF(E119="","",E119&amp;"@"&amp;COUNTIF($E$1:E119,E119))</f>
        <v/>
      </c>
      <c r="G119" s="26" t="str">
        <f t="shared" si="1"/>
        <v>Naver 검색</v>
      </c>
      <c r="I119" s="26" t="str">
        <f>IF(E119="","",INDEX('기사 리스트'!B:B,MATCH("https://skinnonews.com"&amp;A119,'기사 리스트'!C:C,0)))</f>
        <v/>
      </c>
    </row>
    <row r="120" spans="1:9">
      <c r="A120" s="32" t="s">
        <v>1092</v>
      </c>
      <c r="B120" s="32" t="s">
        <v>2596</v>
      </c>
      <c r="C120" s="32">
        <v>56</v>
      </c>
      <c r="D120" s="32">
        <v>42</v>
      </c>
      <c r="E120" s="26" t="str">
        <f>IFERROR(MATCH(A120,기사별유입!$J$3:$J$3072,0),"")</f>
        <v/>
      </c>
      <c r="F120" s="26" t="str">
        <f>IF(E120="","",E120&amp;"@"&amp;COUNTIF($E$1:E120,E120))</f>
        <v/>
      </c>
      <c r="G120" s="26" t="str">
        <f t="shared" si="1"/>
        <v>Google 검색</v>
      </c>
      <c r="I120" s="26" t="str">
        <f>IF(E120="","",INDEX('기사 리스트'!B:B,MATCH("https://skinnonews.com"&amp;A120,'기사 리스트'!C:C,0)))</f>
        <v/>
      </c>
    </row>
    <row r="121" spans="1:9">
      <c r="A121" s="32" t="s">
        <v>1038</v>
      </c>
      <c r="B121" s="32" t="s">
        <v>2596</v>
      </c>
      <c r="C121" s="32">
        <v>56</v>
      </c>
      <c r="D121" s="32">
        <v>32</v>
      </c>
      <c r="E121" s="26" t="str">
        <f>IFERROR(MATCH(A121,기사별유입!$J$3:$J$3072,0),"")</f>
        <v/>
      </c>
      <c r="F121" s="26" t="str">
        <f>IF(E121="","",E121&amp;"@"&amp;COUNTIF($E$1:E121,E121))</f>
        <v/>
      </c>
      <c r="G121" s="26" t="str">
        <f t="shared" si="1"/>
        <v>Google 검색</v>
      </c>
      <c r="I121" s="26" t="str">
        <f>IF(E121="","",INDEX('기사 리스트'!B:B,MATCH("https://skinnonews.com"&amp;A121,'기사 리스트'!C:C,0)))</f>
        <v/>
      </c>
    </row>
    <row r="122" spans="1:9">
      <c r="A122" s="32" t="s">
        <v>1144</v>
      </c>
      <c r="B122" s="32" t="s">
        <v>2596</v>
      </c>
      <c r="C122" s="32">
        <v>55</v>
      </c>
      <c r="D122" s="32">
        <v>47</v>
      </c>
      <c r="E122" s="26" t="str">
        <f>IFERROR(MATCH(A122,기사별유입!$J$3:$J$3072,0),"")</f>
        <v/>
      </c>
      <c r="F122" s="26" t="str">
        <f>IF(E122="","",E122&amp;"@"&amp;COUNTIF($E$1:E122,E122))</f>
        <v/>
      </c>
      <c r="G122" s="26" t="str">
        <f t="shared" si="1"/>
        <v>Google 검색</v>
      </c>
      <c r="I122" s="26" t="str">
        <f>IF(E122="","",INDEX('기사 리스트'!B:B,MATCH("https://skinnonews.com"&amp;A122,'기사 리스트'!C:C,0)))</f>
        <v/>
      </c>
    </row>
    <row r="123" spans="1:9">
      <c r="A123" s="32" t="s">
        <v>1027</v>
      </c>
      <c r="B123" s="32" t="s">
        <v>2596</v>
      </c>
      <c r="C123" s="32">
        <v>55</v>
      </c>
      <c r="D123" s="32">
        <v>31</v>
      </c>
      <c r="E123" s="26" t="str">
        <f>IFERROR(MATCH(A123,기사별유입!$J$3:$J$3072,0),"")</f>
        <v/>
      </c>
      <c r="F123" s="26" t="str">
        <f>IF(E123="","",E123&amp;"@"&amp;COUNTIF($E$1:E123,E123))</f>
        <v/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/>
      </c>
    </row>
    <row r="124" spans="1:9">
      <c r="A124" s="32" t="s">
        <v>997</v>
      </c>
      <c r="B124" s="32" t="s">
        <v>2601</v>
      </c>
      <c r="C124" s="32">
        <v>55</v>
      </c>
      <c r="D124" s="32">
        <v>40</v>
      </c>
      <c r="E124" s="26" t="str">
        <f>IFERROR(MATCH(A124,기사별유입!$J$3:$J$3072,0),"")</f>
        <v/>
      </c>
      <c r="F124" s="26" t="str">
        <f>IF(E124="","",E124&amp;"@"&amp;COUNTIF($E$1:E124,E124))</f>
        <v/>
      </c>
      <c r="G124" s="26" t="str">
        <f t="shared" si="1"/>
        <v>Naver.com</v>
      </c>
      <c r="I124" s="26" t="str">
        <f>IF(E124="","",INDEX('기사 리스트'!B:B,MATCH("https://skinnonews.com"&amp;A124,'기사 리스트'!C:C,0)))</f>
        <v/>
      </c>
    </row>
    <row r="125" spans="1:9">
      <c r="A125" s="32" t="s">
        <v>1035</v>
      </c>
      <c r="B125" s="32" t="s">
        <v>2597</v>
      </c>
      <c r="C125" s="32">
        <v>55</v>
      </c>
      <c r="D125" s="32">
        <v>27</v>
      </c>
      <c r="E125" s="26" t="str">
        <f>IFERROR(MATCH(A125,기사별유입!$J$3:$J$3072,0),"")</f>
        <v/>
      </c>
      <c r="F125" s="26" t="str">
        <f>IF(E125="","",E125&amp;"@"&amp;COUNTIF($E$1:E125,E125))</f>
        <v/>
      </c>
      <c r="G125" s="26" t="str">
        <f t="shared" si="1"/>
        <v>직접유입</v>
      </c>
      <c r="I125" s="26" t="str">
        <f>IF(E125="","",INDEX('기사 리스트'!B:B,MATCH("https://skinnonews.com"&amp;A125,'기사 리스트'!C:C,0)))</f>
        <v/>
      </c>
    </row>
    <row r="126" spans="1:9">
      <c r="A126" s="32" t="s">
        <v>1079</v>
      </c>
      <c r="B126" s="32" t="s">
        <v>2611</v>
      </c>
      <c r="C126" s="32">
        <v>54</v>
      </c>
      <c r="D126" s="32">
        <v>53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Namu.wiki</v>
      </c>
      <c r="I126" s="26" t="str">
        <f>IF(E126="","",INDEX('기사 리스트'!B:B,MATCH("https://skinnonews.com"&amp;A126,'기사 리스트'!C:C,0)))</f>
        <v/>
      </c>
    </row>
    <row r="127" spans="1:9">
      <c r="A127" s="32" t="s">
        <v>1109</v>
      </c>
      <c r="B127" s="32" t="s">
        <v>2596</v>
      </c>
      <c r="C127" s="32">
        <v>54</v>
      </c>
      <c r="D127" s="32">
        <v>52</v>
      </c>
      <c r="E127" s="26" t="str">
        <f>IFERROR(MATCH(A127,기사별유입!$J$3:$J$3072,0),"")</f>
        <v/>
      </c>
      <c r="F127" s="26" t="str">
        <f>IF(E127="","",E127&amp;"@"&amp;COUNTIF($E$1:E127,E127))</f>
        <v/>
      </c>
      <c r="G127" s="26" t="str">
        <f t="shared" si="1"/>
        <v>Google 검색</v>
      </c>
      <c r="I127" s="26" t="str">
        <f>IF(E127="","",INDEX('기사 리스트'!B:B,MATCH("https://skinnonews.com"&amp;A127,'기사 리스트'!C:C,0)))</f>
        <v/>
      </c>
    </row>
    <row r="128" spans="1:9">
      <c r="A128" s="32" t="s">
        <v>1293</v>
      </c>
      <c r="B128" s="32" t="s">
        <v>2597</v>
      </c>
      <c r="C128" s="32">
        <v>53</v>
      </c>
      <c r="D128" s="32">
        <v>53</v>
      </c>
      <c r="E128" s="26" t="str">
        <f>IFERROR(MATCH(A128,기사별유입!$J$3:$J$3072,0),"")</f>
        <v/>
      </c>
      <c r="F128" s="26" t="str">
        <f>IF(E128="","",E128&amp;"@"&amp;COUNTIF($E$1:E128,E128))</f>
        <v/>
      </c>
      <c r="G128" s="26" t="str">
        <f t="shared" si="1"/>
        <v>직접유입</v>
      </c>
      <c r="I128" s="26" t="str">
        <f>IF(E128="","",INDEX('기사 리스트'!B:B,MATCH("https://skinnonews.com"&amp;A128,'기사 리스트'!C:C,0)))</f>
        <v/>
      </c>
    </row>
    <row r="129" spans="1:9">
      <c r="A129" s="32" t="s">
        <v>1069</v>
      </c>
      <c r="B129" s="32" t="s">
        <v>2596</v>
      </c>
      <c r="C129" s="32">
        <v>53</v>
      </c>
      <c r="D129" s="32">
        <v>42</v>
      </c>
      <c r="E129" s="26" t="str">
        <f>IFERROR(MATCH(A129,기사별유입!$J$3:$J$3072,0),"")</f>
        <v/>
      </c>
      <c r="F129" s="26" t="str">
        <f>IF(E129="","",E129&amp;"@"&amp;COUNTIF($E$1:E129,E129))</f>
        <v/>
      </c>
      <c r="G129" s="26" t="str">
        <f t="shared" si="1"/>
        <v>Google 검색</v>
      </c>
      <c r="I129" s="26" t="str">
        <f>IF(E129="","",INDEX('기사 리스트'!B:B,MATCH("https://skinnonews.com"&amp;A129,'기사 리스트'!C:C,0)))</f>
        <v/>
      </c>
    </row>
    <row r="130" spans="1:9">
      <c r="A130" s="32" t="s">
        <v>1200</v>
      </c>
      <c r="B130" s="32" t="s">
        <v>2596</v>
      </c>
      <c r="C130" s="32">
        <v>53</v>
      </c>
      <c r="D130" s="32">
        <v>45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Google 검색</v>
      </c>
      <c r="I130" s="26" t="str">
        <f>IF(E130="","",INDEX('기사 리스트'!B:B,MATCH("https://skinnonews.com"&amp;A130,'기사 리스트'!C:C,0)))</f>
        <v/>
      </c>
    </row>
    <row r="131" spans="1:9">
      <c r="A131" s="32" t="s">
        <v>994</v>
      </c>
      <c r="B131" s="32" t="s">
        <v>2631</v>
      </c>
      <c r="C131" s="32">
        <v>52</v>
      </c>
      <c r="D131" s="32">
        <v>1</v>
      </c>
      <c r="E131" s="26" t="str">
        <f>IFERROR(MATCH(A131,기사별유입!$J$3:$J$3072,0),"")</f>
        <v/>
      </c>
      <c r="F131" s="26" t="str">
        <f>IF(E131="","",E131&amp;"@"&amp;COUNTIF($E$1:E131,E131))</f>
        <v/>
      </c>
      <c r="G131" s="26" t="str">
        <f t="shared" ref="G131:G194" si="2">IF(B131="naver","Naver 검색",IF(B131="google","Google 검색",IF(B131="(direct)","직접유입",UPPER(LEFT(B131,1))&amp;MID(B131,2,99))))</f>
        <v>Newsletter</v>
      </c>
      <c r="I131" s="26" t="str">
        <f>IF(E131="","",INDEX('기사 리스트'!B:B,MATCH("https://skinnonews.com"&amp;A131,'기사 리스트'!C:C,0)))</f>
        <v/>
      </c>
    </row>
    <row r="132" spans="1:9">
      <c r="A132" s="32" t="s">
        <v>994</v>
      </c>
      <c r="B132" s="32" t="s">
        <v>2610</v>
      </c>
      <c r="C132" s="32">
        <v>51</v>
      </c>
      <c r="D132" s="32">
        <v>41</v>
      </c>
      <c r="E132" s="26" t="str">
        <f>IFERROR(MATCH(A132,기사별유입!$J$3:$J$3072,0),"")</f>
        <v/>
      </c>
      <c r="F132" s="26" t="str">
        <f>IF(E132="","",E132&amp;"@"&amp;COUNTIF($E$1:E132,E132))</f>
        <v/>
      </c>
      <c r="G132" s="26" t="str">
        <f t="shared" si="2"/>
        <v>Skietechnology.com</v>
      </c>
      <c r="I132" s="26" t="str">
        <f>IF(E132="","",INDEX('기사 리스트'!B:B,MATCH("https://skinnonews.com"&amp;A132,'기사 리스트'!C:C,0)))</f>
        <v/>
      </c>
    </row>
    <row r="133" spans="1:9">
      <c r="A133" s="32" t="s">
        <v>1088</v>
      </c>
      <c r="B133" s="32" t="s">
        <v>2596</v>
      </c>
      <c r="C133" s="32">
        <v>51</v>
      </c>
      <c r="D133" s="32">
        <v>39</v>
      </c>
      <c r="E133" s="26" t="str">
        <f>IFERROR(MATCH(A133,기사별유입!$J$3:$J$3072,0),"")</f>
        <v/>
      </c>
      <c r="F133" s="26" t="str">
        <f>IF(E133="","",E133&amp;"@"&amp;COUNTIF($E$1:E133,E133))</f>
        <v/>
      </c>
      <c r="G133" s="26" t="str">
        <f t="shared" si="2"/>
        <v>Google 검색</v>
      </c>
      <c r="I133" s="26" t="str">
        <f>IF(E133="","",INDEX('기사 리스트'!B:B,MATCH("https://skinnonews.com"&amp;A133,'기사 리스트'!C:C,0)))</f>
        <v/>
      </c>
    </row>
    <row r="134" spans="1:9">
      <c r="A134" s="32" t="s">
        <v>1046</v>
      </c>
      <c r="B134" s="32" t="s">
        <v>2596</v>
      </c>
      <c r="C134" s="32">
        <v>51</v>
      </c>
      <c r="D134" s="32">
        <v>50</v>
      </c>
      <c r="E134" s="26" t="str">
        <f>IFERROR(MATCH(A134,기사별유입!$J$3:$J$3072,0),"")</f>
        <v/>
      </c>
      <c r="F134" s="26" t="str">
        <f>IF(E134="","",E134&amp;"@"&amp;COUNTIF($E$1:E134,E134))</f>
        <v/>
      </c>
      <c r="G134" s="26" t="str">
        <f t="shared" si="2"/>
        <v>Google 검색</v>
      </c>
      <c r="I134" s="26" t="str">
        <f>IF(E134="","",INDEX('기사 리스트'!B:B,MATCH("https://skinnonews.com"&amp;A134,'기사 리스트'!C:C,0)))</f>
        <v/>
      </c>
    </row>
    <row r="135" spans="1:9">
      <c r="A135" s="32" t="s">
        <v>1166</v>
      </c>
      <c r="B135" s="32" t="s">
        <v>2596</v>
      </c>
      <c r="C135" s="32">
        <v>51</v>
      </c>
      <c r="D135" s="32">
        <v>46</v>
      </c>
      <c r="E135" s="26" t="str">
        <f>IFERROR(MATCH(A135,기사별유입!$J$3:$J$3072,0),"")</f>
        <v/>
      </c>
      <c r="F135" s="26" t="str">
        <f>IF(E135="","",E135&amp;"@"&amp;COUNTIF($E$1:E135,E135))</f>
        <v/>
      </c>
      <c r="G135" s="26" t="str">
        <f t="shared" si="2"/>
        <v>Google 검색</v>
      </c>
      <c r="I135" s="26" t="str">
        <f>IF(E135="","",INDEX('기사 리스트'!B:B,MATCH("https://skinnonews.com"&amp;A135,'기사 리스트'!C:C,0)))</f>
        <v/>
      </c>
    </row>
    <row r="136" spans="1:9">
      <c r="A136" s="32" t="s">
        <v>1136</v>
      </c>
      <c r="B136" s="32" t="s">
        <v>2596</v>
      </c>
      <c r="C136" s="32">
        <v>51</v>
      </c>
      <c r="D136" s="32">
        <v>49</v>
      </c>
      <c r="E136" s="26" t="str">
        <f>IFERROR(MATCH(A136,기사별유입!$J$3:$J$3072,0),"")</f>
        <v/>
      </c>
      <c r="F136" s="26" t="str">
        <f>IF(E136="","",E136&amp;"@"&amp;COUNTIF($E$1:E136,E136))</f>
        <v/>
      </c>
      <c r="G136" s="26" t="str">
        <f t="shared" si="2"/>
        <v>Google 검색</v>
      </c>
      <c r="I136" s="26" t="str">
        <f>IF(E136="","",INDEX('기사 리스트'!B:B,MATCH("https://skinnonews.com"&amp;A136,'기사 리스트'!C:C,0)))</f>
        <v/>
      </c>
    </row>
    <row r="137" spans="1:9">
      <c r="A137" s="32" t="s">
        <v>1038</v>
      </c>
      <c r="B137" s="32" t="s">
        <v>2597</v>
      </c>
      <c r="C137" s="32">
        <v>50</v>
      </c>
      <c r="D137" s="32">
        <v>48</v>
      </c>
      <c r="E137" s="26" t="str">
        <f>IFERROR(MATCH(A137,기사별유입!$J$3:$J$3072,0),"")</f>
        <v/>
      </c>
      <c r="F137" s="26" t="str">
        <f>IF(E137="","",E137&amp;"@"&amp;COUNTIF($E$1:E137,E137))</f>
        <v/>
      </c>
      <c r="G137" s="26" t="str">
        <f t="shared" si="2"/>
        <v>직접유입</v>
      </c>
      <c r="I137" s="26" t="str">
        <f>IF(E137="","",INDEX('기사 리스트'!B:B,MATCH("https://skinnonews.com"&amp;A137,'기사 리스트'!C:C,0)))</f>
        <v/>
      </c>
    </row>
    <row r="138" spans="1:9">
      <c r="A138" s="32" t="s">
        <v>1138</v>
      </c>
      <c r="B138" s="32" t="s">
        <v>2596</v>
      </c>
      <c r="C138" s="32">
        <v>49</v>
      </c>
      <c r="D138" s="32">
        <v>40</v>
      </c>
      <c r="E138" s="26" t="str">
        <f>IFERROR(MATCH(A138,기사별유입!$J$3:$J$3072,0),"")</f>
        <v/>
      </c>
      <c r="F138" s="26" t="str">
        <f>IF(E138="","",E138&amp;"@"&amp;COUNTIF($E$1:E138,E138))</f>
        <v/>
      </c>
      <c r="G138" s="26" t="str">
        <f t="shared" si="2"/>
        <v>Google 검색</v>
      </c>
      <c r="I138" s="26" t="str">
        <f>IF(E138="","",INDEX('기사 리스트'!B:B,MATCH("https://skinnonews.com"&amp;A138,'기사 리스트'!C:C,0)))</f>
        <v/>
      </c>
    </row>
    <row r="139" spans="1:9">
      <c r="A139" s="32" t="s">
        <v>1190</v>
      </c>
      <c r="B139" s="32" t="s">
        <v>2596</v>
      </c>
      <c r="C139" s="32">
        <v>49</v>
      </c>
      <c r="D139" s="32">
        <v>46</v>
      </c>
      <c r="E139" s="26" t="str">
        <f>IFERROR(MATCH(A139,기사별유입!$J$3:$J$3072,0),"")</f>
        <v/>
      </c>
      <c r="F139" s="26" t="str">
        <f>IF(E139="","",E139&amp;"@"&amp;COUNTIF($E$1:E139,E139))</f>
        <v/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/>
      </c>
    </row>
    <row r="140" spans="1:9">
      <c r="A140" s="32" t="s">
        <v>1371</v>
      </c>
      <c r="B140" s="32" t="s">
        <v>2596</v>
      </c>
      <c r="C140" s="32">
        <v>49</v>
      </c>
      <c r="D140" s="32">
        <v>35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Google 검색</v>
      </c>
      <c r="I140" s="26" t="str">
        <f>IF(E140="","",INDEX('기사 리스트'!B:B,MATCH("https://skinnonews.com"&amp;A140,'기사 리스트'!C:C,0)))</f>
        <v/>
      </c>
    </row>
    <row r="141" spans="1:9">
      <c r="A141" s="32" t="s">
        <v>3444</v>
      </c>
      <c r="B141" s="32" t="s">
        <v>2597</v>
      </c>
      <c r="C141" s="32">
        <v>48</v>
      </c>
      <c r="D141" s="32">
        <v>42</v>
      </c>
      <c r="E141" s="26">
        <f>IFERROR(MATCH(A141,기사별유입!$J$3:$J$3072,0),"")</f>
        <v>53</v>
      </c>
      <c r="F141" s="26" t="str">
        <f>IF(E141="","",E141&amp;"@"&amp;COUNTIF($E$1:E141,E141))</f>
        <v>53@1</v>
      </c>
      <c r="G141" s="26" t="str">
        <f t="shared" si="2"/>
        <v>직접유입</v>
      </c>
      <c r="I141" s="26" t="str">
        <f>IF(E141="","",INDEX('기사 리스트'!B:B,MATCH("https://skinnonews.com"&amp;A141,'기사 리스트'!C:C,0)))</f>
        <v>SK이노베이션, 2주간 ‘집중 자원봉사’ 활동 펼쳐… 구성원 2,800명 동참</v>
      </c>
    </row>
    <row r="142" spans="1:9">
      <c r="A142" s="32" t="s">
        <v>3445</v>
      </c>
      <c r="B142" s="32" t="s">
        <v>2597</v>
      </c>
      <c r="C142" s="32">
        <v>48</v>
      </c>
      <c r="D142" s="32">
        <v>30</v>
      </c>
      <c r="E142" s="26">
        <f>IFERROR(MATCH(A142,기사별유입!$J$3:$J$3072,0),"")</f>
        <v>56</v>
      </c>
      <c r="F142" s="26" t="str">
        <f>IF(E142="","",E142&amp;"@"&amp;COUNTIF($E$1:E142,E142))</f>
        <v>56@1</v>
      </c>
      <c r="G142" s="26" t="str">
        <f t="shared" si="2"/>
        <v>직접유입</v>
      </c>
      <c r="I142" s="26" t="str">
        <f>IF(E142="","",INDEX('기사 리스트'!B:B,MATCH("https://skinnonews.com"&amp;A142,'기사 리스트'!C:C,0)))</f>
        <v>“음악엔 장애도 장벽도 없다”, 부다페스트 수놓은 희망의 선율</v>
      </c>
    </row>
    <row r="143" spans="1:9">
      <c r="A143" s="32" t="s">
        <v>1018</v>
      </c>
      <c r="B143" s="32" t="s">
        <v>2602</v>
      </c>
      <c r="C143" s="32">
        <v>48</v>
      </c>
      <c r="D143" s="32">
        <v>32</v>
      </c>
      <c r="E143" s="26" t="str">
        <f>IFERROR(MATCH(A143,기사별유입!$J$3:$J$3072,0),"")</f>
        <v/>
      </c>
      <c r="F143" s="26" t="str">
        <f>IF(E143="","",E143&amp;"@"&amp;COUNTIF($E$1:E143,E143))</f>
        <v/>
      </c>
      <c r="G143" s="26" t="str">
        <f t="shared" si="2"/>
        <v>Skincheonpetrochem.com</v>
      </c>
      <c r="I143" s="26" t="str">
        <f>IF(E143="","",INDEX('기사 리스트'!B:B,MATCH("https://skinnonews.com"&amp;A143,'기사 리스트'!C:C,0)))</f>
        <v/>
      </c>
    </row>
    <row r="144" spans="1:9">
      <c r="A144" s="32" t="s">
        <v>1034</v>
      </c>
      <c r="B144" s="32" t="s">
        <v>2597</v>
      </c>
      <c r="C144" s="32">
        <v>48</v>
      </c>
      <c r="D144" s="32">
        <v>40</v>
      </c>
      <c r="E144" s="26" t="str">
        <f>IFERROR(MATCH(A144,기사별유입!$J$3:$J$3072,0),"")</f>
        <v/>
      </c>
      <c r="F144" s="26" t="str">
        <f>IF(E144="","",E144&amp;"@"&amp;COUNTIF($E$1:E144,E144))</f>
        <v/>
      </c>
      <c r="G144" s="26" t="str">
        <f t="shared" si="2"/>
        <v>직접유입</v>
      </c>
      <c r="I144" s="26" t="str">
        <f>IF(E144="","",INDEX('기사 리스트'!B:B,MATCH("https://skinnonews.com"&amp;A144,'기사 리스트'!C:C,0)))</f>
        <v/>
      </c>
    </row>
    <row r="145" spans="1:9">
      <c r="A145" s="32" t="s">
        <v>1179</v>
      </c>
      <c r="B145" s="32" t="s">
        <v>2603</v>
      </c>
      <c r="C145" s="32">
        <v>47</v>
      </c>
      <c r="D145" s="32">
        <v>37</v>
      </c>
      <c r="E145" s="26" t="str">
        <f>IFERROR(MATCH(A145,기사별유입!$J$3:$J$3072,0),"")</f>
        <v/>
      </c>
      <c r="F145" s="26" t="str">
        <f>IF(E145="","",E145&amp;"@"&amp;COUNTIF($E$1:E145,E145))</f>
        <v/>
      </c>
      <c r="G145" s="26" t="str">
        <f t="shared" si="2"/>
        <v>Skenergy.com</v>
      </c>
      <c r="I145" s="26" t="str">
        <f>IF(E145="","",INDEX('기사 리스트'!B:B,MATCH("https://skinnonews.com"&amp;A145,'기사 리스트'!C:C,0)))</f>
        <v/>
      </c>
    </row>
    <row r="146" spans="1:9">
      <c r="A146" s="32" t="s">
        <v>2740</v>
      </c>
      <c r="B146" s="32" t="s">
        <v>2596</v>
      </c>
      <c r="C146" s="32">
        <v>47</v>
      </c>
      <c r="D146" s="32">
        <v>39</v>
      </c>
      <c r="E146" s="26">
        <f>IFERROR(MATCH(A146,기사별유입!$J$3:$J$3072,0),"")</f>
        <v>67</v>
      </c>
      <c r="F146" s="26" t="str">
        <f>IF(E146="","",E146&amp;"@"&amp;COUNTIF($E$1:E146,E146))</f>
        <v>67@1</v>
      </c>
      <c r="G146" s="26" t="str">
        <f t="shared" si="2"/>
        <v>Google 검색</v>
      </c>
      <c r="I146" s="26" t="str">
        <f>IF(E146="","",INDEX('기사 리스트'!B:B,MATCH("https://skinnonews.com"&amp;A146,'기사 리스트'!C:C,0)))</f>
        <v>심지 말고 뽑아라? 식목일에 시작된 특별한 미션! – 생태계교란 식물 제거하며 ‘한강지킴이’가 된 SK이노베이션</v>
      </c>
    </row>
    <row r="147" spans="1:9">
      <c r="A147" s="32" t="s">
        <v>1101</v>
      </c>
      <c r="B147" s="32" t="s">
        <v>2596</v>
      </c>
      <c r="C147" s="32">
        <v>47</v>
      </c>
      <c r="D147" s="32">
        <v>41</v>
      </c>
      <c r="E147" s="26" t="str">
        <f>IFERROR(MATCH(A147,기사별유입!$J$3:$J$3072,0),"")</f>
        <v/>
      </c>
      <c r="F147" s="26" t="str">
        <f>IF(E147="","",E147&amp;"@"&amp;COUNTIF($E$1:E147,E147))</f>
        <v/>
      </c>
      <c r="G147" s="26" t="str">
        <f t="shared" si="2"/>
        <v>Google 검색</v>
      </c>
      <c r="I147" s="26" t="str">
        <f>IF(E147="","",INDEX('기사 리스트'!B:B,MATCH("https://skinnonews.com"&amp;A147,'기사 리스트'!C:C,0)))</f>
        <v/>
      </c>
    </row>
    <row r="148" spans="1:9">
      <c r="A148" s="32" t="s">
        <v>1160</v>
      </c>
      <c r="B148" s="32" t="s">
        <v>2596</v>
      </c>
      <c r="C148" s="32">
        <v>47</v>
      </c>
      <c r="D148" s="32">
        <v>41</v>
      </c>
      <c r="E148" s="26" t="str">
        <f>IFERROR(MATCH(A148,기사별유입!$J$3:$J$3072,0),"")</f>
        <v/>
      </c>
      <c r="F148" s="26" t="str">
        <f>IF(E148="","",E148&amp;"@"&amp;COUNTIF($E$1:E148,E148))</f>
        <v/>
      </c>
      <c r="G148" s="26" t="str">
        <f t="shared" si="2"/>
        <v>Google 검색</v>
      </c>
      <c r="I148" s="26" t="str">
        <f>IF(E148="","",INDEX('기사 리스트'!B:B,MATCH("https://skinnonews.com"&amp;A148,'기사 리스트'!C:C,0)))</f>
        <v/>
      </c>
    </row>
    <row r="149" spans="1:9">
      <c r="A149" s="32" t="s">
        <v>2743</v>
      </c>
      <c r="B149" s="32" t="s">
        <v>2597</v>
      </c>
      <c r="C149" s="32">
        <v>46</v>
      </c>
      <c r="D149" s="32">
        <v>36</v>
      </c>
      <c r="E149" s="26">
        <f>IFERROR(MATCH(A149,기사별유입!$J$3:$J$3072,0),"")</f>
        <v>8</v>
      </c>
      <c r="F149" s="26" t="str">
        <f>IF(E149="","",E149&amp;"@"&amp;COUNTIF($E$1:E149,E149))</f>
        <v>8@2</v>
      </c>
      <c r="G149" s="26" t="str">
        <f t="shared" si="2"/>
        <v>직접유입</v>
      </c>
      <c r="I149" s="26" t="str">
        <f>IF(E149="","",INDEX('기사 리스트'!B:B,MATCH("https://skinnonews.com"&amp;A149,'기사 리스트'!C:C,0)))</f>
        <v>[전지적 배터리 시점] ① 일상을 차지(Charge)해 온 ‘전지’의 역사 – 과거의 꿈을 실현시키다!</v>
      </c>
    </row>
    <row r="150" spans="1:9">
      <c r="A150" s="32" t="s">
        <v>3447</v>
      </c>
      <c r="B150" s="32" t="s">
        <v>2597</v>
      </c>
      <c r="C150" s="32">
        <v>46</v>
      </c>
      <c r="D150" s="32">
        <v>43</v>
      </c>
      <c r="E150" s="26">
        <f>IFERROR(MATCH(A150,기사별유입!$J$3:$J$3072,0),"")</f>
        <v>74</v>
      </c>
      <c r="F150" s="26" t="str">
        <f>IF(E150="","",E150&amp;"@"&amp;COUNTIF($E$1:E150,E150))</f>
        <v>74@1</v>
      </c>
      <c r="G150" s="26" t="str">
        <f t="shared" si="2"/>
        <v>직접유입</v>
      </c>
      <c r="I150" s="26" t="str">
        <f>IF(E150="","",INDEX('기사 리스트'!B:B,MATCH("https://skinnonews.com"&amp;A150,'기사 리스트'!C:C,0)))</f>
        <v>SK이노베이션, 이해관계자 눈높이에 맞춰 ESG 활동 최적화한다</v>
      </c>
    </row>
    <row r="151" spans="1:9">
      <c r="A151" s="32" t="s">
        <v>1134</v>
      </c>
      <c r="B151" s="32" t="s">
        <v>2596</v>
      </c>
      <c r="C151" s="32">
        <v>46</v>
      </c>
      <c r="D151" s="32">
        <v>42</v>
      </c>
      <c r="E151" s="26" t="str">
        <f>IFERROR(MATCH(A151,기사별유입!$J$3:$J$3072,0),"")</f>
        <v/>
      </c>
      <c r="F151" s="26" t="str">
        <f>IF(E151="","",E151&amp;"@"&amp;COUNTIF($E$1:E151,E151))</f>
        <v/>
      </c>
      <c r="G151" s="26" t="str">
        <f t="shared" si="2"/>
        <v>Google 검색</v>
      </c>
      <c r="I151" s="26" t="str">
        <f>IF(E151="","",INDEX('기사 리스트'!B:B,MATCH("https://skinnonews.com"&amp;A151,'기사 리스트'!C:C,0)))</f>
        <v/>
      </c>
    </row>
    <row r="152" spans="1:9">
      <c r="A152" s="32" t="s">
        <v>1010</v>
      </c>
      <c r="B152" s="32" t="s">
        <v>2605</v>
      </c>
      <c r="C152" s="32">
        <v>46</v>
      </c>
      <c r="D152" s="32">
        <v>33</v>
      </c>
      <c r="E152" s="26" t="str">
        <f>IFERROR(MATCH(A152,기사별유입!$J$3:$J$3072,0),"")</f>
        <v/>
      </c>
      <c r="F152" s="26" t="str">
        <f>IF(E152="","",E152&amp;"@"&amp;COUNTIF($E$1:E152,E152))</f>
        <v/>
      </c>
      <c r="G152" s="26" t="str">
        <f t="shared" si="2"/>
        <v>Skenmove.com</v>
      </c>
      <c r="I152" s="26" t="str">
        <f>IF(E152="","",INDEX('기사 리스트'!B:B,MATCH("https://skinnonews.com"&amp;A152,'기사 리스트'!C:C,0)))</f>
        <v/>
      </c>
    </row>
    <row r="153" spans="1:9">
      <c r="A153" s="32" t="s">
        <v>1143</v>
      </c>
      <c r="B153" s="32" t="s">
        <v>2596</v>
      </c>
      <c r="C153" s="32">
        <v>45</v>
      </c>
      <c r="D153" s="32">
        <v>35</v>
      </c>
      <c r="E153" s="26" t="str">
        <f>IFERROR(MATCH(A153,기사별유입!$J$3:$J$3072,0),"")</f>
        <v/>
      </c>
      <c r="F153" s="26" t="str">
        <f>IF(E153="","",E153&amp;"@"&amp;COUNTIF($E$1:E153,E153))</f>
        <v/>
      </c>
      <c r="G153" s="26" t="str">
        <f t="shared" si="2"/>
        <v>Google 검색</v>
      </c>
      <c r="I153" s="26" t="str">
        <f>IF(E153="","",INDEX('기사 리스트'!B:B,MATCH("https://skinnonews.com"&amp;A153,'기사 리스트'!C:C,0)))</f>
        <v/>
      </c>
    </row>
    <row r="154" spans="1:9">
      <c r="A154" s="32" t="s">
        <v>1034</v>
      </c>
      <c r="B154" s="32" t="s">
        <v>2596</v>
      </c>
      <c r="C154" s="32">
        <v>45</v>
      </c>
      <c r="D154" s="32">
        <v>34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Google 검색</v>
      </c>
      <c r="I154" s="26" t="str">
        <f>IF(E154="","",INDEX('기사 리스트'!B:B,MATCH("https://skinnonews.com"&amp;A154,'기사 리스트'!C:C,0)))</f>
        <v/>
      </c>
    </row>
    <row r="155" spans="1:9">
      <c r="A155" s="32" t="s">
        <v>1061</v>
      </c>
      <c r="B155" s="32" t="s">
        <v>2596</v>
      </c>
      <c r="C155" s="32">
        <v>45</v>
      </c>
      <c r="D155" s="32">
        <v>37</v>
      </c>
      <c r="E155" s="26" t="str">
        <f>IFERROR(MATCH(A155,기사별유입!$J$3:$J$3072,0),"")</f>
        <v/>
      </c>
      <c r="F155" s="26" t="str">
        <f>IF(E155="","",E155&amp;"@"&amp;COUNTIF($E$1:E155,E155))</f>
        <v/>
      </c>
      <c r="G155" s="26" t="str">
        <f t="shared" si="2"/>
        <v>Google 검색</v>
      </c>
      <c r="I155" s="26" t="str">
        <f>IF(E155="","",INDEX('기사 리스트'!B:B,MATCH("https://skinnonews.com"&amp;A155,'기사 리스트'!C:C,0)))</f>
        <v/>
      </c>
    </row>
    <row r="156" spans="1:9">
      <c r="A156" s="32" t="s">
        <v>1071</v>
      </c>
      <c r="B156" s="32" t="s">
        <v>2596</v>
      </c>
      <c r="C156" s="32">
        <v>44</v>
      </c>
      <c r="D156" s="32">
        <v>39</v>
      </c>
      <c r="E156" s="26" t="str">
        <f>IFERROR(MATCH(A156,기사별유입!$J$3:$J$3072,0),"")</f>
        <v/>
      </c>
      <c r="F156" s="26" t="str">
        <f>IF(E156="","",E156&amp;"@"&amp;COUNTIF($E$1:E156,E156))</f>
        <v/>
      </c>
      <c r="G156" s="26" t="str">
        <f t="shared" si="2"/>
        <v>Google 검색</v>
      </c>
      <c r="I156" s="26" t="str">
        <f>IF(E156="","",INDEX('기사 리스트'!B:B,MATCH("https://skinnonews.com"&amp;A156,'기사 리스트'!C:C,0)))</f>
        <v/>
      </c>
    </row>
    <row r="157" spans="1:9">
      <c r="A157" s="32" t="s">
        <v>1081</v>
      </c>
      <c r="B157" s="32" t="s">
        <v>2597</v>
      </c>
      <c r="C157" s="32">
        <v>44</v>
      </c>
      <c r="D157" s="32">
        <v>13</v>
      </c>
      <c r="E157" s="26">
        <f>IFERROR(MATCH(A157,기사별유입!$J$3:$J$3072,0),"")</f>
        <v>78</v>
      </c>
      <c r="F157" s="26" t="str">
        <f>IF(E157="","",E157&amp;"@"&amp;COUNTIF($E$1:E157,E157))</f>
        <v>78@1</v>
      </c>
      <c r="G157" s="26" t="str">
        <f t="shared" si="2"/>
        <v>직접유입</v>
      </c>
      <c r="I157" s="26" t="e">
        <f>IF(E157="","",INDEX('기사 리스트'!B:B,MATCH("https://skinnonews.com"&amp;A157,'기사 리스트'!C:C,0)))</f>
        <v>#N/A</v>
      </c>
    </row>
    <row r="158" spans="1:9">
      <c r="A158" s="32" t="s">
        <v>1236</v>
      </c>
      <c r="B158" s="32" t="s">
        <v>2596</v>
      </c>
      <c r="C158" s="32">
        <v>44</v>
      </c>
      <c r="D158" s="32">
        <v>39</v>
      </c>
      <c r="E158" s="26" t="str">
        <f>IFERROR(MATCH(A158,기사별유입!$J$3:$J$3072,0),"")</f>
        <v/>
      </c>
      <c r="F158" s="26" t="str">
        <f>IF(E158="","",E158&amp;"@"&amp;COUNTIF($E$1:E158,E158))</f>
        <v/>
      </c>
      <c r="G158" s="26" t="str">
        <f t="shared" si="2"/>
        <v>Google 검색</v>
      </c>
      <c r="I158" s="26" t="str">
        <f>IF(E158="","",INDEX('기사 리스트'!B:B,MATCH("https://skinnonews.com"&amp;A158,'기사 리스트'!C:C,0)))</f>
        <v/>
      </c>
    </row>
    <row r="159" spans="1:9">
      <c r="A159" s="32" t="s">
        <v>1125</v>
      </c>
      <c r="B159" s="32" t="s">
        <v>2596</v>
      </c>
      <c r="C159" s="32">
        <v>44</v>
      </c>
      <c r="D159" s="32">
        <v>31</v>
      </c>
      <c r="E159" s="26" t="str">
        <f>IFERROR(MATCH(A159,기사별유입!$J$3:$J$3072,0),"")</f>
        <v/>
      </c>
      <c r="F159" s="26" t="str">
        <f>IF(E159="","",E159&amp;"@"&amp;COUNTIF($E$1:E159,E159))</f>
        <v/>
      </c>
      <c r="G159" s="26" t="str">
        <f t="shared" si="2"/>
        <v>Google 검색</v>
      </c>
      <c r="I159" s="26" t="str">
        <f>IF(E159="","",INDEX('기사 리스트'!B:B,MATCH("https://skinnonews.com"&amp;A159,'기사 리스트'!C:C,0)))</f>
        <v/>
      </c>
    </row>
    <row r="160" spans="1:9">
      <c r="A160" s="32" t="s">
        <v>1004</v>
      </c>
      <c r="B160" s="32" t="s">
        <v>2598</v>
      </c>
      <c r="C160" s="32">
        <v>43</v>
      </c>
      <c r="D160" s="32">
        <v>38</v>
      </c>
      <c r="E160" s="26">
        <f>IFERROR(MATCH(A160,기사별유입!$J$3:$J$3072,0),"")</f>
        <v>6</v>
      </c>
      <c r="F160" s="26" t="str">
        <f>IF(E160="","",E160&amp;"@"&amp;COUNTIF($E$1:E160,E160))</f>
        <v>6@2</v>
      </c>
      <c r="G160" s="26" t="str">
        <f t="shared" si="2"/>
        <v>Naver 검색</v>
      </c>
      <c r="I160" s="26" t="str">
        <f>IF(E160="","",INDEX('기사 리스트'!B:B,MATCH("https://skinnonews.com"&amp;A160,'기사 리스트'!C:C,0)))</f>
        <v>“일반 휘발유와 고급 휘발유, 어떤 차이가 있을까?”</v>
      </c>
    </row>
    <row r="161" spans="1:9">
      <c r="A161" s="32" t="s">
        <v>1035</v>
      </c>
      <c r="B161" s="32" t="s">
        <v>2596</v>
      </c>
      <c r="C161" s="32">
        <v>43</v>
      </c>
      <c r="D161" s="32">
        <v>32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Google 검색</v>
      </c>
      <c r="I161" s="26" t="str">
        <f>IF(E161="","",INDEX('기사 리스트'!B:B,MATCH("https://skinnonews.com"&amp;A161,'기사 리스트'!C:C,0)))</f>
        <v/>
      </c>
    </row>
    <row r="162" spans="1:9">
      <c r="A162" s="32" t="s">
        <v>1237</v>
      </c>
      <c r="B162" s="32" t="s">
        <v>2596</v>
      </c>
      <c r="C162" s="32">
        <v>42</v>
      </c>
      <c r="D162" s="32">
        <v>39</v>
      </c>
      <c r="E162" s="26" t="str">
        <f>IFERROR(MATCH(A162,기사별유입!$J$3:$J$3072,0),"")</f>
        <v/>
      </c>
      <c r="F162" s="26" t="str">
        <f>IF(E162="","",E162&amp;"@"&amp;COUNTIF($E$1:E162,E162))</f>
        <v/>
      </c>
      <c r="G162" s="26" t="str">
        <f t="shared" si="2"/>
        <v>Google 검색</v>
      </c>
      <c r="I162" s="26" t="str">
        <f>IF(E162="","",INDEX('기사 리스트'!B:B,MATCH("https://skinnonews.com"&amp;A162,'기사 리스트'!C:C,0)))</f>
        <v/>
      </c>
    </row>
    <row r="163" spans="1:9">
      <c r="A163" s="32" t="s">
        <v>1305</v>
      </c>
      <c r="B163" s="32" t="s">
        <v>2596</v>
      </c>
      <c r="C163" s="32">
        <v>42</v>
      </c>
      <c r="D163" s="32">
        <v>27</v>
      </c>
      <c r="E163" s="26" t="str">
        <f>IFERROR(MATCH(A163,기사별유입!$J$3:$J$3072,0),"")</f>
        <v/>
      </c>
      <c r="F163" s="26" t="str">
        <f>IF(E163="","",E163&amp;"@"&amp;COUNTIF($E$1:E163,E163))</f>
        <v/>
      </c>
      <c r="G163" s="26" t="str">
        <f t="shared" si="2"/>
        <v>Google 검색</v>
      </c>
      <c r="I163" s="26" t="str">
        <f>IF(E163="","",INDEX('기사 리스트'!B:B,MATCH("https://skinnonews.com"&amp;A163,'기사 리스트'!C:C,0)))</f>
        <v/>
      </c>
    </row>
    <row r="164" spans="1:9">
      <c r="A164" s="32" t="s">
        <v>1054</v>
      </c>
      <c r="B164" s="32" t="s">
        <v>2596</v>
      </c>
      <c r="C164" s="32">
        <v>41</v>
      </c>
      <c r="D164" s="32">
        <v>34</v>
      </c>
      <c r="E164" s="26" t="str">
        <f>IFERROR(MATCH(A164,기사별유입!$J$3:$J$3072,0),"")</f>
        <v/>
      </c>
      <c r="F164" s="26" t="str">
        <f>IF(E164="","",E164&amp;"@"&amp;COUNTIF($E$1:E164,E164))</f>
        <v/>
      </c>
      <c r="G164" s="26" t="str">
        <f t="shared" si="2"/>
        <v>Google 검색</v>
      </c>
      <c r="I164" s="26" t="str">
        <f>IF(E164="","",INDEX('기사 리스트'!B:B,MATCH("https://skinnonews.com"&amp;A164,'기사 리스트'!C:C,0)))</f>
        <v/>
      </c>
    </row>
    <row r="165" spans="1:9">
      <c r="A165" s="32" t="s">
        <v>997</v>
      </c>
      <c r="B165" s="32" t="s">
        <v>2606</v>
      </c>
      <c r="C165" s="32">
        <v>41</v>
      </c>
      <c r="D165" s="32">
        <v>30</v>
      </c>
      <c r="E165" s="26" t="str">
        <f>IFERROR(MATCH(A165,기사별유입!$J$3:$J$3072,0),"")</f>
        <v/>
      </c>
      <c r="F165" s="26" t="str">
        <f>IF(E165="","",E165&amp;"@"&amp;COUNTIF($E$1:E165,E165))</f>
        <v/>
      </c>
      <c r="G165" s="26" t="str">
        <f t="shared" si="2"/>
        <v>M.search.naver.com</v>
      </c>
      <c r="I165" s="26" t="str">
        <f>IF(E165="","",INDEX('기사 리스트'!B:B,MATCH("https://skinnonews.com"&amp;A165,'기사 리스트'!C:C,0)))</f>
        <v/>
      </c>
    </row>
    <row r="166" spans="1:9">
      <c r="A166" s="32" t="s">
        <v>1002</v>
      </c>
      <c r="B166" s="32" t="s">
        <v>2598</v>
      </c>
      <c r="C166" s="32">
        <v>41</v>
      </c>
      <c r="D166" s="32">
        <v>25</v>
      </c>
      <c r="E166" s="26" t="str">
        <f>IFERROR(MATCH(A166,기사별유입!$J$3:$J$3072,0),"")</f>
        <v/>
      </c>
      <c r="F166" s="26" t="str">
        <f>IF(E166="","",E166&amp;"@"&amp;COUNTIF($E$1:E166,E166))</f>
        <v/>
      </c>
      <c r="G166" s="26" t="str">
        <f t="shared" si="2"/>
        <v>Naver 검색</v>
      </c>
      <c r="I166" s="26" t="str">
        <f>IF(E166="","",INDEX('기사 리스트'!B:B,MATCH("https://skinnonews.com"&amp;A166,'기사 리스트'!C:C,0)))</f>
        <v/>
      </c>
    </row>
    <row r="167" spans="1:9">
      <c r="A167" s="32" t="s">
        <v>1070</v>
      </c>
      <c r="B167" s="32" t="s">
        <v>2596</v>
      </c>
      <c r="C167" s="32">
        <v>40</v>
      </c>
      <c r="D167" s="32">
        <v>39</v>
      </c>
      <c r="E167" s="26" t="str">
        <f>IFERROR(MATCH(A167,기사별유입!$J$3:$J$3072,0),"")</f>
        <v/>
      </c>
      <c r="F167" s="26" t="str">
        <f>IF(E167="","",E167&amp;"@"&amp;COUNTIF($E$1:E167,E167))</f>
        <v/>
      </c>
      <c r="G167" s="26" t="str">
        <f t="shared" si="2"/>
        <v>Google 검색</v>
      </c>
      <c r="I167" s="26" t="str">
        <f>IF(E167="","",INDEX('기사 리스트'!B:B,MATCH("https://skinnonews.com"&amp;A167,'기사 리스트'!C:C,0)))</f>
        <v/>
      </c>
    </row>
    <row r="168" spans="1:9">
      <c r="A168" s="32" t="s">
        <v>1120</v>
      </c>
      <c r="B168" s="32" t="s">
        <v>2596</v>
      </c>
      <c r="C168" s="32">
        <v>40</v>
      </c>
      <c r="D168" s="32">
        <v>34</v>
      </c>
      <c r="E168" s="26" t="str">
        <f>IFERROR(MATCH(A168,기사별유입!$J$3:$J$3072,0),"")</f>
        <v/>
      </c>
      <c r="F168" s="26" t="str">
        <f>IF(E168="","",E168&amp;"@"&amp;COUNTIF($E$1:E168,E168))</f>
        <v/>
      </c>
      <c r="G168" s="26" t="str">
        <f t="shared" si="2"/>
        <v>Google 검색</v>
      </c>
      <c r="I168" s="26" t="str">
        <f>IF(E168="","",INDEX('기사 리스트'!B:B,MATCH("https://skinnonews.com"&amp;A168,'기사 리스트'!C:C,0)))</f>
        <v/>
      </c>
    </row>
    <row r="169" spans="1:9">
      <c r="A169" s="32" t="s">
        <v>1176</v>
      </c>
      <c r="B169" s="32" t="s">
        <v>2596</v>
      </c>
      <c r="C169" s="32">
        <v>40</v>
      </c>
      <c r="D169" s="32">
        <v>36</v>
      </c>
      <c r="E169" s="26" t="str">
        <f>IFERROR(MATCH(A169,기사별유입!$J$3:$J$3072,0),"")</f>
        <v/>
      </c>
      <c r="F169" s="26" t="str">
        <f>IF(E169="","",E169&amp;"@"&amp;COUNTIF($E$1:E169,E169))</f>
        <v/>
      </c>
      <c r="G169" s="26" t="str">
        <f t="shared" si="2"/>
        <v>Google 검색</v>
      </c>
      <c r="I169" s="26" t="str">
        <f>IF(E169="","",INDEX('기사 리스트'!B:B,MATCH("https://skinnonews.com"&amp;A169,'기사 리스트'!C:C,0)))</f>
        <v/>
      </c>
    </row>
    <row r="170" spans="1:9">
      <c r="A170" s="32" t="s">
        <v>1247</v>
      </c>
      <c r="B170" s="32" t="s">
        <v>2596</v>
      </c>
      <c r="C170" s="32">
        <v>40</v>
      </c>
      <c r="D170" s="32">
        <v>35</v>
      </c>
      <c r="E170" s="26" t="str">
        <f>IFERROR(MATCH(A170,기사별유입!$J$3:$J$3072,0),"")</f>
        <v/>
      </c>
      <c r="F170" s="26" t="str">
        <f>IF(E170="","",E170&amp;"@"&amp;COUNTIF($E$1:E170,E170))</f>
        <v/>
      </c>
      <c r="G170" s="26" t="str">
        <f t="shared" si="2"/>
        <v>Google 검색</v>
      </c>
      <c r="I170" s="26" t="str">
        <f>IF(E170="","",INDEX('기사 리스트'!B:B,MATCH("https://skinnonews.com"&amp;A170,'기사 리스트'!C:C,0)))</f>
        <v/>
      </c>
    </row>
    <row r="171" spans="1:9">
      <c r="A171" s="32" t="s">
        <v>1188</v>
      </c>
      <c r="B171" s="32" t="s">
        <v>2596</v>
      </c>
      <c r="C171" s="32">
        <v>40</v>
      </c>
      <c r="D171" s="32">
        <v>37</v>
      </c>
      <c r="E171" s="26" t="str">
        <f>IFERROR(MATCH(A171,기사별유입!$J$3:$J$3072,0),"")</f>
        <v/>
      </c>
      <c r="F171" s="26" t="str">
        <f>IF(E171="","",E171&amp;"@"&amp;COUNTIF($E$1:E171,E171))</f>
        <v/>
      </c>
      <c r="G171" s="26" t="str">
        <f t="shared" si="2"/>
        <v>Google 검색</v>
      </c>
      <c r="I171" s="26" t="str">
        <f>IF(E171="","",INDEX('기사 리스트'!B:B,MATCH("https://skinnonews.com"&amp;A171,'기사 리스트'!C:C,0)))</f>
        <v/>
      </c>
    </row>
    <row r="172" spans="1:9">
      <c r="A172" s="32" t="s">
        <v>2614</v>
      </c>
      <c r="B172" s="32">
        <v>40</v>
      </c>
      <c r="C172" s="32">
        <v>30</v>
      </c>
      <c r="D172" s="32">
        <v>1.3333333333333299</v>
      </c>
      <c r="E172" s="26" t="str">
        <f>IFERROR(MATCH(A172,기사별유입!$J$3:$J$3072,0),"")</f>
        <v/>
      </c>
      <c r="F172" s="26" t="str">
        <f>IF(E172="","",E172&amp;"@"&amp;COUNTIF($E$1:E172,E172))</f>
        <v/>
      </c>
      <c r="G172" s="26" t="str">
        <f t="shared" si="2"/>
        <v>40</v>
      </c>
      <c r="I172" s="26" t="str">
        <f>IF(E172="","",INDEX('기사 리스트'!B:B,MATCH("https://skinnonews.com"&amp;A172,'기사 리스트'!C:C,0)))</f>
        <v/>
      </c>
    </row>
    <row r="173" spans="1:9">
      <c r="A173" s="32" t="s">
        <v>1258</v>
      </c>
      <c r="B173" s="32" t="s">
        <v>2596</v>
      </c>
      <c r="C173" s="32">
        <v>39</v>
      </c>
      <c r="D173" s="32">
        <v>32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</row>
    <row r="174" spans="1:9">
      <c r="A174" s="32" t="s">
        <v>994</v>
      </c>
      <c r="B174" s="32" t="s">
        <v>2601</v>
      </c>
      <c r="C174" s="32">
        <v>38</v>
      </c>
      <c r="D174" s="32">
        <v>24</v>
      </c>
      <c r="E174" s="26" t="str">
        <f>IFERROR(MATCH(A174,기사별유입!$J$3:$J$3072,0),"")</f>
        <v/>
      </c>
      <c r="F174" s="26" t="str">
        <f>IF(E174="","",E174&amp;"@"&amp;COUNTIF($E$1:E174,E174))</f>
        <v/>
      </c>
      <c r="G174" s="26" t="str">
        <f t="shared" si="2"/>
        <v>Naver.com</v>
      </c>
      <c r="I174" s="26" t="str">
        <f>IF(E174="","",INDEX('기사 리스트'!B:B,MATCH("https://skinnonews.com"&amp;A174,'기사 리스트'!C:C,0)))</f>
        <v/>
      </c>
    </row>
    <row r="175" spans="1:9">
      <c r="A175" s="32" t="s">
        <v>1097</v>
      </c>
      <c r="B175" s="32" t="s">
        <v>2596</v>
      </c>
      <c r="C175" s="32">
        <v>37</v>
      </c>
      <c r="D175" s="32">
        <v>34</v>
      </c>
      <c r="E175" s="26" t="str">
        <f>IFERROR(MATCH(A175,기사별유입!$J$3:$J$3072,0),"")</f>
        <v/>
      </c>
      <c r="F175" s="26" t="str">
        <f>IF(E175="","",E175&amp;"@"&amp;COUNTIF($E$1:E175,E175))</f>
        <v/>
      </c>
      <c r="G175" s="26" t="str">
        <f t="shared" si="2"/>
        <v>Google 검색</v>
      </c>
      <c r="I175" s="26" t="str">
        <f>IF(E175="","",INDEX('기사 리스트'!B:B,MATCH("https://skinnonews.com"&amp;A175,'기사 리스트'!C:C,0)))</f>
        <v/>
      </c>
    </row>
    <row r="176" spans="1:9">
      <c r="A176" s="32" t="s">
        <v>1259</v>
      </c>
      <c r="B176" s="32" t="s">
        <v>2596</v>
      </c>
      <c r="C176" s="32">
        <v>37</v>
      </c>
      <c r="D176" s="32">
        <v>32</v>
      </c>
      <c r="E176" s="26" t="str">
        <f>IFERROR(MATCH(A176,기사별유입!$J$3:$J$3072,0),"")</f>
        <v/>
      </c>
      <c r="F176" s="26" t="str">
        <f>IF(E176="","",E176&amp;"@"&amp;COUNTIF($E$1:E176,E176))</f>
        <v/>
      </c>
      <c r="G176" s="26" t="str">
        <f t="shared" si="2"/>
        <v>Google 검색</v>
      </c>
      <c r="I176" s="26" t="str">
        <f>IF(E176="","",INDEX('기사 리스트'!B:B,MATCH("https://skinnonews.com"&amp;A176,'기사 리스트'!C:C,0)))</f>
        <v/>
      </c>
    </row>
    <row r="177" spans="1:9">
      <c r="A177" s="32" t="s">
        <v>1162</v>
      </c>
      <c r="B177" s="32" t="s">
        <v>2596</v>
      </c>
      <c r="C177" s="32">
        <v>37</v>
      </c>
      <c r="D177" s="32">
        <v>36</v>
      </c>
      <c r="E177" s="26" t="str">
        <f>IFERROR(MATCH(A177,기사별유입!$J$3:$J$3072,0),"")</f>
        <v/>
      </c>
      <c r="F177" s="26" t="str">
        <f>IF(E177="","",E177&amp;"@"&amp;COUNTIF($E$1:E177,E177))</f>
        <v/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/>
      </c>
    </row>
    <row r="178" spans="1:9">
      <c r="A178" s="32" t="s">
        <v>2410</v>
      </c>
      <c r="B178" s="32" t="s">
        <v>2596</v>
      </c>
      <c r="C178" s="32">
        <v>37</v>
      </c>
      <c r="D178" s="32">
        <v>31</v>
      </c>
      <c r="E178" s="26" t="str">
        <f>IFERROR(MATCH(A178,기사별유입!$J$3:$J$3072,0),"")</f>
        <v/>
      </c>
      <c r="F178" s="26" t="str">
        <f>IF(E178="","",E178&amp;"@"&amp;COUNTIF($E$1:E178,E178))</f>
        <v/>
      </c>
      <c r="G178" s="26" t="str">
        <f t="shared" si="2"/>
        <v>Google 검색</v>
      </c>
      <c r="I178" s="26" t="str">
        <f>IF(E178="","",INDEX('기사 리스트'!B:B,MATCH("https://skinnonews.com"&amp;A178,'기사 리스트'!C:C,0)))</f>
        <v/>
      </c>
    </row>
    <row r="179" spans="1:9">
      <c r="A179" s="32" t="s">
        <v>1197</v>
      </c>
      <c r="B179" s="32" t="s">
        <v>2596</v>
      </c>
      <c r="C179" s="32">
        <v>37</v>
      </c>
      <c r="D179" s="32">
        <v>33</v>
      </c>
      <c r="E179" s="26" t="str">
        <f>IFERROR(MATCH(A179,기사별유입!$J$3:$J$3072,0),"")</f>
        <v/>
      </c>
      <c r="F179" s="26" t="str">
        <f>IF(E179="","",E179&amp;"@"&amp;COUNTIF($E$1:E179,E179))</f>
        <v/>
      </c>
      <c r="G179" s="26" t="str">
        <f t="shared" si="2"/>
        <v>Google 검색</v>
      </c>
      <c r="I179" s="26" t="str">
        <f>IF(E179="","",INDEX('기사 리스트'!B:B,MATCH("https://skinnonews.com"&amp;A179,'기사 리스트'!C:C,0)))</f>
        <v/>
      </c>
    </row>
    <row r="180" spans="1:9">
      <c r="A180" s="32" t="s">
        <v>1045</v>
      </c>
      <c r="B180" s="32" t="s">
        <v>2596</v>
      </c>
      <c r="C180" s="32">
        <v>37</v>
      </c>
      <c r="D180" s="32">
        <v>30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Google 검색</v>
      </c>
      <c r="I180" s="26" t="str">
        <f>IF(E180="","",INDEX('기사 리스트'!B:B,MATCH("https://skinnonews.com"&amp;A180,'기사 리스트'!C:C,0)))</f>
        <v/>
      </c>
    </row>
    <row r="181" spans="1:9">
      <c r="A181" s="32" t="s">
        <v>1009</v>
      </c>
      <c r="B181" s="32" t="s">
        <v>2597</v>
      </c>
      <c r="C181" s="32">
        <v>37</v>
      </c>
      <c r="D181" s="32">
        <v>19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직접유입</v>
      </c>
      <c r="I181" s="26" t="str">
        <f>IF(E181="","",INDEX('기사 리스트'!B:B,MATCH("https://skinnonews.com"&amp;A181,'기사 리스트'!C:C,0)))</f>
        <v/>
      </c>
    </row>
    <row r="182" spans="1:9">
      <c r="A182" s="32" t="s">
        <v>997</v>
      </c>
      <c r="B182" s="32" t="s">
        <v>2597</v>
      </c>
      <c r="C182" s="32">
        <v>37</v>
      </c>
      <c r="D182" s="32">
        <v>23</v>
      </c>
      <c r="E182" s="26" t="str">
        <f>IFERROR(MATCH(A182,기사별유입!$J$3:$J$3072,0),"")</f>
        <v/>
      </c>
      <c r="F182" s="26" t="str">
        <f>IF(E182="","",E182&amp;"@"&amp;COUNTIF($E$1:E182,E182))</f>
        <v/>
      </c>
      <c r="G182" s="26" t="str">
        <f t="shared" si="2"/>
        <v>직접유입</v>
      </c>
      <c r="I182" s="26" t="str">
        <f>IF(E182="","",INDEX('기사 리스트'!B:B,MATCH("https://skinnonews.com"&amp;A182,'기사 리스트'!C:C,0)))</f>
        <v/>
      </c>
    </row>
    <row r="183" spans="1:9">
      <c r="A183" s="32" t="s">
        <v>1081</v>
      </c>
      <c r="B183" s="32" t="s">
        <v>2596</v>
      </c>
      <c r="C183" s="32">
        <v>36</v>
      </c>
      <c r="D183" s="32">
        <v>28</v>
      </c>
      <c r="E183" s="26">
        <f>IFERROR(MATCH(A183,기사별유입!$J$3:$J$3072,0),"")</f>
        <v>78</v>
      </c>
      <c r="F183" s="26" t="str">
        <f>IF(E183="","",E183&amp;"@"&amp;COUNTIF($E$1:E183,E183))</f>
        <v>78@2</v>
      </c>
      <c r="G183" s="26" t="str">
        <f t="shared" si="2"/>
        <v>Google 검색</v>
      </c>
      <c r="I183" s="26" t="e">
        <f>IF(E183="","",INDEX('기사 리스트'!B:B,MATCH("https://skinnonews.com"&amp;A183,'기사 리스트'!C:C,0)))</f>
        <v>#N/A</v>
      </c>
    </row>
    <row r="184" spans="1:9">
      <c r="A184" s="32" t="s">
        <v>3443</v>
      </c>
      <c r="B184" s="32" t="s">
        <v>2597</v>
      </c>
      <c r="C184" s="32">
        <v>36</v>
      </c>
      <c r="D184" s="32">
        <v>33</v>
      </c>
      <c r="E184" s="26">
        <f>IFERROR(MATCH(A184,기사별유입!$J$3:$J$3072,0),"")</f>
        <v>30</v>
      </c>
      <c r="F184" s="26" t="str">
        <f>IF(E184="","",E184&amp;"@"&amp;COUNTIF($E$1:E184,E184))</f>
        <v>30@2</v>
      </c>
      <c r="G184" s="26" t="str">
        <f t="shared" si="2"/>
        <v>직접유입</v>
      </c>
      <c r="I184" s="26" t="str">
        <f>IF(E184="","",INDEX('기사 리스트'!B:B,MATCH("https://skinnonews.com"&amp;A184,'기사 리스트'!C:C,0)))</f>
        <v>최재원 수석부회장, SK이노베이션 수석부회장으로 선임</v>
      </c>
    </row>
    <row r="185" spans="1:9">
      <c r="A185" s="32" t="s">
        <v>1250</v>
      </c>
      <c r="B185" s="32" t="s">
        <v>2596</v>
      </c>
      <c r="C185" s="32">
        <v>36</v>
      </c>
      <c r="D185" s="32">
        <v>34</v>
      </c>
      <c r="E185" s="26" t="str">
        <f>IFERROR(MATCH(A185,기사별유입!$J$3:$J$3072,0),"")</f>
        <v/>
      </c>
      <c r="F185" s="26" t="str">
        <f>IF(E185="","",E185&amp;"@"&amp;COUNTIF($E$1:E185,E185))</f>
        <v/>
      </c>
      <c r="G185" s="26" t="str">
        <f t="shared" si="2"/>
        <v>Google 검색</v>
      </c>
      <c r="I185" s="26" t="str">
        <f>IF(E185="","",INDEX('기사 리스트'!B:B,MATCH("https://skinnonews.com"&amp;A185,'기사 리스트'!C:C,0)))</f>
        <v/>
      </c>
    </row>
    <row r="186" spans="1:9">
      <c r="A186" s="32" t="s">
        <v>1816</v>
      </c>
      <c r="B186" s="32" t="s">
        <v>2596</v>
      </c>
      <c r="C186" s="32">
        <v>36</v>
      </c>
      <c r="D186" s="32">
        <v>28</v>
      </c>
      <c r="E186" s="26" t="str">
        <f>IFERROR(MATCH(A186,기사별유입!$J$3:$J$3072,0),"")</f>
        <v/>
      </c>
      <c r="F186" s="26" t="str">
        <f>IF(E186="","",E186&amp;"@"&amp;COUNTIF($E$1:E186,E186))</f>
        <v/>
      </c>
      <c r="G186" s="26" t="str">
        <f t="shared" si="2"/>
        <v>Google 검색</v>
      </c>
      <c r="I186" s="26" t="str">
        <f>IF(E186="","",INDEX('기사 리스트'!B:B,MATCH("https://skinnonews.com"&amp;A186,'기사 리스트'!C:C,0)))</f>
        <v/>
      </c>
    </row>
    <row r="187" spans="1:9">
      <c r="A187" s="32" t="s">
        <v>1213</v>
      </c>
      <c r="B187" s="32" t="s">
        <v>2596</v>
      </c>
      <c r="C187" s="32">
        <v>36</v>
      </c>
      <c r="D187" s="32">
        <v>26</v>
      </c>
      <c r="E187" s="26" t="str">
        <f>IFERROR(MATCH(A187,기사별유입!$J$3:$J$3072,0),"")</f>
        <v/>
      </c>
      <c r="F187" s="26" t="str">
        <f>IF(E187="","",E187&amp;"@"&amp;COUNTIF($E$1:E187,E187))</f>
        <v/>
      </c>
      <c r="G187" s="26" t="str">
        <f t="shared" si="2"/>
        <v>Google 검색</v>
      </c>
      <c r="I187" s="26" t="str">
        <f>IF(E187="","",INDEX('기사 리스트'!B:B,MATCH("https://skinnonews.com"&amp;A187,'기사 리스트'!C:C,0)))</f>
        <v/>
      </c>
    </row>
    <row r="188" spans="1:9">
      <c r="A188" s="32" t="s">
        <v>1183</v>
      </c>
      <c r="B188" s="32" t="s">
        <v>2596</v>
      </c>
      <c r="C188" s="32">
        <v>35</v>
      </c>
      <c r="D188" s="32">
        <v>28</v>
      </c>
      <c r="E188" s="26" t="str">
        <f>IFERROR(MATCH(A188,기사별유입!$J$3:$J$3072,0),"")</f>
        <v/>
      </c>
      <c r="F188" s="26" t="str">
        <f>IF(E188="","",E188&amp;"@"&amp;COUNTIF($E$1:E188,E188))</f>
        <v/>
      </c>
      <c r="G188" s="26" t="str">
        <f t="shared" si="2"/>
        <v>Google 검색</v>
      </c>
      <c r="I188" s="26" t="str">
        <f>IF(E188="","",INDEX('기사 리스트'!B:B,MATCH("https://skinnonews.com"&amp;A188,'기사 리스트'!C:C,0)))</f>
        <v/>
      </c>
    </row>
    <row r="189" spans="1:9">
      <c r="A189" s="32" t="s">
        <v>1291</v>
      </c>
      <c r="B189" s="32" t="s">
        <v>2596</v>
      </c>
      <c r="C189" s="32">
        <v>35</v>
      </c>
      <c r="D189" s="32">
        <v>31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</row>
    <row r="190" spans="1:9">
      <c r="A190" s="32" t="s">
        <v>1260</v>
      </c>
      <c r="B190" s="32" t="s">
        <v>2596</v>
      </c>
      <c r="C190" s="32">
        <v>35</v>
      </c>
      <c r="D190" s="32">
        <v>32</v>
      </c>
      <c r="E190" s="26" t="str">
        <f>IFERROR(MATCH(A190,기사별유입!$J$3:$J$3072,0),"")</f>
        <v/>
      </c>
      <c r="F190" s="26" t="str">
        <f>IF(E190="","",E190&amp;"@"&amp;COUNTIF($E$1:E190,E190))</f>
        <v/>
      </c>
      <c r="G190" s="26" t="str">
        <f t="shared" si="2"/>
        <v>Google 검색</v>
      </c>
      <c r="I190" s="26" t="str">
        <f>IF(E190="","",INDEX('기사 리스트'!B:B,MATCH("https://skinnonews.com"&amp;A190,'기사 리스트'!C:C,0)))</f>
        <v/>
      </c>
    </row>
    <row r="191" spans="1:9">
      <c r="A191" s="32" t="s">
        <v>1055</v>
      </c>
      <c r="B191" s="32" t="s">
        <v>2601</v>
      </c>
      <c r="C191" s="32">
        <v>35</v>
      </c>
      <c r="D191" s="32">
        <v>34</v>
      </c>
      <c r="E191" s="26">
        <f>IFERROR(MATCH(A191,기사별유입!$J$3:$J$3072,0),"")</f>
        <v>21</v>
      </c>
      <c r="F191" s="26" t="str">
        <f>IF(E191="","",E191&amp;"@"&amp;COUNTIF($E$1:E191,E191))</f>
        <v>21@2</v>
      </c>
      <c r="G191" s="26" t="str">
        <f t="shared" si="2"/>
        <v>Naver.com</v>
      </c>
      <c r="I191" s="26" t="str">
        <f>IF(E191="","",INDEX('기사 리스트'!B:B,MATCH("https://skinnonews.com"&amp;A191,'기사 리스트'!C:C,0)))</f>
        <v>SK온, 최고사업책임자(CCO) 신설</v>
      </c>
    </row>
    <row r="192" spans="1:9">
      <c r="A192" s="32" t="s">
        <v>1153</v>
      </c>
      <c r="B192" s="32" t="s">
        <v>2596</v>
      </c>
      <c r="C192" s="32">
        <v>35</v>
      </c>
      <c r="D192" s="32">
        <v>30</v>
      </c>
      <c r="E192" s="26" t="str">
        <f>IFERROR(MATCH(A192,기사별유입!$J$3:$J$3072,0),"")</f>
        <v/>
      </c>
      <c r="F192" s="26" t="str">
        <f>IF(E192="","",E192&amp;"@"&amp;COUNTIF($E$1:E192,E192))</f>
        <v/>
      </c>
      <c r="G192" s="26" t="str">
        <f t="shared" si="2"/>
        <v>Google 검색</v>
      </c>
      <c r="I192" s="26" t="str">
        <f>IF(E192="","",INDEX('기사 리스트'!B:B,MATCH("https://skinnonews.com"&amp;A192,'기사 리스트'!C:C,0)))</f>
        <v/>
      </c>
    </row>
    <row r="193" spans="1:9">
      <c r="A193" s="32" t="s">
        <v>1181</v>
      </c>
      <c r="B193" s="32" t="s">
        <v>2596</v>
      </c>
      <c r="C193" s="32">
        <v>35</v>
      </c>
      <c r="D193" s="32">
        <v>33</v>
      </c>
      <c r="E193" s="26" t="str">
        <f>IFERROR(MATCH(A193,기사별유입!$J$3:$J$3072,0),"")</f>
        <v/>
      </c>
      <c r="F193" s="26" t="str">
        <f>IF(E193="","",E193&amp;"@"&amp;COUNTIF($E$1:E193,E193))</f>
        <v/>
      </c>
      <c r="G193" s="26" t="str">
        <f t="shared" si="2"/>
        <v>Google 검색</v>
      </c>
      <c r="I193" s="26" t="str">
        <f>IF(E193="","",INDEX('기사 리스트'!B:B,MATCH("https://skinnonews.com"&amp;A193,'기사 리스트'!C:C,0)))</f>
        <v/>
      </c>
    </row>
    <row r="194" spans="1:9">
      <c r="A194" s="32" t="s">
        <v>1149</v>
      </c>
      <c r="B194" s="32" t="s">
        <v>2596</v>
      </c>
      <c r="C194" s="32">
        <v>35</v>
      </c>
      <c r="D194" s="32">
        <v>32</v>
      </c>
      <c r="E194" s="26" t="str">
        <f>IFERROR(MATCH(A194,기사별유입!$J$3:$J$3072,0),"")</f>
        <v/>
      </c>
      <c r="F194" s="26" t="str">
        <f>IF(E194="","",E194&amp;"@"&amp;COUNTIF($E$1:E194,E194))</f>
        <v/>
      </c>
      <c r="G194" s="26" t="str">
        <f t="shared" si="2"/>
        <v>Google 검색</v>
      </c>
      <c r="I194" s="26" t="str">
        <f>IF(E194="","",INDEX('기사 리스트'!B:B,MATCH("https://skinnonews.com"&amp;A194,'기사 리스트'!C:C,0)))</f>
        <v/>
      </c>
    </row>
    <row r="195" spans="1:9">
      <c r="A195" s="32" t="s">
        <v>1007</v>
      </c>
      <c r="B195" s="32" t="s">
        <v>2598</v>
      </c>
      <c r="C195" s="32">
        <v>35</v>
      </c>
      <c r="D195" s="32">
        <v>22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Naver 검색</v>
      </c>
      <c r="I195" s="26" t="str">
        <f>IF(E195="","",INDEX('기사 리스트'!B:B,MATCH("https://skinnonews.com"&amp;A195,'기사 리스트'!C:C,0)))</f>
        <v/>
      </c>
    </row>
    <row r="196" spans="1:9">
      <c r="A196" s="32" t="s">
        <v>994</v>
      </c>
      <c r="B196" s="32" t="s">
        <v>2603</v>
      </c>
      <c r="C196" s="32">
        <v>34</v>
      </c>
      <c r="D196" s="32">
        <v>19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Skenergy.com</v>
      </c>
      <c r="I196" s="26" t="str">
        <f>IF(E196="","",INDEX('기사 리스트'!B:B,MATCH("https://skinnonews.com"&amp;A196,'기사 리스트'!C:C,0)))</f>
        <v/>
      </c>
    </row>
    <row r="197" spans="1:9">
      <c r="A197" s="32" t="s">
        <v>1171</v>
      </c>
      <c r="B197" s="32" t="s">
        <v>2596</v>
      </c>
      <c r="C197" s="32">
        <v>34</v>
      </c>
      <c r="D197" s="32">
        <v>28</v>
      </c>
      <c r="E197" s="26" t="str">
        <f>IFERROR(MATCH(A197,기사별유입!$J$3:$J$3072,0),"")</f>
        <v/>
      </c>
      <c r="F197" s="26" t="str">
        <f>IF(E197="","",E197&amp;"@"&amp;COUNTIF($E$1:E197,E197))</f>
        <v/>
      </c>
      <c r="G197" s="26" t="str">
        <f t="shared" si="3"/>
        <v>Google 검색</v>
      </c>
      <c r="I197" s="26" t="str">
        <f>IF(E197="","",INDEX('기사 리스트'!B:B,MATCH("https://skinnonews.com"&amp;A197,'기사 리스트'!C:C,0)))</f>
        <v/>
      </c>
    </row>
    <row r="198" spans="1:9">
      <c r="A198" s="32" t="s">
        <v>1115</v>
      </c>
      <c r="B198" s="32" t="s">
        <v>2598</v>
      </c>
      <c r="C198" s="32">
        <v>34</v>
      </c>
      <c r="D198" s="32">
        <v>33</v>
      </c>
      <c r="E198" s="26">
        <f>IFERROR(MATCH(A198,기사별유입!$J$3:$J$3072,0),"")</f>
        <v>23</v>
      </c>
      <c r="F198" s="26" t="str">
        <f>IF(E198="","",E198&amp;"@"&amp;COUNTIF($E$1:E198,E198))</f>
        <v>23@2</v>
      </c>
      <c r="G198" s="26" t="str">
        <f t="shared" si="3"/>
        <v>Naver 검색</v>
      </c>
      <c r="I198" s="26" t="e">
        <f>IF(E198="","",INDEX('기사 리스트'!B:B,MATCH("https://skinnonews.com"&amp;A198,'기사 리스트'!C:C,0)))</f>
        <v>#N/A</v>
      </c>
    </row>
    <row r="199" spans="1:9">
      <c r="A199" s="32" t="s">
        <v>1182</v>
      </c>
      <c r="B199" s="32" t="s">
        <v>2596</v>
      </c>
      <c r="C199" s="32">
        <v>34</v>
      </c>
      <c r="D199" s="32">
        <v>33</v>
      </c>
      <c r="E199" s="26" t="str">
        <f>IFERROR(MATCH(A199,기사별유입!$J$3:$J$3072,0),"")</f>
        <v/>
      </c>
      <c r="F199" s="26" t="str">
        <f>IF(E199="","",E199&amp;"@"&amp;COUNTIF($E$1:E199,E199))</f>
        <v/>
      </c>
      <c r="G199" s="26" t="str">
        <f t="shared" si="3"/>
        <v>Google 검색</v>
      </c>
      <c r="I199" s="26" t="str">
        <f>IF(E199="","",INDEX('기사 리스트'!B:B,MATCH("https://skinnonews.com"&amp;A199,'기사 리스트'!C:C,0)))</f>
        <v/>
      </c>
    </row>
    <row r="200" spans="1:9">
      <c r="A200" s="32" t="s">
        <v>1111</v>
      </c>
      <c r="B200" s="32" t="s">
        <v>2596</v>
      </c>
      <c r="C200" s="32">
        <v>34</v>
      </c>
      <c r="D200" s="32">
        <v>30</v>
      </c>
      <c r="E200" s="26" t="str">
        <f>IFERROR(MATCH(A200,기사별유입!$J$3:$J$3072,0),"")</f>
        <v/>
      </c>
      <c r="F200" s="26" t="str">
        <f>IF(E200="","",E200&amp;"@"&amp;COUNTIF($E$1:E200,E200))</f>
        <v/>
      </c>
      <c r="G200" s="26" t="str">
        <f t="shared" si="3"/>
        <v>Google 검색</v>
      </c>
      <c r="I200" s="26" t="str">
        <f>IF(E200="","",INDEX('기사 리스트'!B:B,MATCH("https://skinnonews.com"&amp;A200,'기사 리스트'!C:C,0)))</f>
        <v/>
      </c>
    </row>
    <row r="201" spans="1:9">
      <c r="A201" s="32" t="s">
        <v>1014</v>
      </c>
      <c r="B201" s="32" t="s">
        <v>2598</v>
      </c>
      <c r="C201" s="32">
        <v>34</v>
      </c>
      <c r="D201" s="32">
        <v>25</v>
      </c>
      <c r="E201" s="26" t="str">
        <f>IFERROR(MATCH(A201,기사별유입!$J$3:$J$3072,0),"")</f>
        <v/>
      </c>
      <c r="F201" s="26" t="str">
        <f>IF(E201="","",E201&amp;"@"&amp;COUNTIF($E$1:E201,E201))</f>
        <v/>
      </c>
      <c r="G201" s="26" t="str">
        <f t="shared" si="3"/>
        <v>Naver 검색</v>
      </c>
      <c r="I201" s="26" t="str">
        <f>IF(E201="","",INDEX('기사 리스트'!B:B,MATCH("https://skinnonews.com"&amp;A201,'기사 리스트'!C:C,0)))</f>
        <v/>
      </c>
    </row>
    <row r="202" spans="1:9">
      <c r="A202" s="32" t="s">
        <v>2658</v>
      </c>
      <c r="B202" s="32">
        <v>34</v>
      </c>
      <c r="C202" s="32">
        <v>27</v>
      </c>
      <c r="D202" s="32">
        <v>1.25925925925925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34</v>
      </c>
      <c r="I202" s="26" t="str">
        <f>IF(E202="","",INDEX('기사 리스트'!B:B,MATCH("https://skinnonews.com"&amp;A202,'기사 리스트'!C:C,0)))</f>
        <v/>
      </c>
    </row>
    <row r="203" spans="1:9">
      <c r="A203" s="32" t="s">
        <v>1007</v>
      </c>
      <c r="B203" s="32" t="s">
        <v>2599</v>
      </c>
      <c r="C203" s="32">
        <v>34</v>
      </c>
      <c r="D203" s="32">
        <v>10</v>
      </c>
      <c r="E203" s="26" t="str">
        <f>IFERROR(MATCH(A203,기사별유입!$J$3:$J$3072,0),"")</f>
        <v/>
      </c>
      <c r="F203" s="26" t="str">
        <f>IF(E203="","",E203&amp;"@"&amp;COUNTIF($E$1:E203,E203))</f>
        <v/>
      </c>
      <c r="G203" s="26" t="str">
        <f t="shared" si="3"/>
        <v>Sk-on.com</v>
      </c>
      <c r="I203" s="26" t="str">
        <f>IF(E203="","",INDEX('기사 리스트'!B:B,MATCH("https://skinnonews.com"&amp;A203,'기사 리스트'!C:C,0)))</f>
        <v/>
      </c>
    </row>
    <row r="204" spans="1:9">
      <c r="A204" s="32" t="s">
        <v>2752</v>
      </c>
      <c r="B204" s="32" t="s">
        <v>2596</v>
      </c>
      <c r="C204" s="32">
        <v>33</v>
      </c>
      <c r="D204" s="32">
        <v>22</v>
      </c>
      <c r="E204" s="26" t="str">
        <f>IFERROR(MATCH(A204,기사별유입!$J$3:$J$3072,0),"")</f>
        <v/>
      </c>
      <c r="F204" s="26" t="str">
        <f>IF(E204="","",E204&amp;"@"&amp;COUNTIF($E$1:E204,E204))</f>
        <v/>
      </c>
      <c r="G204" s="26" t="str">
        <f t="shared" si="3"/>
        <v>Google 검색</v>
      </c>
      <c r="I204" s="26" t="str">
        <f>IF(E204="","",INDEX('기사 리스트'!B:B,MATCH("https://skinnonews.com"&amp;A204,'기사 리스트'!C:C,0)))</f>
        <v/>
      </c>
    </row>
    <row r="205" spans="1:9">
      <c r="A205" s="32" t="s">
        <v>2235</v>
      </c>
      <c r="B205" s="32" t="s">
        <v>2596</v>
      </c>
      <c r="C205" s="32">
        <v>33</v>
      </c>
      <c r="D205" s="32">
        <v>30</v>
      </c>
      <c r="E205" s="26" t="str">
        <f>IFERROR(MATCH(A205,기사별유입!$J$3:$J$3072,0),"")</f>
        <v/>
      </c>
      <c r="F205" s="26" t="str">
        <f>IF(E205="","",E205&amp;"@"&amp;COUNTIF($E$1:E205,E205))</f>
        <v/>
      </c>
      <c r="G205" s="26" t="str">
        <f t="shared" si="3"/>
        <v>Google 검색</v>
      </c>
      <c r="I205" s="26" t="str">
        <f>IF(E205="","",INDEX('기사 리스트'!B:B,MATCH("https://skinnonews.com"&amp;A205,'기사 리스트'!C:C,0)))</f>
        <v/>
      </c>
    </row>
    <row r="206" spans="1:9">
      <c r="A206" s="32" t="s">
        <v>1100</v>
      </c>
      <c r="B206" s="32" t="s">
        <v>2596</v>
      </c>
      <c r="C206" s="32">
        <v>32</v>
      </c>
      <c r="D206" s="32">
        <v>28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Google 검색</v>
      </c>
      <c r="I206" s="26" t="str">
        <f>IF(E206="","",INDEX('기사 리스트'!B:B,MATCH("https://skinnonews.com"&amp;A206,'기사 리스트'!C:C,0)))</f>
        <v/>
      </c>
    </row>
    <row r="207" spans="1:9">
      <c r="A207" s="32" t="s">
        <v>1359</v>
      </c>
      <c r="B207" s="32" t="s">
        <v>2596</v>
      </c>
      <c r="C207" s="32">
        <v>32</v>
      </c>
      <c r="D207" s="32">
        <v>29</v>
      </c>
      <c r="E207" s="26" t="str">
        <f>IFERROR(MATCH(A207,기사별유입!$J$3:$J$3072,0),"")</f>
        <v/>
      </c>
      <c r="F207" s="26" t="str">
        <f>IF(E207="","",E207&amp;"@"&amp;COUNTIF($E$1:E207,E207))</f>
        <v/>
      </c>
      <c r="G207" s="26" t="str">
        <f t="shared" si="3"/>
        <v>Google 검색</v>
      </c>
      <c r="I207" s="26" t="str">
        <f>IF(E207="","",INDEX('기사 리스트'!B:B,MATCH("https://skinnonews.com"&amp;A207,'기사 리스트'!C:C,0)))</f>
        <v/>
      </c>
    </row>
    <row r="208" spans="1:9">
      <c r="A208" s="32" t="s">
        <v>1791</v>
      </c>
      <c r="B208" s="32" t="s">
        <v>2596</v>
      </c>
      <c r="C208" s="32">
        <v>32</v>
      </c>
      <c r="D208" s="32">
        <v>31</v>
      </c>
      <c r="E208" s="26" t="str">
        <f>IFERROR(MATCH(A208,기사별유입!$J$3:$J$3072,0),"")</f>
        <v/>
      </c>
      <c r="F208" s="26" t="str">
        <f>IF(E208="","",E208&amp;"@"&amp;COUNTIF($E$1:E208,E208))</f>
        <v/>
      </c>
      <c r="G208" s="26" t="str">
        <f t="shared" si="3"/>
        <v>Google 검색</v>
      </c>
      <c r="I208" s="26" t="str">
        <f>IF(E208="","",INDEX('기사 리스트'!B:B,MATCH("https://skinnonews.com"&amp;A208,'기사 리스트'!C:C,0)))</f>
        <v/>
      </c>
    </row>
    <row r="209" spans="1:9">
      <c r="A209" s="32" t="s">
        <v>2749</v>
      </c>
      <c r="B209" s="32" t="s">
        <v>2596</v>
      </c>
      <c r="C209" s="32">
        <v>32</v>
      </c>
      <c r="D209" s="32">
        <v>30</v>
      </c>
      <c r="E209" s="26">
        <f>IFERROR(MATCH(A209,기사별유입!$J$3:$J$3072,0),"")</f>
        <v>34</v>
      </c>
      <c r="F209" s="26" t="str">
        <f>IF(E209="","",E209&amp;"@"&amp;COUNTIF($E$1:E209,E209))</f>
        <v>34@2</v>
      </c>
      <c r="G209" s="26" t="str">
        <f t="shared" si="3"/>
        <v>Google 검색</v>
      </c>
      <c r="I209" s="26" t="str">
        <f>IF(E209="","",INDEX('기사 리스트'!B:B,MATCH("https://skinnonews.com"&amp;A209,'기사 리스트'!C:C,0)))</f>
        <v>최재원 SK온 수석부회장 구성원 타운홀 미팅 “배터리 산업은 정해진 미래… 본원 경쟁력 단단히 갖춰야”</v>
      </c>
    </row>
    <row r="210" spans="1:9">
      <c r="A210" s="32" t="s">
        <v>3008</v>
      </c>
      <c r="B210" s="32" t="s">
        <v>2596</v>
      </c>
      <c r="C210" s="32">
        <v>32</v>
      </c>
      <c r="D210" s="32">
        <v>26</v>
      </c>
      <c r="E210" s="26">
        <f>IFERROR(MATCH(A210,기사별유입!$J$3:$J$3072,0),"")</f>
        <v>62</v>
      </c>
      <c r="F210" s="26" t="str">
        <f>IF(E210="","",E210&amp;"@"&amp;COUNTIF($E$1:E210,E210))</f>
        <v>62@1</v>
      </c>
      <c r="G210" s="26" t="str">
        <f t="shared" si="3"/>
        <v>Google 검색</v>
      </c>
      <c r="I210" s="26" t="str">
        <f>IF(E210="","",INDEX('기사 리스트'!B:B,MATCH("https://skinnonews.com"&amp;A210,'기사 리스트'!C:C,0)))</f>
        <v>[에너지食] ‘미라’ 제조법의 핵심 비결이 석유?</v>
      </c>
    </row>
    <row r="211" spans="1:9">
      <c r="A211" s="32" t="s">
        <v>1122</v>
      </c>
      <c r="B211" s="32" t="s">
        <v>2596</v>
      </c>
      <c r="C211" s="32">
        <v>32</v>
      </c>
      <c r="D211" s="32">
        <v>28</v>
      </c>
      <c r="E211" s="26" t="str">
        <f>IFERROR(MATCH(A211,기사별유입!$J$3:$J$3072,0),"")</f>
        <v/>
      </c>
      <c r="F211" s="26" t="str">
        <f>IF(E211="","",E211&amp;"@"&amp;COUNTIF($E$1:E211,E211))</f>
        <v/>
      </c>
      <c r="G211" s="26" t="str">
        <f t="shared" si="3"/>
        <v>Google 검색</v>
      </c>
      <c r="I211" s="26" t="str">
        <f>IF(E211="","",INDEX('기사 리스트'!B:B,MATCH("https://skinnonews.com"&amp;A211,'기사 리스트'!C:C,0)))</f>
        <v/>
      </c>
    </row>
    <row r="212" spans="1:9">
      <c r="A212" s="32" t="s">
        <v>1478</v>
      </c>
      <c r="B212" s="32" t="s">
        <v>2596</v>
      </c>
      <c r="C212" s="32">
        <v>32</v>
      </c>
      <c r="D212" s="32">
        <v>23</v>
      </c>
      <c r="E212" s="26" t="str">
        <f>IFERROR(MATCH(A212,기사별유입!$J$3:$J$3072,0),"")</f>
        <v/>
      </c>
      <c r="F212" s="26" t="str">
        <f>IF(E212="","",E212&amp;"@"&amp;COUNTIF($E$1:E212,E212))</f>
        <v/>
      </c>
      <c r="G212" s="26" t="str">
        <f t="shared" si="3"/>
        <v>Google 검색</v>
      </c>
      <c r="I212" s="26" t="str">
        <f>IF(E212="","",INDEX('기사 리스트'!B:B,MATCH("https://skinnonews.com"&amp;A212,'기사 리스트'!C:C,0)))</f>
        <v/>
      </c>
    </row>
    <row r="213" spans="1:9">
      <c r="A213" s="32" t="s">
        <v>1034</v>
      </c>
      <c r="B213" s="32" t="s">
        <v>2598</v>
      </c>
      <c r="C213" s="32">
        <v>32</v>
      </c>
      <c r="D213" s="32">
        <v>20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Naver 검색</v>
      </c>
      <c r="I213" s="26" t="str">
        <f>IF(E213="","",INDEX('기사 리스트'!B:B,MATCH("https://skinnonews.com"&amp;A213,'기사 리스트'!C:C,0)))</f>
        <v/>
      </c>
    </row>
    <row r="214" spans="1:9">
      <c r="A214" s="32" t="s">
        <v>1133</v>
      </c>
      <c r="B214" s="32" t="s">
        <v>2596</v>
      </c>
      <c r="C214" s="32">
        <v>31</v>
      </c>
      <c r="D214" s="32">
        <v>27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Google 검색</v>
      </c>
      <c r="I214" s="26" t="str">
        <f>IF(E214="","",INDEX('기사 리스트'!B:B,MATCH("https://skinnonews.com"&amp;A214,'기사 리스트'!C:C,0)))</f>
        <v/>
      </c>
    </row>
    <row r="215" spans="1:9">
      <c r="A215" s="32" t="s">
        <v>1055</v>
      </c>
      <c r="B215" s="32" t="s">
        <v>2606</v>
      </c>
      <c r="C215" s="32">
        <v>31</v>
      </c>
      <c r="D215" s="32">
        <v>31</v>
      </c>
      <c r="E215" s="26">
        <f>IFERROR(MATCH(A215,기사별유입!$J$3:$J$3072,0),"")</f>
        <v>21</v>
      </c>
      <c r="F215" s="26" t="str">
        <f>IF(E215="","",E215&amp;"@"&amp;COUNTIF($E$1:E215,E215))</f>
        <v>21@3</v>
      </c>
      <c r="G215" s="26" t="str">
        <f t="shared" si="3"/>
        <v>M.search.naver.com</v>
      </c>
      <c r="I215" s="26" t="str">
        <f>IF(E215="","",INDEX('기사 리스트'!B:B,MATCH("https://skinnonews.com"&amp;A215,'기사 리스트'!C:C,0)))</f>
        <v>SK온, 최고사업책임자(CCO) 신설</v>
      </c>
    </row>
    <row r="216" spans="1:9">
      <c r="A216" s="32" t="s">
        <v>1627</v>
      </c>
      <c r="B216" s="32" t="s">
        <v>2596</v>
      </c>
      <c r="C216" s="32">
        <v>31</v>
      </c>
      <c r="D216" s="32">
        <v>28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Google 검색</v>
      </c>
      <c r="I216" s="26" t="str">
        <f>IF(E216="","",INDEX('기사 리스트'!B:B,MATCH("https://skinnonews.com"&amp;A216,'기사 리스트'!C:C,0)))</f>
        <v/>
      </c>
    </row>
    <row r="217" spans="1:9">
      <c r="A217" s="32" t="s">
        <v>996</v>
      </c>
      <c r="B217" s="32" t="s">
        <v>2596</v>
      </c>
      <c r="C217" s="32">
        <v>31</v>
      </c>
      <c r="D217" s="32">
        <v>26</v>
      </c>
      <c r="E217" s="26" t="str">
        <f>IFERROR(MATCH(A217,기사별유입!$J$3:$J$3072,0),"")</f>
        <v/>
      </c>
      <c r="F217" s="26" t="str">
        <f>IF(E217="","",E217&amp;"@"&amp;COUNTIF($E$1:E217,E217))</f>
        <v/>
      </c>
      <c r="G217" s="26" t="str">
        <f t="shared" si="3"/>
        <v>Google 검색</v>
      </c>
      <c r="I217" s="26" t="str">
        <f>IF(E217="","",INDEX('기사 리스트'!B:B,MATCH("https://skinnonews.com"&amp;A217,'기사 리스트'!C:C,0)))</f>
        <v/>
      </c>
    </row>
    <row r="218" spans="1:9">
      <c r="A218" s="32" t="s">
        <v>1027</v>
      </c>
      <c r="B218" s="32" t="s">
        <v>2604</v>
      </c>
      <c r="C218" s="32">
        <v>31</v>
      </c>
      <c r="D218" s="32">
        <v>14</v>
      </c>
      <c r="E218" s="26" t="str">
        <f>IFERROR(MATCH(A218,기사별유입!$J$3:$J$3072,0),"")</f>
        <v/>
      </c>
      <c r="F218" s="26" t="str">
        <f>IF(E218="","",E218&amp;"@"&amp;COUNTIF($E$1:E218,E218))</f>
        <v/>
      </c>
      <c r="G218" s="26" t="str">
        <f t="shared" si="3"/>
        <v>Skgeocentric.com</v>
      </c>
      <c r="I218" s="26" t="str">
        <f>IF(E218="","",INDEX('기사 리스트'!B:B,MATCH("https://skinnonews.com"&amp;A218,'기사 리스트'!C:C,0)))</f>
        <v/>
      </c>
    </row>
    <row r="219" spans="1:9">
      <c r="A219" s="32" t="s">
        <v>1116</v>
      </c>
      <c r="B219" s="32" t="s">
        <v>2596</v>
      </c>
      <c r="C219" s="32">
        <v>31</v>
      </c>
      <c r="D219" s="32">
        <v>24</v>
      </c>
      <c r="E219" s="26" t="str">
        <f>IFERROR(MATCH(A219,기사별유입!$J$3:$J$3072,0),"")</f>
        <v/>
      </c>
      <c r="F219" s="26" t="str">
        <f>IF(E219="","",E219&amp;"@"&amp;COUNTIF($E$1:E219,E219))</f>
        <v/>
      </c>
      <c r="G219" s="26" t="str">
        <f t="shared" si="3"/>
        <v>Google 검색</v>
      </c>
      <c r="I219" s="26" t="str">
        <f>IF(E219="","",INDEX('기사 리스트'!B:B,MATCH("https://skinnonews.com"&amp;A219,'기사 리스트'!C:C,0)))</f>
        <v/>
      </c>
    </row>
    <row r="220" spans="1:9">
      <c r="A220" s="32" t="s">
        <v>1390</v>
      </c>
      <c r="B220" s="32" t="s">
        <v>2596</v>
      </c>
      <c r="C220" s="32">
        <v>31</v>
      </c>
      <c r="D220" s="32">
        <v>14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</row>
    <row r="221" spans="1:9">
      <c r="A221" s="32" t="s">
        <v>3446</v>
      </c>
      <c r="B221" s="32" t="s">
        <v>2596</v>
      </c>
      <c r="C221" s="32">
        <v>30</v>
      </c>
      <c r="D221" s="32">
        <v>24</v>
      </c>
      <c r="E221" s="26">
        <f>IFERROR(MATCH(A221,기사별유입!$J$3:$J$3072,0),"")</f>
        <v>59</v>
      </c>
      <c r="F221" s="26" t="str">
        <f>IF(E221="","",E221&amp;"@"&amp;COUNTIF($E$1:E221,E221))</f>
        <v>59@1</v>
      </c>
      <c r="G221" s="26" t="str">
        <f t="shared" si="3"/>
        <v>Google 검색</v>
      </c>
      <c r="I221" s="26" t="str">
        <f>IF(E221="","",INDEX('기사 리스트'!B:B,MATCH("https://skinnonews.com"&amp;A221,'기사 리스트'!C:C,0)))</f>
        <v>공장내 발생하는 배기가스, 자원으로 재탄생</v>
      </c>
    </row>
    <row r="222" spans="1:9">
      <c r="A222" s="32" t="s">
        <v>3448</v>
      </c>
      <c r="B222" s="32" t="s">
        <v>2596</v>
      </c>
      <c r="C222" s="32">
        <v>30</v>
      </c>
      <c r="D222" s="32">
        <v>29</v>
      </c>
      <c r="E222" s="26">
        <f>IFERROR(MATCH(A222,기사별유입!$J$3:$J$3072,0),"")</f>
        <v>92</v>
      </c>
      <c r="F222" s="26" t="str">
        <f>IF(E222="","",E222&amp;"@"&amp;COUNTIF($E$1:E222,E222))</f>
        <v>92@1</v>
      </c>
      <c r="G222" s="26" t="str">
        <f t="shared" si="3"/>
        <v>Google 검색</v>
      </c>
      <c r="I222" s="26" t="str">
        <f>IF(E222="","",INDEX('기사 리스트'!B:B,MATCH("https://skinnonews.com"&amp;A222,'기사 리스트'!C:C,0)))</f>
        <v>SK온, 엑손모빌과 리튬 공급 협력</v>
      </c>
    </row>
    <row r="223" spans="1:9">
      <c r="A223" s="32" t="s">
        <v>1063</v>
      </c>
      <c r="B223" s="32" t="s">
        <v>2598</v>
      </c>
      <c r="C223" s="32">
        <v>30</v>
      </c>
      <c r="D223" s="32">
        <v>29</v>
      </c>
      <c r="E223" s="26">
        <f>IFERROR(MATCH(A223,기사별유입!$J$3:$J$3072,0),"")</f>
        <v>18</v>
      </c>
      <c r="F223" s="26" t="str">
        <f>IF(E223="","",E223&amp;"@"&amp;COUNTIF($E$1:E223,E223))</f>
        <v>18@2</v>
      </c>
      <c r="G223" s="26" t="str">
        <f t="shared" si="3"/>
        <v>Naver 검색</v>
      </c>
      <c r="I223" s="26" t="str">
        <f>IF(E223="","",INDEX('기사 리스트'!B:B,MATCH("https://skinnonews.com"&amp;A223,'기사 리스트'!C:C,0)))</f>
        <v>원유 용량의 단위 배럴(barrel, bbl), 언제부터 쓰였을까?</v>
      </c>
    </row>
    <row r="224" spans="1:9">
      <c r="A224" s="32" t="s">
        <v>1475</v>
      </c>
      <c r="B224" s="32" t="s">
        <v>2596</v>
      </c>
      <c r="C224" s="32">
        <v>30</v>
      </c>
      <c r="D224" s="32">
        <v>24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</row>
    <row r="225" spans="1:9">
      <c r="A225" s="32" t="s">
        <v>1154</v>
      </c>
      <c r="B225" s="32" t="s">
        <v>2596</v>
      </c>
      <c r="C225" s="32">
        <v>30</v>
      </c>
      <c r="D225" s="32">
        <v>30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</row>
    <row r="226" spans="1:9">
      <c r="A226" s="32" t="s">
        <v>1086</v>
      </c>
      <c r="B226" s="32" t="s">
        <v>2596</v>
      </c>
      <c r="C226" s="32">
        <v>30</v>
      </c>
      <c r="D226" s="32">
        <v>17</v>
      </c>
      <c r="E226" s="26" t="str">
        <f>IFERROR(MATCH(A226,기사별유입!$J$3:$J$3072,0),"")</f>
        <v/>
      </c>
      <c r="F226" s="26" t="str">
        <f>IF(E226="","",E226&amp;"@"&amp;COUNTIF($E$1:E226,E226))</f>
        <v/>
      </c>
      <c r="G226" s="26" t="str">
        <f t="shared" si="3"/>
        <v>Google 검색</v>
      </c>
      <c r="I226" s="26" t="str">
        <f>IF(E226="","",INDEX('기사 리스트'!B:B,MATCH("https://skinnonews.com"&amp;A226,'기사 리스트'!C:C,0)))</f>
        <v/>
      </c>
    </row>
    <row r="227" spans="1:9">
      <c r="A227" s="32" t="s">
        <v>1034</v>
      </c>
      <c r="B227" s="32" t="s">
        <v>2603</v>
      </c>
      <c r="C227" s="32">
        <v>30</v>
      </c>
      <c r="D227" s="32">
        <v>13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Skenergy.com</v>
      </c>
      <c r="I227" s="26" t="str">
        <f>IF(E227="","",INDEX('기사 리스트'!B:B,MATCH("https://skinnonews.com"&amp;A227,'기사 리스트'!C:C,0)))</f>
        <v/>
      </c>
    </row>
    <row r="228" spans="1:9">
      <c r="A228" s="32" t="s">
        <v>1096</v>
      </c>
      <c r="B228" s="32" t="s">
        <v>2596</v>
      </c>
      <c r="C228" s="32">
        <v>30</v>
      </c>
      <c r="D228" s="32">
        <v>26</v>
      </c>
      <c r="E228" s="26" t="str">
        <f>IFERROR(MATCH(A228,기사별유입!$J$3:$J$3072,0),"")</f>
        <v/>
      </c>
      <c r="F228" s="26" t="str">
        <f>IF(E228="","",E228&amp;"@"&amp;COUNTIF($E$1:E228,E228))</f>
        <v/>
      </c>
      <c r="G228" s="26" t="str">
        <f t="shared" si="3"/>
        <v>Google 검색</v>
      </c>
      <c r="I228" s="26" t="str">
        <f>IF(E228="","",INDEX('기사 리스트'!B:B,MATCH("https://skinnonews.com"&amp;A228,'기사 리스트'!C:C,0)))</f>
        <v/>
      </c>
    </row>
    <row r="229" spans="1:9">
      <c r="A229" s="32" t="s">
        <v>1105</v>
      </c>
      <c r="B229" s="32" t="s">
        <v>2596</v>
      </c>
      <c r="C229" s="32">
        <v>29</v>
      </c>
      <c r="D229" s="32">
        <v>25</v>
      </c>
      <c r="E229" s="26" t="str">
        <f>IFERROR(MATCH(A229,기사별유입!$J$3:$J$3072,0),"")</f>
        <v/>
      </c>
      <c r="F229" s="26" t="str">
        <f>IF(E229="","",E229&amp;"@"&amp;COUNTIF($E$1:E229,E229))</f>
        <v/>
      </c>
      <c r="G229" s="26" t="str">
        <f t="shared" si="3"/>
        <v>Google 검색</v>
      </c>
      <c r="I229" s="26" t="str">
        <f>IF(E229="","",INDEX('기사 리스트'!B:B,MATCH("https://skinnonews.com"&amp;A229,'기사 리스트'!C:C,0)))</f>
        <v/>
      </c>
    </row>
    <row r="230" spans="1:9">
      <c r="A230" s="32" t="s">
        <v>1393</v>
      </c>
      <c r="B230" s="32" t="s">
        <v>2596</v>
      </c>
      <c r="C230" s="32">
        <v>29</v>
      </c>
      <c r="D230" s="32">
        <v>26</v>
      </c>
      <c r="E230" s="26" t="str">
        <f>IFERROR(MATCH(A230,기사별유입!$J$3:$J$3072,0),"")</f>
        <v/>
      </c>
      <c r="F230" s="26" t="str">
        <f>IF(E230="","",E230&amp;"@"&amp;COUNTIF($E$1:E230,E230))</f>
        <v/>
      </c>
      <c r="G230" s="26" t="str">
        <f t="shared" si="3"/>
        <v>Google 검색</v>
      </c>
      <c r="I230" s="26" t="str">
        <f>IF(E230="","",INDEX('기사 리스트'!B:B,MATCH("https://skinnonews.com"&amp;A230,'기사 리스트'!C:C,0)))</f>
        <v/>
      </c>
    </row>
    <row r="231" spans="1:9">
      <c r="A231" s="32" t="s">
        <v>3439</v>
      </c>
      <c r="B231" s="32" t="s">
        <v>2617</v>
      </c>
      <c r="C231" s="32">
        <v>29</v>
      </c>
      <c r="D231" s="32">
        <v>28</v>
      </c>
      <c r="E231" s="26">
        <f>IFERROR(MATCH(A231,기사별유입!$J$3:$J$3072,0),"")</f>
        <v>1</v>
      </c>
      <c r="F231" s="26" t="str">
        <f>IF(E231="","",E231&amp;"@"&amp;COUNTIF($E$1:E231,E231))</f>
        <v>1@2</v>
      </c>
      <c r="G231" s="26" t="str">
        <f t="shared" si="3"/>
        <v>Instagramstory</v>
      </c>
      <c r="I231" s="26" t="str">
        <f>IF(E231="","",INDEX('기사 리스트'!B:B,MATCH("https://skinnonews.com"&amp;A231,'기사 리스트'!C:C,0)))</f>
        <v>“옥상정원? 테니스 코트? 아니죠!” 우리나라 옥상은 왜 대부분 녹색일까?</v>
      </c>
    </row>
    <row r="232" spans="1:9">
      <c r="A232" s="32" t="s">
        <v>3447</v>
      </c>
      <c r="B232" s="32" t="s">
        <v>2596</v>
      </c>
      <c r="C232" s="32">
        <v>29</v>
      </c>
      <c r="D232" s="32">
        <v>24</v>
      </c>
      <c r="E232" s="26">
        <f>IFERROR(MATCH(A232,기사별유입!$J$3:$J$3072,0),"")</f>
        <v>74</v>
      </c>
      <c r="F232" s="26" t="str">
        <f>IF(E232="","",E232&amp;"@"&amp;COUNTIF($E$1:E232,E232))</f>
        <v>74@2</v>
      </c>
      <c r="G232" s="26" t="str">
        <f t="shared" si="3"/>
        <v>Google 검색</v>
      </c>
      <c r="I232" s="26" t="str">
        <f>IF(E232="","",INDEX('기사 리스트'!B:B,MATCH("https://skinnonews.com"&amp;A232,'기사 리스트'!C:C,0)))</f>
        <v>SK이노베이션, 이해관계자 눈높이에 맞춰 ESG 활동 최적화한다</v>
      </c>
    </row>
    <row r="233" spans="1:9">
      <c r="A233" s="32" t="s">
        <v>1435</v>
      </c>
      <c r="B233" s="32" t="s">
        <v>2596</v>
      </c>
      <c r="C233" s="32">
        <v>29</v>
      </c>
      <c r="D233" s="32">
        <v>25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</row>
    <row r="234" spans="1:9">
      <c r="A234" s="32" t="s">
        <v>1118</v>
      </c>
      <c r="B234" s="32" t="s">
        <v>2596</v>
      </c>
      <c r="C234" s="32">
        <v>29</v>
      </c>
      <c r="D234" s="32">
        <v>22</v>
      </c>
      <c r="E234" s="26" t="str">
        <f>IFERROR(MATCH(A234,기사별유입!$J$3:$J$3072,0),"")</f>
        <v/>
      </c>
      <c r="F234" s="26" t="str">
        <f>IF(E234="","",E234&amp;"@"&amp;COUNTIF($E$1:E234,E234))</f>
        <v/>
      </c>
      <c r="G234" s="26" t="str">
        <f t="shared" si="3"/>
        <v>Google 검색</v>
      </c>
      <c r="I234" s="26" t="str">
        <f>IF(E234="","",INDEX('기사 리스트'!B:B,MATCH("https://skinnonews.com"&amp;A234,'기사 리스트'!C:C,0)))</f>
        <v/>
      </c>
    </row>
    <row r="235" spans="1:9">
      <c r="A235" s="32" t="s">
        <v>1298</v>
      </c>
      <c r="B235" s="32" t="s">
        <v>2596</v>
      </c>
      <c r="C235" s="32">
        <v>29</v>
      </c>
      <c r="D235" s="32">
        <v>27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Google 검색</v>
      </c>
      <c r="I235" s="26" t="str">
        <f>IF(E235="","",INDEX('기사 리스트'!B:B,MATCH("https://skinnonews.com"&amp;A235,'기사 리스트'!C:C,0)))</f>
        <v/>
      </c>
    </row>
    <row r="236" spans="1:9">
      <c r="A236" s="32" t="s">
        <v>1131</v>
      </c>
      <c r="B236" s="32" t="s">
        <v>2596</v>
      </c>
      <c r="C236" s="32">
        <v>29</v>
      </c>
      <c r="D236" s="32">
        <v>22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</row>
    <row r="237" spans="1:9">
      <c r="A237" s="32" t="s">
        <v>1027</v>
      </c>
      <c r="B237" s="32" t="s">
        <v>2598</v>
      </c>
      <c r="C237" s="32">
        <v>29</v>
      </c>
      <c r="D237" s="32">
        <v>13</v>
      </c>
      <c r="E237" s="26" t="str">
        <f>IFERROR(MATCH(A237,기사별유입!$J$3:$J$3072,0),"")</f>
        <v/>
      </c>
      <c r="F237" s="26" t="str">
        <f>IF(E237="","",E237&amp;"@"&amp;COUNTIF($E$1:E237,E237))</f>
        <v/>
      </c>
      <c r="G237" s="26" t="str">
        <f t="shared" si="3"/>
        <v>Naver 검색</v>
      </c>
      <c r="I237" s="26" t="str">
        <f>IF(E237="","",INDEX('기사 리스트'!B:B,MATCH("https://skinnonews.com"&amp;A237,'기사 리스트'!C:C,0)))</f>
        <v/>
      </c>
    </row>
    <row r="238" spans="1:9">
      <c r="A238" s="32" t="s">
        <v>1024</v>
      </c>
      <c r="B238" s="32" t="s">
        <v>2597</v>
      </c>
      <c r="C238" s="32">
        <v>29</v>
      </c>
      <c r="D238" s="32">
        <v>25</v>
      </c>
      <c r="E238" s="26" t="str">
        <f>IFERROR(MATCH(A238,기사별유입!$J$3:$J$3072,0),"")</f>
        <v/>
      </c>
      <c r="F238" s="26" t="str">
        <f>IF(E238="","",E238&amp;"@"&amp;COUNTIF($E$1:E238,E238))</f>
        <v/>
      </c>
      <c r="G238" s="26" t="str">
        <f t="shared" si="3"/>
        <v>직접유입</v>
      </c>
      <c r="I238" s="26" t="str">
        <f>IF(E238="","",INDEX('기사 리스트'!B:B,MATCH("https://skinnonews.com"&amp;A238,'기사 리스트'!C:C,0)))</f>
        <v/>
      </c>
    </row>
    <row r="239" spans="1:9">
      <c r="A239" s="32" t="s">
        <v>1211</v>
      </c>
      <c r="B239" s="32" t="s">
        <v>2596</v>
      </c>
      <c r="C239" s="32">
        <v>28</v>
      </c>
      <c r="D239" s="32">
        <v>24</v>
      </c>
      <c r="E239" s="26" t="str">
        <f>IFERROR(MATCH(A239,기사별유입!$J$3:$J$3072,0),"")</f>
        <v/>
      </c>
      <c r="F239" s="26" t="str">
        <f>IF(E239="","",E239&amp;"@"&amp;COUNTIF($E$1:E239,E239))</f>
        <v/>
      </c>
      <c r="G239" s="26" t="str">
        <f t="shared" si="3"/>
        <v>Google 검색</v>
      </c>
      <c r="I239" s="26" t="str">
        <f>IF(E239="","",INDEX('기사 리스트'!B:B,MATCH("https://skinnonews.com"&amp;A239,'기사 리스트'!C:C,0)))</f>
        <v/>
      </c>
    </row>
    <row r="240" spans="1:9">
      <c r="A240" s="32" t="s">
        <v>1072</v>
      </c>
      <c r="B240" s="32" t="s">
        <v>2596</v>
      </c>
      <c r="C240" s="32">
        <v>28</v>
      </c>
      <c r="D240" s="32">
        <v>20</v>
      </c>
      <c r="E240" s="26" t="str">
        <f>IFERROR(MATCH(A240,기사별유입!$J$3:$J$3072,0),"")</f>
        <v/>
      </c>
      <c r="F240" s="26" t="str">
        <f>IF(E240="","",E240&amp;"@"&amp;COUNTIF($E$1:E240,E240))</f>
        <v/>
      </c>
      <c r="G240" s="26" t="str">
        <f t="shared" si="3"/>
        <v>Google 검색</v>
      </c>
      <c r="I240" s="26" t="str">
        <f>IF(E240="","",INDEX('기사 리스트'!B:B,MATCH("https://skinnonews.com"&amp;A240,'기사 리스트'!C:C,0)))</f>
        <v/>
      </c>
    </row>
    <row r="241" spans="1:9">
      <c r="A241" s="32" t="s">
        <v>1137</v>
      </c>
      <c r="B241" s="32" t="s">
        <v>2596</v>
      </c>
      <c r="C241" s="32">
        <v>28</v>
      </c>
      <c r="D241" s="32">
        <v>23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</row>
    <row r="242" spans="1:9">
      <c r="A242" s="32" t="s">
        <v>1170</v>
      </c>
      <c r="B242" s="32" t="s">
        <v>2596</v>
      </c>
      <c r="C242" s="32">
        <v>28</v>
      </c>
      <c r="D242" s="32">
        <v>23</v>
      </c>
      <c r="E242" s="26" t="str">
        <f>IFERROR(MATCH(A242,기사별유입!$J$3:$J$3072,0),"")</f>
        <v/>
      </c>
      <c r="F242" s="26" t="str">
        <f>IF(E242="","",E242&amp;"@"&amp;COUNTIF($E$1:E242,E242))</f>
        <v/>
      </c>
      <c r="G242" s="26" t="str">
        <f t="shared" si="3"/>
        <v>Google 검색</v>
      </c>
      <c r="I242" s="26" t="str">
        <f>IF(E242="","",INDEX('기사 리스트'!B:B,MATCH("https://skinnonews.com"&amp;A242,'기사 리스트'!C:C,0)))</f>
        <v/>
      </c>
    </row>
    <row r="243" spans="1:9">
      <c r="A243" s="32" t="s">
        <v>1186</v>
      </c>
      <c r="B243" s="32" t="s">
        <v>2604</v>
      </c>
      <c r="C243" s="32">
        <v>28</v>
      </c>
      <c r="D243" s="32">
        <v>20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Skgeocentric.com</v>
      </c>
      <c r="I243" s="26" t="str">
        <f>IF(E243="","",INDEX('기사 리스트'!B:B,MATCH("https://skinnonews.com"&amp;A243,'기사 리스트'!C:C,0)))</f>
        <v/>
      </c>
    </row>
    <row r="244" spans="1:9">
      <c r="A244" s="32" t="s">
        <v>1019</v>
      </c>
      <c r="B244" s="32" t="s">
        <v>2597</v>
      </c>
      <c r="C244" s="32">
        <v>28</v>
      </c>
      <c r="D244" s="32">
        <v>27</v>
      </c>
      <c r="E244" s="26">
        <f>IFERROR(MATCH(A244,기사별유입!$J$3:$J$3072,0),"")</f>
        <v>4</v>
      </c>
      <c r="F244" s="26" t="str">
        <f>IF(E244="","",E244&amp;"@"&amp;COUNTIF($E$1:E244,E244))</f>
        <v>4@2</v>
      </c>
      <c r="G244" s="26" t="str">
        <f t="shared" si="3"/>
        <v>직접유입</v>
      </c>
      <c r="I244" s="26" t="str">
        <f>IF(E244="","",INDEX('기사 리스트'!B:B,MATCH("https://skinnonews.com"&amp;A244,'기사 리스트'!C:C,0)))</f>
        <v>[카드뉴스] "액체에 전자기기를 담근다?” - AI시대, 꼭 필요한 차세대 열관리 기술 ‘액침냉각’</v>
      </c>
    </row>
    <row r="245" spans="1:9">
      <c r="A245" s="32" t="s">
        <v>3450</v>
      </c>
      <c r="B245" s="32" t="s">
        <v>2597</v>
      </c>
      <c r="C245" s="32">
        <v>28</v>
      </c>
      <c r="D245" s="32">
        <v>20</v>
      </c>
      <c r="E245" s="26">
        <f>IFERROR(MATCH(A245,기사별유입!$J$3:$J$3072,0),"")</f>
        <v>94</v>
      </c>
      <c r="F245" s="26" t="str">
        <f>IF(E245="","",E245&amp;"@"&amp;COUNTIF($E$1:E245,E245))</f>
        <v>94@1</v>
      </c>
      <c r="G245" s="26" t="str">
        <f t="shared" si="3"/>
        <v>직접유입</v>
      </c>
      <c r="I245" s="26" t="str">
        <f>IF(E245="","",INDEX('기사 리스트'!B:B,MATCH("https://skinnonews.com"&amp;A245,'기사 리스트'!C:C,0)))</f>
        <v>SK이노베이션, 사회적기업 소방·안전·시설관리 시스템 구축 돕는다</v>
      </c>
    </row>
    <row r="246" spans="1:9">
      <c r="A246" s="32" t="s">
        <v>3446</v>
      </c>
      <c r="B246" s="32" t="s">
        <v>2597</v>
      </c>
      <c r="C246" s="32">
        <v>28</v>
      </c>
      <c r="D246" s="32">
        <v>23</v>
      </c>
      <c r="E246" s="26">
        <f>IFERROR(MATCH(A246,기사별유입!$J$3:$J$3072,0),"")</f>
        <v>59</v>
      </c>
      <c r="F246" s="26" t="str">
        <f>IF(E246="","",E246&amp;"@"&amp;COUNTIF($E$1:E246,E246))</f>
        <v>59@2</v>
      </c>
      <c r="G246" s="26" t="str">
        <f t="shared" si="3"/>
        <v>직접유입</v>
      </c>
      <c r="I246" s="26" t="str">
        <f>IF(E246="","",INDEX('기사 리스트'!B:B,MATCH("https://skinnonews.com"&amp;A246,'기사 리스트'!C:C,0)))</f>
        <v>공장내 발생하는 배기가스, 자원으로 재탄생</v>
      </c>
    </row>
    <row r="247" spans="1:9">
      <c r="A247" s="32" t="s">
        <v>1400</v>
      </c>
      <c r="B247" s="32" t="s">
        <v>2596</v>
      </c>
      <c r="C247" s="32">
        <v>28</v>
      </c>
      <c r="D247" s="32">
        <v>23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</row>
    <row r="248" spans="1:9">
      <c r="A248" s="32" t="s">
        <v>1404</v>
      </c>
      <c r="B248" s="32" t="s">
        <v>2596</v>
      </c>
      <c r="C248" s="32">
        <v>28</v>
      </c>
      <c r="D248" s="32">
        <v>22</v>
      </c>
      <c r="E248" s="26" t="str">
        <f>IFERROR(MATCH(A248,기사별유입!$J$3:$J$3072,0),"")</f>
        <v/>
      </c>
      <c r="F248" s="26" t="str">
        <f>IF(E248="","",E248&amp;"@"&amp;COUNTIF($E$1:E248,E248))</f>
        <v/>
      </c>
      <c r="G248" s="26" t="str">
        <f t="shared" si="3"/>
        <v>Google 검색</v>
      </c>
      <c r="I248" s="26" t="str">
        <f>IF(E248="","",INDEX('기사 리스트'!B:B,MATCH("https://skinnonews.com"&amp;A248,'기사 리스트'!C:C,0)))</f>
        <v/>
      </c>
    </row>
    <row r="249" spans="1:9">
      <c r="A249" s="32" t="s">
        <v>1173</v>
      </c>
      <c r="B249" s="32" t="s">
        <v>2596</v>
      </c>
      <c r="C249" s="32">
        <v>28</v>
      </c>
      <c r="D249" s="32">
        <v>19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Google 검색</v>
      </c>
      <c r="I249" s="26" t="str">
        <f>IF(E249="","",INDEX('기사 리스트'!B:B,MATCH("https://skinnonews.com"&amp;A249,'기사 리스트'!C:C,0)))</f>
        <v/>
      </c>
    </row>
    <row r="250" spans="1:9">
      <c r="A250" s="32" t="s">
        <v>1300</v>
      </c>
      <c r="B250" s="32" t="s">
        <v>2596</v>
      </c>
      <c r="C250" s="32">
        <v>28</v>
      </c>
      <c r="D250" s="32">
        <v>22</v>
      </c>
      <c r="E250" s="26" t="str">
        <f>IFERROR(MATCH(A250,기사별유입!$J$3:$J$3072,0),"")</f>
        <v/>
      </c>
      <c r="F250" s="26" t="str">
        <f>IF(E250="","",E250&amp;"@"&amp;COUNTIF($E$1:E250,E250))</f>
        <v/>
      </c>
      <c r="G250" s="26" t="str">
        <f t="shared" si="3"/>
        <v>Google 검색</v>
      </c>
      <c r="I250" s="26" t="str">
        <f>IF(E250="","",INDEX('기사 리스트'!B:B,MATCH("https://skinnonews.com"&amp;A250,'기사 리스트'!C:C,0)))</f>
        <v/>
      </c>
    </row>
    <row r="251" spans="1:9">
      <c r="A251" s="32" t="s">
        <v>1060</v>
      </c>
      <c r="B251" s="32" t="s">
        <v>2598</v>
      </c>
      <c r="C251" s="32">
        <v>28</v>
      </c>
      <c r="D251" s="32">
        <v>28</v>
      </c>
      <c r="E251" s="26" t="str">
        <f>IFERROR(MATCH(A251,기사별유입!$J$3:$J$3072,0),"")</f>
        <v/>
      </c>
      <c r="F251" s="26" t="str">
        <f>IF(E251="","",E251&amp;"@"&amp;COUNTIF($E$1:E251,E251))</f>
        <v/>
      </c>
      <c r="G251" s="26" t="str">
        <f t="shared" si="3"/>
        <v>Naver 검색</v>
      </c>
      <c r="I251" s="26" t="str">
        <f>IF(E251="","",INDEX('기사 리스트'!B:B,MATCH("https://skinnonews.com"&amp;A251,'기사 리스트'!C:C,0)))</f>
        <v/>
      </c>
    </row>
    <row r="252" spans="1:9">
      <c r="A252" s="32" t="s">
        <v>1178</v>
      </c>
      <c r="B252" s="32" t="s">
        <v>2596</v>
      </c>
      <c r="C252" s="32">
        <v>28</v>
      </c>
      <c r="D252" s="32">
        <v>25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Google 검색</v>
      </c>
      <c r="I252" s="26" t="str">
        <f>IF(E252="","",INDEX('기사 리스트'!B:B,MATCH("https://skinnonews.com"&amp;A252,'기사 리스트'!C:C,0)))</f>
        <v/>
      </c>
    </row>
    <row r="253" spans="1:9">
      <c r="A253" s="32" t="s">
        <v>1157</v>
      </c>
      <c r="B253" s="32" t="s">
        <v>2597</v>
      </c>
      <c r="C253" s="32">
        <v>28</v>
      </c>
      <c r="D253" s="32">
        <v>28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직접유입</v>
      </c>
      <c r="I253" s="26" t="str">
        <f>IF(E253="","",INDEX('기사 리스트'!B:B,MATCH("https://skinnonews.com"&amp;A253,'기사 리스트'!C:C,0)))</f>
        <v/>
      </c>
    </row>
    <row r="254" spans="1:9">
      <c r="A254" s="32" t="s">
        <v>2621</v>
      </c>
      <c r="B254" s="32">
        <v>28</v>
      </c>
      <c r="C254" s="32">
        <v>10</v>
      </c>
      <c r="D254" s="32">
        <v>2.8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28</v>
      </c>
      <c r="I254" s="26" t="str">
        <f>IF(E254="","",INDEX('기사 리스트'!B:B,MATCH("https://skinnonews.com"&amp;A254,'기사 리스트'!C:C,0)))</f>
        <v/>
      </c>
    </row>
    <row r="255" spans="1:9">
      <c r="A255" s="32" t="s">
        <v>1055</v>
      </c>
      <c r="B255" s="32" t="s">
        <v>2596</v>
      </c>
      <c r="C255" s="32">
        <v>27</v>
      </c>
      <c r="D255" s="32">
        <v>27</v>
      </c>
      <c r="E255" s="26">
        <f>IFERROR(MATCH(A255,기사별유입!$J$3:$J$3072,0),"")</f>
        <v>21</v>
      </c>
      <c r="F255" s="26" t="str">
        <f>IF(E255="","",E255&amp;"@"&amp;COUNTIF($E$1:E255,E255))</f>
        <v>21@4</v>
      </c>
      <c r="G255" s="26" t="str">
        <f t="shared" si="3"/>
        <v>Google 검색</v>
      </c>
      <c r="I255" s="26" t="str">
        <f>IF(E255="","",INDEX('기사 리스트'!B:B,MATCH("https://skinnonews.com"&amp;A255,'기사 리스트'!C:C,0)))</f>
        <v>SK온, 최고사업책임자(CCO) 신설</v>
      </c>
    </row>
    <row r="256" spans="1:9">
      <c r="A256" s="32" t="s">
        <v>2740</v>
      </c>
      <c r="B256" s="32" t="s">
        <v>2597</v>
      </c>
      <c r="C256" s="32">
        <v>27</v>
      </c>
      <c r="D256" s="32">
        <v>19</v>
      </c>
      <c r="E256" s="26">
        <f>IFERROR(MATCH(A256,기사별유입!$J$3:$J$3072,0),"")</f>
        <v>67</v>
      </c>
      <c r="F256" s="26" t="str">
        <f>IF(E256="","",E256&amp;"@"&amp;COUNTIF($E$1:E256,E256))</f>
        <v>67@2</v>
      </c>
      <c r="G256" s="26" t="str">
        <f t="shared" si="3"/>
        <v>직접유입</v>
      </c>
      <c r="I256" s="26" t="str">
        <f>IF(E256="","",INDEX('기사 리스트'!B:B,MATCH("https://skinnonews.com"&amp;A256,'기사 리스트'!C:C,0)))</f>
        <v>심지 말고 뽑아라? 식목일에 시작된 특별한 미션! – 생태계교란 식물 제거하며 ‘한강지킴이’가 된 SK이노베이션</v>
      </c>
    </row>
    <row r="257" spans="1:9">
      <c r="A257" s="32" t="s">
        <v>3012</v>
      </c>
      <c r="B257" s="32" t="s">
        <v>2597</v>
      </c>
      <c r="C257" s="32">
        <v>27</v>
      </c>
      <c r="D257" s="32">
        <v>24</v>
      </c>
      <c r="E257" s="26" t="str">
        <f>IFERROR(MATCH(A257,기사별유입!$J$3:$J$3072,0),"")</f>
        <v/>
      </c>
      <c r="F257" s="26" t="str">
        <f>IF(E257="","",E257&amp;"@"&amp;COUNTIF($E$1:E257,E257))</f>
        <v/>
      </c>
      <c r="G257" s="26" t="str">
        <f t="shared" si="3"/>
        <v>직접유입</v>
      </c>
      <c r="I257" s="26" t="str">
        <f>IF(E257="","",INDEX('기사 리스트'!B:B,MATCH("https://skinnonews.com"&amp;A257,'기사 리스트'!C:C,0)))</f>
        <v/>
      </c>
    </row>
    <row r="258" spans="1:9">
      <c r="A258" s="32" t="s">
        <v>3444</v>
      </c>
      <c r="B258" s="32" t="s">
        <v>2596</v>
      </c>
      <c r="C258" s="32">
        <v>27</v>
      </c>
      <c r="D258" s="32">
        <v>23</v>
      </c>
      <c r="E258" s="26">
        <f>IFERROR(MATCH(A258,기사별유입!$J$3:$J$3072,0),"")</f>
        <v>53</v>
      </c>
      <c r="F258" s="26" t="str">
        <f>IF(E258="","",E258&amp;"@"&amp;COUNTIF($E$1:E258,E258))</f>
        <v>53@2</v>
      </c>
      <c r="G258" s="26" t="str">
        <f t="shared" si="3"/>
        <v>Google 검색</v>
      </c>
      <c r="I258" s="26" t="str">
        <f>IF(E258="","",INDEX('기사 리스트'!B:B,MATCH("https://skinnonews.com"&amp;A258,'기사 리스트'!C:C,0)))</f>
        <v>SK이노베이션, 2주간 ‘집중 자원봉사’ 활동 펼쳐… 구성원 2,800명 동참</v>
      </c>
    </row>
    <row r="259" spans="1:9">
      <c r="A259" s="32" t="s">
        <v>995</v>
      </c>
      <c r="B259" s="32" t="s">
        <v>2601</v>
      </c>
      <c r="C259" s="32">
        <v>27</v>
      </c>
      <c r="D259" s="32">
        <v>25</v>
      </c>
      <c r="E259" s="26">
        <f>IFERROR(MATCH(A259,기사별유입!$J$3:$J$3072,0),"")</f>
        <v>2</v>
      </c>
      <c r="F259" s="26" t="str">
        <f>IF(E259="","",E259&amp;"@"&amp;COUNTIF($E$1:E259,E259))</f>
        <v>2@3</v>
      </c>
      <c r="G259" s="26" t="str">
        <f t="shared" ref="G259:G322" si="4">IF(B259="naver","Naver 검색",IF(B259="google","Google 검색",IF(B259="(direct)","직접유입",UPPER(LEFT(B259,1))&amp;MID(B259,2,99))))</f>
        <v>Naver.com</v>
      </c>
      <c r="I259" s="26" t="str">
        <f>IF(E259="","",INDEX('기사 리스트'!B:B,MATCH("https://skinnonews.com"&amp;A259,'기사 리스트'!C:C,0)))</f>
        <v>패션의 완성은 운동화! 운동화 끈 예쁘게 묶는 법 TOP 5</v>
      </c>
    </row>
    <row r="260" spans="1:9">
      <c r="A260" s="32" t="s">
        <v>1273</v>
      </c>
      <c r="B260" s="32" t="s">
        <v>2596</v>
      </c>
      <c r="C260" s="32">
        <v>27</v>
      </c>
      <c r="D260" s="32">
        <v>27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</row>
    <row r="261" spans="1:9">
      <c r="A261" s="32" t="s">
        <v>1209</v>
      </c>
      <c r="B261" s="32" t="s">
        <v>2596</v>
      </c>
      <c r="C261" s="32">
        <v>27</v>
      </c>
      <c r="D261" s="32">
        <v>20</v>
      </c>
      <c r="E261" s="26" t="str">
        <f>IFERROR(MATCH(A261,기사별유입!$J$3:$J$3072,0),"")</f>
        <v/>
      </c>
      <c r="F261" s="26" t="str">
        <f>IF(E261="","",E261&amp;"@"&amp;COUNTIF($E$1:E261,E261))</f>
        <v/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/>
      </c>
    </row>
    <row r="262" spans="1:9">
      <c r="A262" s="32" t="s">
        <v>1123</v>
      </c>
      <c r="B262" s="32" t="s">
        <v>2596</v>
      </c>
      <c r="C262" s="32">
        <v>27</v>
      </c>
      <c r="D262" s="32">
        <v>23</v>
      </c>
      <c r="E262" s="26" t="str">
        <f>IFERROR(MATCH(A262,기사별유입!$J$3:$J$3072,0),"")</f>
        <v/>
      </c>
      <c r="F262" s="26" t="str">
        <f>IF(E262="","",E262&amp;"@"&amp;COUNTIF($E$1:E262,E262))</f>
        <v/>
      </c>
      <c r="G262" s="26" t="str">
        <f t="shared" si="4"/>
        <v>Google 검색</v>
      </c>
      <c r="I262" s="26" t="str">
        <f>IF(E262="","",INDEX('기사 리스트'!B:B,MATCH("https://skinnonews.com"&amp;A262,'기사 리스트'!C:C,0)))</f>
        <v/>
      </c>
    </row>
    <row r="263" spans="1:9">
      <c r="A263" s="32" t="s">
        <v>1014</v>
      </c>
      <c r="B263" s="32" t="s">
        <v>2603</v>
      </c>
      <c r="C263" s="32">
        <v>27</v>
      </c>
      <c r="D263" s="32">
        <v>10</v>
      </c>
      <c r="E263" s="26" t="str">
        <f>IFERROR(MATCH(A263,기사별유입!$J$3:$J$3072,0),"")</f>
        <v/>
      </c>
      <c r="F263" s="26" t="str">
        <f>IF(E263="","",E263&amp;"@"&amp;COUNTIF($E$1:E263,E263))</f>
        <v/>
      </c>
      <c r="G263" s="26" t="str">
        <f t="shared" si="4"/>
        <v>Skenergy.com</v>
      </c>
      <c r="I263" s="26" t="str">
        <f>IF(E263="","",INDEX('기사 리스트'!B:B,MATCH("https://skinnonews.com"&amp;A263,'기사 리스트'!C:C,0)))</f>
        <v/>
      </c>
    </row>
    <row r="264" spans="1:9">
      <c r="A264" s="32" t="s">
        <v>1035</v>
      </c>
      <c r="B264" s="32" t="s">
        <v>2598</v>
      </c>
      <c r="C264" s="32">
        <v>27</v>
      </c>
      <c r="D264" s="32">
        <v>13</v>
      </c>
      <c r="E264" s="26" t="str">
        <f>IFERROR(MATCH(A264,기사별유입!$J$3:$J$3072,0),"")</f>
        <v/>
      </c>
      <c r="F264" s="26" t="str">
        <f>IF(E264="","",E264&amp;"@"&amp;COUNTIF($E$1:E264,E264))</f>
        <v/>
      </c>
      <c r="G264" s="26" t="str">
        <f t="shared" si="4"/>
        <v>Naver 검색</v>
      </c>
      <c r="I264" s="26" t="str">
        <f>IF(E264="","",INDEX('기사 리스트'!B:B,MATCH("https://skinnonews.com"&amp;A264,'기사 리스트'!C:C,0)))</f>
        <v/>
      </c>
    </row>
    <row r="265" spans="1:9">
      <c r="A265" s="32" t="s">
        <v>1275</v>
      </c>
      <c r="B265" s="32" t="s">
        <v>2596</v>
      </c>
      <c r="C265" s="32">
        <v>26</v>
      </c>
      <c r="D265" s="32">
        <v>21</v>
      </c>
      <c r="E265" s="26" t="str">
        <f>IFERROR(MATCH(A265,기사별유입!$J$3:$J$3072,0),"")</f>
        <v/>
      </c>
      <c r="F265" s="26" t="str">
        <f>IF(E265="","",E265&amp;"@"&amp;COUNTIF($E$1:E265,E265))</f>
        <v/>
      </c>
      <c r="G265" s="26" t="str">
        <f t="shared" si="4"/>
        <v>Google 검색</v>
      </c>
      <c r="I265" s="26" t="str">
        <f>IF(E265="","",INDEX('기사 리스트'!B:B,MATCH("https://skinnonews.com"&amp;A265,'기사 리스트'!C:C,0)))</f>
        <v/>
      </c>
    </row>
    <row r="266" spans="1:9">
      <c r="A266" s="32" t="s">
        <v>1022</v>
      </c>
      <c r="B266" s="32" t="s">
        <v>2596</v>
      </c>
      <c r="C266" s="32">
        <v>26</v>
      </c>
      <c r="D266" s="32">
        <v>24</v>
      </c>
      <c r="E266" s="26" t="str">
        <f>IFERROR(MATCH(A266,기사별유입!$J$3:$J$3072,0),"")</f>
        <v/>
      </c>
      <c r="F266" s="26" t="str">
        <f>IF(E266="","",E266&amp;"@"&amp;COUNTIF($E$1:E266,E266))</f>
        <v/>
      </c>
      <c r="G266" s="26" t="str">
        <f t="shared" si="4"/>
        <v>Google 검색</v>
      </c>
      <c r="I266" s="26" t="str">
        <f>IF(E266="","",INDEX('기사 리스트'!B:B,MATCH("https://skinnonews.com"&amp;A266,'기사 리스트'!C:C,0)))</f>
        <v/>
      </c>
    </row>
    <row r="267" spans="1:9">
      <c r="A267" s="32" t="s">
        <v>3004</v>
      </c>
      <c r="B267" s="32" t="s">
        <v>2642</v>
      </c>
      <c r="C267" s="32">
        <v>26</v>
      </c>
      <c r="D267" s="32">
        <v>26</v>
      </c>
      <c r="E267" s="26">
        <f>IFERROR(MATCH(A267,기사별유입!$J$3:$J$3072,0),"")</f>
        <v>3</v>
      </c>
      <c r="F267" s="26" t="str">
        <f>IF(E267="","",E267&amp;"@"&amp;COUNTIF($E$1:E267,E267))</f>
        <v>3@3</v>
      </c>
      <c r="G267" s="26" t="str">
        <f t="shared" si="4"/>
        <v>M.facebook.com</v>
      </c>
      <c r="I267" s="26" t="str">
        <f>IF(E267="","",INDEX('기사 리스트'!B:B,MATCH("https://skinnonews.com"&amp;A267,'기사 리스트'!C:C,0)))</f>
        <v>[팩트체크해油] 석유 고갈… 50년 전에도 앞으로 50년, 지금도 50년?</v>
      </c>
    </row>
    <row r="268" spans="1:9">
      <c r="A268" s="32" t="s">
        <v>3441</v>
      </c>
      <c r="B268" s="32" t="s">
        <v>2597</v>
      </c>
      <c r="C268" s="32">
        <v>26</v>
      </c>
      <c r="D268" s="32">
        <v>17</v>
      </c>
      <c r="E268" s="26">
        <f>IFERROR(MATCH(A268,기사별유입!$J$3:$J$3072,0),"")</f>
        <v>12</v>
      </c>
      <c r="F268" s="26" t="str">
        <f>IF(E268="","",E268&amp;"@"&amp;COUNTIF($E$1:E268,E268))</f>
        <v>12@2</v>
      </c>
      <c r="G268" s="26" t="str">
        <f t="shared" si="4"/>
        <v>직접유입</v>
      </c>
      <c r="I268" s="26" t="str">
        <f>IF(E268="","",INDEX('기사 리스트'!B:B,MATCH("https://skinnonews.com"&amp;A268,'기사 리스트'!C:C,0)))</f>
        <v>[2024년 상반기 SK이노베이션 계열 자원봉사활동] “다같이 다(多)가치”… 꾸준함으로 이뤄낸 큰 변화</v>
      </c>
    </row>
    <row r="269" spans="1:9">
      <c r="A269" s="32" t="s">
        <v>1311</v>
      </c>
      <c r="B269" s="32" t="s">
        <v>2596</v>
      </c>
      <c r="C269" s="32">
        <v>26</v>
      </c>
      <c r="D269" s="32">
        <v>21</v>
      </c>
      <c r="E269" s="26" t="str">
        <f>IFERROR(MATCH(A269,기사별유입!$J$3:$J$3072,0),"")</f>
        <v/>
      </c>
      <c r="F269" s="26" t="str">
        <f>IF(E269="","",E269&amp;"@"&amp;COUNTIF($E$1:E269,E269))</f>
        <v/>
      </c>
      <c r="G269" s="26" t="str">
        <f t="shared" si="4"/>
        <v>Google 검색</v>
      </c>
      <c r="I269" s="26" t="str">
        <f>IF(E269="","",INDEX('기사 리스트'!B:B,MATCH("https://skinnonews.com"&amp;A269,'기사 리스트'!C:C,0)))</f>
        <v/>
      </c>
    </row>
    <row r="270" spans="1:9">
      <c r="A270" s="32" t="s">
        <v>1420</v>
      </c>
      <c r="B270" s="32" t="s">
        <v>2596</v>
      </c>
      <c r="C270" s="32">
        <v>26</v>
      </c>
      <c r="D270" s="32">
        <v>22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Google 검색</v>
      </c>
      <c r="I270" s="26" t="str">
        <f>IF(E270="","",INDEX('기사 리스트'!B:B,MATCH("https://skinnonews.com"&amp;A270,'기사 리스트'!C:C,0)))</f>
        <v/>
      </c>
    </row>
    <row r="271" spans="1:9">
      <c r="A271" s="32" t="s">
        <v>1251</v>
      </c>
      <c r="B271" s="32" t="s">
        <v>2596</v>
      </c>
      <c r="C271" s="32">
        <v>26</v>
      </c>
      <c r="D271" s="32">
        <v>14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Google 검색</v>
      </c>
      <c r="I271" s="26" t="str">
        <f>IF(E271="","",INDEX('기사 리스트'!B:B,MATCH("https://skinnonews.com"&amp;A271,'기사 리스트'!C:C,0)))</f>
        <v/>
      </c>
    </row>
    <row r="272" spans="1:9">
      <c r="A272" s="32" t="s">
        <v>1003</v>
      </c>
      <c r="B272" s="32" t="s">
        <v>2611</v>
      </c>
      <c r="C272" s="32">
        <v>26</v>
      </c>
      <c r="D272" s="32">
        <v>22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Namu.wiki</v>
      </c>
      <c r="I272" s="26" t="str">
        <f>IF(E272="","",INDEX('기사 리스트'!B:B,MATCH("https://skinnonews.com"&amp;A272,'기사 리스트'!C:C,0)))</f>
        <v/>
      </c>
    </row>
    <row r="273" spans="1:9">
      <c r="A273" s="32" t="s">
        <v>1036</v>
      </c>
      <c r="B273" s="32" t="s">
        <v>2598</v>
      </c>
      <c r="C273" s="32">
        <v>26</v>
      </c>
      <c r="D273" s="32">
        <v>14</v>
      </c>
      <c r="E273" s="26" t="str">
        <f>IFERROR(MATCH(A273,기사별유입!$J$3:$J$3072,0),"")</f>
        <v/>
      </c>
      <c r="F273" s="26" t="str">
        <f>IF(E273="","",E273&amp;"@"&amp;COUNTIF($E$1:E273,E273))</f>
        <v/>
      </c>
      <c r="G273" s="26" t="str">
        <f t="shared" si="4"/>
        <v>Naver 검색</v>
      </c>
      <c r="I273" s="26" t="str">
        <f>IF(E273="","",INDEX('기사 리스트'!B:B,MATCH("https://skinnonews.com"&amp;A273,'기사 리스트'!C:C,0)))</f>
        <v/>
      </c>
    </row>
    <row r="274" spans="1:9">
      <c r="A274" s="32" t="s">
        <v>994</v>
      </c>
      <c r="B274" s="32" t="s">
        <v>2600</v>
      </c>
      <c r="C274" s="32">
        <v>25</v>
      </c>
      <c r="D274" s="32">
        <v>3</v>
      </c>
      <c r="E274" s="26" t="str">
        <f>IFERROR(MATCH(A274,기사별유입!$J$3:$J$3072,0),"")</f>
        <v/>
      </c>
      <c r="F274" s="26" t="str">
        <f>IF(E274="","",E274&amp;"@"&amp;COUNTIF($E$1:E274,E274))</f>
        <v/>
      </c>
      <c r="G274" s="26" t="str">
        <f t="shared" si="4"/>
        <v>Facebook</v>
      </c>
      <c r="I274" s="26" t="str">
        <f>IF(E274="","",INDEX('기사 리스트'!B:B,MATCH("https://skinnonews.com"&amp;A274,'기사 리스트'!C:C,0)))</f>
        <v/>
      </c>
    </row>
    <row r="275" spans="1:9">
      <c r="A275" s="32" t="s">
        <v>1000</v>
      </c>
      <c r="B275" s="32" t="s">
        <v>2597</v>
      </c>
      <c r="C275" s="32">
        <v>25</v>
      </c>
      <c r="D275" s="32">
        <v>19</v>
      </c>
      <c r="E275" s="26">
        <f>IFERROR(MATCH(A275,기사별유입!$J$3:$J$3072,0),"")</f>
        <v>16</v>
      </c>
      <c r="F275" s="26" t="str">
        <f>IF(E275="","",E275&amp;"@"&amp;COUNTIF($E$1:E275,E275))</f>
        <v>16@2</v>
      </c>
      <c r="G275" s="26" t="str">
        <f t="shared" si="4"/>
        <v>직접유입</v>
      </c>
      <c r="I275" s="26" t="str">
        <f>IF(E275="","",INDEX('기사 리스트'!B:B,MATCH("https://skinnonews.com"&amp;A275,'기사 리스트'!C:C,0)))</f>
        <v>“액체 속에 담긴 데이터 서버?!” ? 탄소중립 시대 차세대 열관리 기술, 데이터센터 액침냉각</v>
      </c>
    </row>
    <row r="276" spans="1:9">
      <c r="A276" s="32" t="s">
        <v>1110</v>
      </c>
      <c r="B276" s="32" t="s">
        <v>2596</v>
      </c>
      <c r="C276" s="32">
        <v>25</v>
      </c>
      <c r="D276" s="32">
        <v>22</v>
      </c>
      <c r="E276" s="26" t="str">
        <f>IFERROR(MATCH(A276,기사별유입!$J$3:$J$3072,0),"")</f>
        <v/>
      </c>
      <c r="F276" s="26" t="str">
        <f>IF(E276="","",E276&amp;"@"&amp;COUNTIF($E$1:E276,E276))</f>
        <v/>
      </c>
      <c r="G276" s="26" t="str">
        <f t="shared" si="4"/>
        <v>Google 검색</v>
      </c>
      <c r="I276" s="26" t="str">
        <f>IF(E276="","",INDEX('기사 리스트'!B:B,MATCH("https://skinnonews.com"&amp;A276,'기사 리스트'!C:C,0)))</f>
        <v/>
      </c>
    </row>
    <row r="277" spans="1:9">
      <c r="A277" s="32" t="s">
        <v>1142</v>
      </c>
      <c r="B277" s="32" t="s">
        <v>2596</v>
      </c>
      <c r="C277" s="32">
        <v>25</v>
      </c>
      <c r="D277" s="32">
        <v>21</v>
      </c>
      <c r="E277" s="26" t="str">
        <f>IFERROR(MATCH(A277,기사별유입!$J$3:$J$3072,0),"")</f>
        <v/>
      </c>
      <c r="F277" s="26" t="str">
        <f>IF(E277="","",E277&amp;"@"&amp;COUNTIF($E$1:E277,E277))</f>
        <v/>
      </c>
      <c r="G277" s="26" t="str">
        <f t="shared" si="4"/>
        <v>Google 검색</v>
      </c>
      <c r="I277" s="26" t="str">
        <f>IF(E277="","",INDEX('기사 리스트'!B:B,MATCH("https://skinnonews.com"&amp;A277,'기사 리스트'!C:C,0)))</f>
        <v/>
      </c>
    </row>
    <row r="278" spans="1:9">
      <c r="A278" s="32" t="s">
        <v>1037</v>
      </c>
      <c r="B278" s="32" t="s">
        <v>2597</v>
      </c>
      <c r="C278" s="32">
        <v>25</v>
      </c>
      <c r="D278" s="32">
        <v>12</v>
      </c>
      <c r="E278" s="26">
        <f>IFERROR(MATCH(A278,기사별유입!$J$3:$J$3072,0),"")</f>
        <v>24</v>
      </c>
      <c r="F278" s="26" t="str">
        <f>IF(E278="","",E278&amp;"@"&amp;COUNTIF($E$1:E278,E278))</f>
        <v>24@2</v>
      </c>
      <c r="G278" s="26" t="str">
        <f t="shared" si="4"/>
        <v>직접유입</v>
      </c>
      <c r="I278" s="26" t="str">
        <f>IF(E278="","",INDEX('기사 리스트'!B:B,MATCH("https://skinnonews.com"&amp;A278,'기사 리스트'!C:C,0)))</f>
        <v>폐식용유로 하늘을 나는 비행기가 있다?! 새로운 대안으로 떠오른 지속가능항공유(SAF) – 겨울 여행 시즌, 알고 가면 더 재밌다(2)</v>
      </c>
    </row>
    <row r="279" spans="1:9">
      <c r="A279" s="32" t="s">
        <v>2745</v>
      </c>
      <c r="B279" s="32" t="s">
        <v>2596</v>
      </c>
      <c r="C279" s="32">
        <v>25</v>
      </c>
      <c r="D279" s="32">
        <v>22</v>
      </c>
      <c r="E279" s="26" t="str">
        <f>IFERROR(MATCH(A279,기사별유입!$J$3:$J$3072,0),"")</f>
        <v/>
      </c>
      <c r="F279" s="26" t="str">
        <f>IF(E279="","",E279&amp;"@"&amp;COUNTIF($E$1:E279,E279))</f>
        <v/>
      </c>
      <c r="G279" s="26" t="str">
        <f t="shared" si="4"/>
        <v>Google 검색</v>
      </c>
      <c r="I279" s="26" t="str">
        <f>IF(E279="","",INDEX('기사 리스트'!B:B,MATCH("https://skinnonews.com"&amp;A279,'기사 리스트'!C:C,0)))</f>
        <v/>
      </c>
    </row>
    <row r="280" spans="1:9">
      <c r="A280" s="32" t="s">
        <v>2747</v>
      </c>
      <c r="B280" s="32" t="s">
        <v>2597</v>
      </c>
      <c r="C280" s="32">
        <v>25</v>
      </c>
      <c r="D280" s="32">
        <v>20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직접유입</v>
      </c>
      <c r="I280" s="26" t="str">
        <f>IF(E280="","",INDEX('기사 리스트'!B:B,MATCH("https://skinnonews.com"&amp;A280,'기사 리스트'!C:C,0)))</f>
        <v/>
      </c>
    </row>
    <row r="281" spans="1:9">
      <c r="A281" s="32" t="s">
        <v>3010</v>
      </c>
      <c r="B281" s="32" t="s">
        <v>2597</v>
      </c>
      <c r="C281" s="32">
        <v>25</v>
      </c>
      <c r="D281" s="32">
        <v>22</v>
      </c>
      <c r="E281" s="26">
        <f>IFERROR(MATCH(A281,기사별유입!$J$3:$J$3072,0),"")</f>
        <v>47</v>
      </c>
      <c r="F281" s="26" t="str">
        <f>IF(E281="","",E281&amp;"@"&amp;COUNTIF($E$1:E281,E281))</f>
        <v>47@2</v>
      </c>
      <c r="G281" s="26" t="str">
        <f t="shared" si="4"/>
        <v>직접유입</v>
      </c>
      <c r="I281" s="26" t="str">
        <f>IF(E281="","",INDEX('기사 리스트'!B:B,MATCH("https://skinnonews.com"&amp;A281,'기사 리스트'!C:C,0)))</f>
        <v>SK이노베이션, AI/DT 입힌 스마트플랜트 2.0 도입… 현장 효율성 대폭 높인다</v>
      </c>
    </row>
    <row r="282" spans="1:9">
      <c r="A282" s="32" t="s">
        <v>3442</v>
      </c>
      <c r="B282" s="32" t="s">
        <v>2646</v>
      </c>
      <c r="C282" s="32">
        <v>25</v>
      </c>
      <c r="D282" s="32">
        <v>16</v>
      </c>
      <c r="E282" s="26">
        <f>IFERROR(MATCH(A282,기사별유입!$J$3:$J$3072,0),"")</f>
        <v>20</v>
      </c>
      <c r="F282" s="26" t="str">
        <f>IF(E282="","",E282&amp;"@"&amp;COUNTIF($E$1:E282,E282))</f>
        <v>20@3</v>
      </c>
      <c r="G282" s="26" t="str">
        <f t="shared" si="4"/>
        <v>Ozmailer.com</v>
      </c>
      <c r="I282" s="26" t="str">
        <f>IF(E282="","",INDEX('기사 리스트'!B:B,MATCH("https://skinnonews.com"&amp;A282,'기사 리스트'!C:C,0)))</f>
        <v>SK온, 리튬메탈 배터리용 고분자 전해질 개발</v>
      </c>
    </row>
    <row r="283" spans="1:9">
      <c r="A283" s="32" t="s">
        <v>1199</v>
      </c>
      <c r="B283" s="32" t="s">
        <v>2596</v>
      </c>
      <c r="C283" s="32">
        <v>25</v>
      </c>
      <c r="D283" s="32">
        <v>23</v>
      </c>
      <c r="E283" s="26" t="str">
        <f>IFERROR(MATCH(A283,기사별유입!$J$3:$J$3072,0),"")</f>
        <v/>
      </c>
      <c r="F283" s="26" t="str">
        <f>IF(E283="","",E283&amp;"@"&amp;COUNTIF($E$1:E283,E283))</f>
        <v/>
      </c>
      <c r="G283" s="26" t="str">
        <f t="shared" si="4"/>
        <v>Google 검색</v>
      </c>
      <c r="I283" s="26" t="str">
        <f>IF(E283="","",INDEX('기사 리스트'!B:B,MATCH("https://skinnonews.com"&amp;A283,'기사 리스트'!C:C,0)))</f>
        <v/>
      </c>
    </row>
    <row r="284" spans="1:9">
      <c r="A284" s="32" t="s">
        <v>1297</v>
      </c>
      <c r="B284" s="32" t="s">
        <v>2596</v>
      </c>
      <c r="C284" s="32">
        <v>25</v>
      </c>
      <c r="D284" s="32">
        <v>24</v>
      </c>
      <c r="E284" s="26" t="str">
        <f>IFERROR(MATCH(A284,기사별유입!$J$3:$J$3072,0),"")</f>
        <v/>
      </c>
      <c r="F284" s="26" t="str">
        <f>IF(E284="","",E284&amp;"@"&amp;COUNTIF($E$1:E284,E284))</f>
        <v/>
      </c>
      <c r="G284" s="26" t="str">
        <f t="shared" si="4"/>
        <v>Google 검색</v>
      </c>
      <c r="I284" s="26" t="str">
        <f>IF(E284="","",INDEX('기사 리스트'!B:B,MATCH("https://skinnonews.com"&amp;A284,'기사 리스트'!C:C,0)))</f>
        <v/>
      </c>
    </row>
    <row r="285" spans="1:9">
      <c r="A285" s="32" t="s">
        <v>1589</v>
      </c>
      <c r="B285" s="32" t="s">
        <v>2596</v>
      </c>
      <c r="C285" s="32">
        <v>25</v>
      </c>
      <c r="D285" s="32">
        <v>15</v>
      </c>
      <c r="E285" s="26" t="str">
        <f>IFERROR(MATCH(A285,기사별유입!$J$3:$J$3072,0),"")</f>
        <v/>
      </c>
      <c r="F285" s="26" t="str">
        <f>IF(E285="","",E285&amp;"@"&amp;COUNTIF($E$1:E285,E285))</f>
        <v/>
      </c>
      <c r="G285" s="26" t="str">
        <f t="shared" si="4"/>
        <v>Google 검색</v>
      </c>
      <c r="I285" s="26" t="str">
        <f>IF(E285="","",INDEX('기사 리스트'!B:B,MATCH("https://skinnonews.com"&amp;A285,'기사 리스트'!C:C,0)))</f>
        <v/>
      </c>
    </row>
    <row r="286" spans="1:9">
      <c r="A286" s="32" t="s">
        <v>1384</v>
      </c>
      <c r="B286" s="32" t="s">
        <v>2596</v>
      </c>
      <c r="C286" s="32">
        <v>25</v>
      </c>
      <c r="D286" s="32">
        <v>22</v>
      </c>
      <c r="E286" s="26" t="str">
        <f>IFERROR(MATCH(A286,기사별유입!$J$3:$J$3072,0),"")</f>
        <v/>
      </c>
      <c r="F286" s="26" t="str">
        <f>IF(E286="","",E286&amp;"@"&amp;COUNTIF($E$1:E286,E286))</f>
        <v/>
      </c>
      <c r="G286" s="26" t="str">
        <f t="shared" si="4"/>
        <v>Google 검색</v>
      </c>
      <c r="I286" s="26" t="str">
        <f>IF(E286="","",INDEX('기사 리스트'!B:B,MATCH("https://skinnonews.com"&amp;A286,'기사 리스트'!C:C,0)))</f>
        <v/>
      </c>
    </row>
    <row r="287" spans="1:9">
      <c r="A287" s="32" t="s">
        <v>2860</v>
      </c>
      <c r="B287" s="32" t="s">
        <v>2596</v>
      </c>
      <c r="C287" s="32">
        <v>25</v>
      </c>
      <c r="D287" s="32">
        <v>15</v>
      </c>
      <c r="E287" s="26" t="str">
        <f>IFERROR(MATCH(A287,기사별유입!$J$3:$J$3072,0),"")</f>
        <v/>
      </c>
      <c r="F287" s="26" t="str">
        <f>IF(E287="","",E287&amp;"@"&amp;COUNTIF($E$1:E287,E287))</f>
        <v/>
      </c>
      <c r="G287" s="26" t="str">
        <f t="shared" si="4"/>
        <v>Google 검색</v>
      </c>
      <c r="I287" s="26" t="str">
        <f>IF(E287="","",INDEX('기사 리스트'!B:B,MATCH("https://skinnonews.com"&amp;A287,'기사 리스트'!C:C,0)))</f>
        <v/>
      </c>
    </row>
    <row r="288" spans="1:9">
      <c r="A288" s="32" t="s">
        <v>1098</v>
      </c>
      <c r="B288" s="32" t="s">
        <v>2597</v>
      </c>
      <c r="C288" s="32">
        <v>24</v>
      </c>
      <c r="D288" s="32">
        <v>12</v>
      </c>
      <c r="E288" s="26">
        <f>IFERROR(MATCH(A288,기사별유입!$J$3:$J$3072,0),"")</f>
        <v>9</v>
      </c>
      <c r="F288" s="26" t="str">
        <f>IF(E288="","",E288&amp;"@"&amp;COUNTIF($E$1:E288,E288))</f>
        <v>9@2</v>
      </c>
      <c r="G288" s="26" t="str">
        <f t="shared" si="4"/>
        <v>직접유입</v>
      </c>
      <c r="I288" s="26" t="str">
        <f>IF(E288="","",INDEX('기사 리스트'!B:B,MATCH("https://skinnonews.com"&amp;A288,'기사 리스트'!C:C,0)))</f>
        <v>[카드뉴스] 6월 5일은 세계 환경의 날, 오늘만큼은 관심을 주세요!</v>
      </c>
    </row>
    <row r="289" spans="1:9">
      <c r="A289" s="32" t="s">
        <v>1158</v>
      </c>
      <c r="B289" s="32" t="s">
        <v>2596</v>
      </c>
      <c r="C289" s="32">
        <v>24</v>
      </c>
      <c r="D289" s="32">
        <v>20</v>
      </c>
      <c r="E289" s="26" t="str">
        <f>IFERROR(MATCH(A289,기사별유입!$J$3:$J$3072,0),"")</f>
        <v/>
      </c>
      <c r="F289" s="26" t="str">
        <f>IF(E289="","",E289&amp;"@"&amp;COUNTIF($E$1:E289,E289))</f>
        <v/>
      </c>
      <c r="G289" s="26" t="str">
        <f t="shared" si="4"/>
        <v>Google 검색</v>
      </c>
      <c r="I289" s="26" t="str">
        <f>IF(E289="","",INDEX('기사 리스트'!B:B,MATCH("https://skinnonews.com"&amp;A289,'기사 리스트'!C:C,0)))</f>
        <v/>
      </c>
    </row>
    <row r="290" spans="1:9">
      <c r="A290" s="32" t="s">
        <v>1011</v>
      </c>
      <c r="B290" s="32" t="s">
        <v>2596</v>
      </c>
      <c r="C290" s="32">
        <v>24</v>
      </c>
      <c r="D290" s="32">
        <v>21</v>
      </c>
      <c r="E290" s="26" t="str">
        <f>IFERROR(MATCH(A290,기사별유입!$J$3:$J$3072,0),"")</f>
        <v/>
      </c>
      <c r="F290" s="26" t="str">
        <f>IF(E290="","",E290&amp;"@"&amp;COUNTIF($E$1:E290,E290))</f>
        <v/>
      </c>
      <c r="G290" s="26" t="str">
        <f t="shared" si="4"/>
        <v>Google 검색</v>
      </c>
      <c r="I290" s="26" t="str">
        <f>IF(E290="","",INDEX('기사 리스트'!B:B,MATCH("https://skinnonews.com"&amp;A290,'기사 리스트'!C:C,0)))</f>
        <v/>
      </c>
    </row>
    <row r="291" spans="1:9">
      <c r="A291" s="32" t="s">
        <v>3451</v>
      </c>
      <c r="B291" s="32" t="s">
        <v>2596</v>
      </c>
      <c r="C291" s="32">
        <v>24</v>
      </c>
      <c r="D291" s="32">
        <v>24</v>
      </c>
      <c r="E291" s="26">
        <f>IFERROR(MATCH(A291,기사별유입!$J$3:$J$3072,0),"")</f>
        <v>95</v>
      </c>
      <c r="F291" s="26" t="str">
        <f>IF(E291="","",E291&amp;"@"&amp;COUNTIF($E$1:E291,E291))</f>
        <v>95@1</v>
      </c>
      <c r="G291" s="26" t="str">
        <f t="shared" si="4"/>
        <v>Google 검색</v>
      </c>
      <c r="I291" s="26" t="str">
        <f>IF(E291="","",INDEX('기사 리스트'!B:B,MATCH("https://skinnonews.com"&amp;A291,'기사 리스트'!C:C,0)))</f>
        <v>SK온, 페라리 2024년 우수 공급사로 선정</v>
      </c>
    </row>
    <row r="292" spans="1:9">
      <c r="A292" s="32" t="s">
        <v>1284</v>
      </c>
      <c r="B292" s="32" t="s">
        <v>2596</v>
      </c>
      <c r="C292" s="32">
        <v>24</v>
      </c>
      <c r="D292" s="32">
        <v>18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Google 검색</v>
      </c>
      <c r="I292" s="26" t="str">
        <f>IF(E292="","",INDEX('기사 리스트'!B:B,MATCH("https://skinnonews.com"&amp;A292,'기사 리스트'!C:C,0)))</f>
        <v/>
      </c>
    </row>
    <row r="293" spans="1:9">
      <c r="A293" s="32" t="s">
        <v>1212</v>
      </c>
      <c r="B293" s="32" t="s">
        <v>2596</v>
      </c>
      <c r="C293" s="32">
        <v>24</v>
      </c>
      <c r="D293" s="32">
        <v>20</v>
      </c>
      <c r="E293" s="26" t="str">
        <f>IFERROR(MATCH(A293,기사별유입!$J$3:$J$3072,0),"")</f>
        <v/>
      </c>
      <c r="F293" s="26" t="str">
        <f>IF(E293="","",E293&amp;"@"&amp;COUNTIF($E$1:E293,E293))</f>
        <v/>
      </c>
      <c r="G293" s="26" t="str">
        <f t="shared" si="4"/>
        <v>Google 검색</v>
      </c>
      <c r="I293" s="26" t="str">
        <f>IF(E293="","",INDEX('기사 리스트'!B:B,MATCH("https://skinnonews.com"&amp;A293,'기사 리스트'!C:C,0)))</f>
        <v/>
      </c>
    </row>
    <row r="294" spans="1:9">
      <c r="A294" s="32" t="s">
        <v>1419</v>
      </c>
      <c r="B294" s="32" t="s">
        <v>2596</v>
      </c>
      <c r="C294" s="32">
        <v>24</v>
      </c>
      <c r="D294" s="32">
        <v>15</v>
      </c>
      <c r="E294" s="26" t="str">
        <f>IFERROR(MATCH(A294,기사별유입!$J$3:$J$3072,0),"")</f>
        <v/>
      </c>
      <c r="F294" s="26" t="str">
        <f>IF(E294="","",E294&amp;"@"&amp;COUNTIF($E$1:E294,E294))</f>
        <v/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/>
      </c>
    </row>
    <row r="295" spans="1:9">
      <c r="A295" s="32" t="s">
        <v>1369</v>
      </c>
      <c r="B295" s="32" t="s">
        <v>2596</v>
      </c>
      <c r="C295" s="32">
        <v>24</v>
      </c>
      <c r="D295" s="32">
        <v>19</v>
      </c>
      <c r="E295" s="26" t="str">
        <f>IFERROR(MATCH(A295,기사별유입!$J$3:$J$3072,0),"")</f>
        <v/>
      </c>
      <c r="F295" s="26" t="str">
        <f>IF(E295="","",E295&amp;"@"&amp;COUNTIF($E$1:E295,E295))</f>
        <v/>
      </c>
      <c r="G295" s="26" t="str">
        <f t="shared" si="4"/>
        <v>Google 검색</v>
      </c>
      <c r="I295" s="26" t="str">
        <f>IF(E295="","",INDEX('기사 리스트'!B:B,MATCH("https://skinnonews.com"&amp;A295,'기사 리스트'!C:C,0)))</f>
        <v/>
      </c>
    </row>
    <row r="296" spans="1:9">
      <c r="A296" s="32" t="s">
        <v>1119</v>
      </c>
      <c r="B296" s="32" t="s">
        <v>2596</v>
      </c>
      <c r="C296" s="32">
        <v>24</v>
      </c>
      <c r="D296" s="32">
        <v>19</v>
      </c>
      <c r="E296" s="26" t="str">
        <f>IFERROR(MATCH(A296,기사별유입!$J$3:$J$3072,0),"")</f>
        <v/>
      </c>
      <c r="F296" s="26" t="str">
        <f>IF(E296="","",E296&amp;"@"&amp;COUNTIF($E$1:E296,E296))</f>
        <v/>
      </c>
      <c r="G296" s="26" t="str">
        <f t="shared" si="4"/>
        <v>Google 검색</v>
      </c>
      <c r="I296" s="26" t="str">
        <f>IF(E296="","",INDEX('기사 리스트'!B:B,MATCH("https://skinnonews.com"&amp;A296,'기사 리스트'!C:C,0)))</f>
        <v/>
      </c>
    </row>
    <row r="297" spans="1:9">
      <c r="A297" s="32" t="s">
        <v>1914</v>
      </c>
      <c r="B297" s="32" t="s">
        <v>2596</v>
      </c>
      <c r="C297" s="32">
        <v>24</v>
      </c>
      <c r="D297" s="32">
        <v>14</v>
      </c>
      <c r="E297" s="26" t="str">
        <f>IFERROR(MATCH(A297,기사별유입!$J$3:$J$3072,0),"")</f>
        <v/>
      </c>
      <c r="F297" s="26" t="str">
        <f>IF(E297="","",E297&amp;"@"&amp;COUNTIF($E$1:E297,E297))</f>
        <v/>
      </c>
      <c r="G297" s="26" t="str">
        <f t="shared" si="4"/>
        <v>Google 검색</v>
      </c>
      <c r="I297" s="26" t="str">
        <f>IF(E297="","",INDEX('기사 리스트'!B:B,MATCH("https://skinnonews.com"&amp;A297,'기사 리스트'!C:C,0)))</f>
        <v/>
      </c>
    </row>
    <row r="298" spans="1:9">
      <c r="A298" s="32" t="s">
        <v>1060</v>
      </c>
      <c r="B298" s="32" t="s">
        <v>2596</v>
      </c>
      <c r="C298" s="32">
        <v>24</v>
      </c>
      <c r="D298" s="32">
        <v>23</v>
      </c>
      <c r="E298" s="26" t="str">
        <f>IFERROR(MATCH(A298,기사별유입!$J$3:$J$3072,0),"")</f>
        <v/>
      </c>
      <c r="F298" s="26" t="str">
        <f>IF(E298="","",E298&amp;"@"&amp;COUNTIF($E$1:E298,E298))</f>
        <v/>
      </c>
      <c r="G298" s="26" t="str">
        <f t="shared" si="4"/>
        <v>Google 검색</v>
      </c>
      <c r="I298" s="26" t="str">
        <f>IF(E298="","",INDEX('기사 리스트'!B:B,MATCH("https://skinnonews.com"&amp;A298,'기사 리스트'!C:C,0)))</f>
        <v/>
      </c>
    </row>
    <row r="299" spans="1:9">
      <c r="A299" s="32" t="s">
        <v>1221</v>
      </c>
      <c r="B299" s="32" t="s">
        <v>2596</v>
      </c>
      <c r="C299" s="32">
        <v>24</v>
      </c>
      <c r="D299" s="32">
        <v>23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Google 검색</v>
      </c>
      <c r="I299" s="26" t="str">
        <f>IF(E299="","",INDEX('기사 리스트'!B:B,MATCH("https://skinnonews.com"&amp;A299,'기사 리스트'!C:C,0)))</f>
        <v/>
      </c>
    </row>
    <row r="300" spans="1:9">
      <c r="A300" s="32" t="s">
        <v>1146</v>
      </c>
      <c r="B300" s="32" t="s">
        <v>2596</v>
      </c>
      <c r="C300" s="32">
        <v>24</v>
      </c>
      <c r="D300" s="32">
        <v>20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</row>
    <row r="301" spans="1:9">
      <c r="A301" s="32" t="s">
        <v>1107</v>
      </c>
      <c r="B301" s="32" t="s">
        <v>2596</v>
      </c>
      <c r="C301" s="32">
        <v>24</v>
      </c>
      <c r="D301" s="32">
        <v>21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Google 검색</v>
      </c>
      <c r="I301" s="26" t="str">
        <f>IF(E301="","",INDEX('기사 리스트'!B:B,MATCH("https://skinnonews.com"&amp;A301,'기사 리스트'!C:C,0)))</f>
        <v/>
      </c>
    </row>
    <row r="302" spans="1:9">
      <c r="A302" s="32" t="s">
        <v>994</v>
      </c>
      <c r="B302" s="32" t="s">
        <v>2606</v>
      </c>
      <c r="C302" s="32">
        <v>23</v>
      </c>
      <c r="D302" s="32">
        <v>13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M.search.naver.com</v>
      </c>
      <c r="I302" s="26" t="str">
        <f>IF(E302="","",INDEX('기사 리스트'!B:B,MATCH("https://skinnonews.com"&amp;A302,'기사 리스트'!C:C,0)))</f>
        <v/>
      </c>
    </row>
    <row r="303" spans="1:9">
      <c r="A303" s="32" t="s">
        <v>1196</v>
      </c>
      <c r="B303" s="32" t="s">
        <v>2596</v>
      </c>
      <c r="C303" s="32">
        <v>23</v>
      </c>
      <c r="D303" s="32">
        <v>19</v>
      </c>
      <c r="E303" s="26" t="str">
        <f>IFERROR(MATCH(A303,기사별유입!$J$3:$J$3072,0),"")</f>
        <v/>
      </c>
      <c r="F303" s="26" t="str">
        <f>IF(E303="","",E303&amp;"@"&amp;COUNTIF($E$1:E303,E303))</f>
        <v/>
      </c>
      <c r="G303" s="26" t="str">
        <f t="shared" si="4"/>
        <v>Google 검색</v>
      </c>
      <c r="I303" s="26" t="str">
        <f>IF(E303="","",INDEX('기사 리스트'!B:B,MATCH("https://skinnonews.com"&amp;A303,'기사 리스트'!C:C,0)))</f>
        <v/>
      </c>
    </row>
    <row r="304" spans="1:9">
      <c r="A304" s="32" t="s">
        <v>1180</v>
      </c>
      <c r="B304" s="32" t="s">
        <v>2596</v>
      </c>
      <c r="C304" s="32">
        <v>23</v>
      </c>
      <c r="D304" s="32">
        <v>22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Google 검색</v>
      </c>
      <c r="I304" s="26" t="str">
        <f>IF(E304="","",INDEX('기사 리스트'!B:B,MATCH("https://skinnonews.com"&amp;A304,'기사 리스트'!C:C,0)))</f>
        <v/>
      </c>
    </row>
    <row r="305" spans="1:9">
      <c r="A305" s="32" t="s">
        <v>3440</v>
      </c>
      <c r="B305" s="32" t="s">
        <v>2617</v>
      </c>
      <c r="C305" s="32">
        <v>23</v>
      </c>
      <c r="D305" s="32">
        <v>21</v>
      </c>
      <c r="E305" s="26">
        <f>IFERROR(MATCH(A305,기사별유입!$J$3:$J$3072,0),"")</f>
        <v>7</v>
      </c>
      <c r="F305" s="26" t="str">
        <f>IF(E305="","",E305&amp;"@"&amp;COUNTIF($E$1:E305,E305))</f>
        <v>7@2</v>
      </c>
      <c r="G305" s="26" t="str">
        <f t="shared" si="4"/>
        <v>Instagramstory</v>
      </c>
      <c r="I305" s="26" t="str">
        <f>IF(E305="","",INDEX('기사 리스트'!B:B,MATCH("https://skinnonews.com"&amp;A305,'기사 리스트'!C:C,0)))</f>
        <v>[에너지食] ‘빛과 소금’ 대신 ‘빛과 석유’! – 시추 기술의 발전으로 알아보는 땅 속 보물찾기</v>
      </c>
    </row>
    <row r="306" spans="1:9">
      <c r="A306" s="32" t="s">
        <v>1246</v>
      </c>
      <c r="B306" s="32" t="s">
        <v>2596</v>
      </c>
      <c r="C306" s="32">
        <v>23</v>
      </c>
      <c r="D306" s="32">
        <v>23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Google 검색</v>
      </c>
      <c r="I306" s="26" t="str">
        <f>IF(E306="","",INDEX('기사 리스트'!B:B,MATCH("https://skinnonews.com"&amp;A306,'기사 리스트'!C:C,0)))</f>
        <v/>
      </c>
    </row>
    <row r="307" spans="1:9">
      <c r="A307" s="32" t="s">
        <v>995</v>
      </c>
      <c r="B307" s="32" t="s">
        <v>2597</v>
      </c>
      <c r="C307" s="32">
        <v>23</v>
      </c>
      <c r="D307" s="32">
        <v>19</v>
      </c>
      <c r="E307" s="26">
        <f>IFERROR(MATCH(A307,기사별유입!$J$3:$J$3072,0),"")</f>
        <v>2</v>
      </c>
      <c r="F307" s="26" t="str">
        <f>IF(E307="","",E307&amp;"@"&amp;COUNTIF($E$1:E307,E307))</f>
        <v>2@4</v>
      </c>
      <c r="G307" s="26" t="str">
        <f t="shared" si="4"/>
        <v>직접유입</v>
      </c>
      <c r="I307" s="26" t="str">
        <f>IF(E307="","",INDEX('기사 리스트'!B:B,MATCH("https://skinnonews.com"&amp;A307,'기사 리스트'!C:C,0)))</f>
        <v>패션의 완성은 운동화! 운동화 끈 예쁘게 묶는 법 TOP 5</v>
      </c>
    </row>
    <row r="308" spans="1:9">
      <c r="A308" s="32" t="s">
        <v>1141</v>
      </c>
      <c r="B308" s="32" t="s">
        <v>2596</v>
      </c>
      <c r="C308" s="32">
        <v>23</v>
      </c>
      <c r="D308" s="32">
        <v>21</v>
      </c>
      <c r="E308" s="26" t="str">
        <f>IFERROR(MATCH(A308,기사별유입!$J$3:$J$3072,0),"")</f>
        <v/>
      </c>
      <c r="F308" s="26" t="str">
        <f>IF(E308="","",E308&amp;"@"&amp;COUNTIF($E$1:E308,E308))</f>
        <v/>
      </c>
      <c r="G308" s="26" t="str">
        <f t="shared" si="4"/>
        <v>Google 검색</v>
      </c>
      <c r="I308" s="26" t="str">
        <f>IF(E308="","",INDEX('기사 리스트'!B:B,MATCH("https://skinnonews.com"&amp;A308,'기사 리스트'!C:C,0)))</f>
        <v/>
      </c>
    </row>
    <row r="309" spans="1:9">
      <c r="A309" s="32" t="s">
        <v>1344</v>
      </c>
      <c r="B309" s="32" t="s">
        <v>2596</v>
      </c>
      <c r="C309" s="32">
        <v>23</v>
      </c>
      <c r="D309" s="32">
        <v>18</v>
      </c>
      <c r="E309" s="26" t="str">
        <f>IFERROR(MATCH(A309,기사별유입!$J$3:$J$3072,0),"")</f>
        <v/>
      </c>
      <c r="F309" s="26" t="str">
        <f>IF(E309="","",E309&amp;"@"&amp;COUNTIF($E$1:E309,E309))</f>
        <v/>
      </c>
      <c r="G309" s="26" t="str">
        <f t="shared" si="4"/>
        <v>Google 검색</v>
      </c>
      <c r="I309" s="26" t="str">
        <f>IF(E309="","",INDEX('기사 리스트'!B:B,MATCH("https://skinnonews.com"&amp;A309,'기사 리스트'!C:C,0)))</f>
        <v/>
      </c>
    </row>
    <row r="310" spans="1:9">
      <c r="A310" s="32" t="s">
        <v>1010</v>
      </c>
      <c r="B310" s="32" t="s">
        <v>2598</v>
      </c>
      <c r="C310" s="32">
        <v>23</v>
      </c>
      <c r="D310" s="32">
        <v>18</v>
      </c>
      <c r="E310" s="26" t="str">
        <f>IFERROR(MATCH(A310,기사별유입!$J$3:$J$3072,0),"")</f>
        <v/>
      </c>
      <c r="F310" s="26" t="str">
        <f>IF(E310="","",E310&amp;"@"&amp;COUNTIF($E$1:E310,E310))</f>
        <v/>
      </c>
      <c r="G310" s="26" t="str">
        <f t="shared" si="4"/>
        <v>Naver 검색</v>
      </c>
      <c r="I310" s="26" t="str">
        <f>IF(E310="","",INDEX('기사 리스트'!B:B,MATCH("https://skinnonews.com"&amp;A310,'기사 리스트'!C:C,0)))</f>
        <v/>
      </c>
    </row>
    <row r="311" spans="1:9">
      <c r="A311" s="32" t="s">
        <v>1012</v>
      </c>
      <c r="B311" s="32" t="s">
        <v>2598</v>
      </c>
      <c r="C311" s="32">
        <v>23</v>
      </c>
      <c r="D311" s="32">
        <v>13</v>
      </c>
      <c r="E311" s="26" t="str">
        <f>IFERROR(MATCH(A311,기사별유입!$J$3:$J$3072,0),"")</f>
        <v/>
      </c>
      <c r="F311" s="26" t="str">
        <f>IF(E311="","",E311&amp;"@"&amp;COUNTIF($E$1:E311,E311))</f>
        <v/>
      </c>
      <c r="G311" s="26" t="str">
        <f t="shared" si="4"/>
        <v>Naver 검색</v>
      </c>
      <c r="I311" s="26" t="str">
        <f>IF(E311="","",INDEX('기사 리스트'!B:B,MATCH("https://skinnonews.com"&amp;A311,'기사 리스트'!C:C,0)))</f>
        <v/>
      </c>
    </row>
    <row r="312" spans="1:9">
      <c r="A312" s="32" t="s">
        <v>2613</v>
      </c>
      <c r="B312" s="32">
        <v>23</v>
      </c>
      <c r="C312" s="32">
        <v>17</v>
      </c>
      <c r="D312" s="32">
        <v>1.3529411764705801</v>
      </c>
      <c r="E312" s="26" t="str">
        <f>IFERROR(MATCH(A312,기사별유입!$J$3:$J$3072,0),"")</f>
        <v/>
      </c>
      <c r="F312" s="26" t="str">
        <f>IF(E312="","",E312&amp;"@"&amp;COUNTIF($E$1:E312,E312))</f>
        <v/>
      </c>
      <c r="G312" s="26" t="str">
        <f t="shared" si="4"/>
        <v>23</v>
      </c>
      <c r="I312" s="26" t="str">
        <f>IF(E312="","",INDEX('기사 리스트'!B:B,MATCH("https://skinnonews.com"&amp;A312,'기사 리스트'!C:C,0)))</f>
        <v/>
      </c>
    </row>
    <row r="313" spans="1:9">
      <c r="A313" s="32" t="s">
        <v>1306</v>
      </c>
      <c r="B313" s="32" t="s">
        <v>2596</v>
      </c>
      <c r="C313" s="32">
        <v>22</v>
      </c>
      <c r="D313" s="32">
        <v>16</v>
      </c>
      <c r="E313" s="26" t="str">
        <f>IFERROR(MATCH(A313,기사별유입!$J$3:$J$3072,0),"")</f>
        <v/>
      </c>
      <c r="F313" s="26" t="str">
        <f>IF(E313="","",E313&amp;"@"&amp;COUNTIF($E$1:E313,E313))</f>
        <v/>
      </c>
      <c r="G313" s="26" t="str">
        <f t="shared" si="4"/>
        <v>Google 검색</v>
      </c>
      <c r="I313" s="26" t="str">
        <f>IF(E313="","",INDEX('기사 리스트'!B:B,MATCH("https://skinnonews.com"&amp;A313,'기사 리스트'!C:C,0)))</f>
        <v/>
      </c>
    </row>
    <row r="314" spans="1:9">
      <c r="A314" s="32" t="s">
        <v>1179</v>
      </c>
      <c r="B314" s="32" t="s">
        <v>2596</v>
      </c>
      <c r="C314" s="32">
        <v>22</v>
      </c>
      <c r="D314" s="32">
        <v>21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Google 검색</v>
      </c>
      <c r="I314" s="26" t="str">
        <f>IF(E314="","",INDEX('기사 리스트'!B:B,MATCH("https://skinnonews.com"&amp;A314,'기사 리스트'!C:C,0)))</f>
        <v/>
      </c>
    </row>
    <row r="315" spans="1:9">
      <c r="A315" s="32" t="s">
        <v>1164</v>
      </c>
      <c r="B315" s="32" t="s">
        <v>2596</v>
      </c>
      <c r="C315" s="32">
        <v>22</v>
      </c>
      <c r="D315" s="32">
        <v>21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Google 검색</v>
      </c>
      <c r="I315" s="26" t="str">
        <f>IF(E315="","",INDEX('기사 리스트'!B:B,MATCH("https://skinnonews.com"&amp;A315,'기사 리스트'!C:C,0)))</f>
        <v/>
      </c>
    </row>
    <row r="316" spans="1:9">
      <c r="A316" s="32" t="s">
        <v>1395</v>
      </c>
      <c r="B316" s="32" t="s">
        <v>2596</v>
      </c>
      <c r="C316" s="32">
        <v>22</v>
      </c>
      <c r="D316" s="32">
        <v>15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Google 검색</v>
      </c>
      <c r="I316" s="26" t="str">
        <f>IF(E316="","",INDEX('기사 리스트'!B:B,MATCH("https://skinnonews.com"&amp;A316,'기사 리스트'!C:C,0)))</f>
        <v/>
      </c>
    </row>
    <row r="317" spans="1:9">
      <c r="A317" s="32" t="s">
        <v>1531</v>
      </c>
      <c r="B317" s="32" t="s">
        <v>2596</v>
      </c>
      <c r="C317" s="32">
        <v>22</v>
      </c>
      <c r="D317" s="32">
        <v>17</v>
      </c>
      <c r="E317" s="26" t="str">
        <f>IFERROR(MATCH(A317,기사별유입!$J$3:$J$3072,0),"")</f>
        <v/>
      </c>
      <c r="F317" s="26" t="str">
        <f>IF(E317="","",E317&amp;"@"&amp;COUNTIF($E$1:E317,E317))</f>
        <v/>
      </c>
      <c r="G317" s="26" t="str">
        <f t="shared" si="4"/>
        <v>Google 검색</v>
      </c>
      <c r="I317" s="26" t="str">
        <f>IF(E317="","",INDEX('기사 리스트'!B:B,MATCH("https://skinnonews.com"&amp;A317,'기사 리스트'!C:C,0)))</f>
        <v/>
      </c>
    </row>
    <row r="318" spans="1:9">
      <c r="A318" s="32" t="s">
        <v>1084</v>
      </c>
      <c r="B318" s="32" t="s">
        <v>2597</v>
      </c>
      <c r="C318" s="32">
        <v>22</v>
      </c>
      <c r="D318" s="32">
        <v>21</v>
      </c>
      <c r="E318" s="26" t="str">
        <f>IFERROR(MATCH(A318,기사별유입!$J$3:$J$3072,0),"")</f>
        <v/>
      </c>
      <c r="F318" s="26" t="str">
        <f>IF(E318="","",E318&amp;"@"&amp;COUNTIF($E$1:E318,E318))</f>
        <v/>
      </c>
      <c r="G318" s="26" t="str">
        <f t="shared" si="4"/>
        <v>직접유입</v>
      </c>
      <c r="I318" s="26" t="str">
        <f>IF(E318="","",INDEX('기사 리스트'!B:B,MATCH("https://skinnonews.com"&amp;A318,'기사 리스트'!C:C,0)))</f>
        <v/>
      </c>
    </row>
    <row r="319" spans="1:9">
      <c r="A319" s="32" t="s">
        <v>1128</v>
      </c>
      <c r="B319" s="32" t="s">
        <v>2596</v>
      </c>
      <c r="C319" s="32">
        <v>22</v>
      </c>
      <c r="D319" s="32">
        <v>19</v>
      </c>
      <c r="E319" s="26" t="str">
        <f>IFERROR(MATCH(A319,기사별유입!$J$3:$J$3072,0),"")</f>
        <v/>
      </c>
      <c r="F319" s="26" t="str">
        <f>IF(E319="","",E319&amp;"@"&amp;COUNTIF($E$1:E319,E319))</f>
        <v/>
      </c>
      <c r="G319" s="26" t="str">
        <f t="shared" si="4"/>
        <v>Google 검색</v>
      </c>
      <c r="I319" s="26" t="str">
        <f>IF(E319="","",INDEX('기사 리스트'!B:B,MATCH("https://skinnonews.com"&amp;A319,'기사 리스트'!C:C,0)))</f>
        <v/>
      </c>
    </row>
    <row r="320" spans="1:9">
      <c r="A320" s="32" t="s">
        <v>999</v>
      </c>
      <c r="B320" s="32" t="s">
        <v>2596</v>
      </c>
      <c r="C320" s="32">
        <v>22</v>
      </c>
      <c r="D320" s="32">
        <v>17</v>
      </c>
      <c r="E320" s="26" t="str">
        <f>IFERROR(MATCH(A320,기사별유입!$J$3:$J$3072,0),"")</f>
        <v/>
      </c>
      <c r="F320" s="26" t="str">
        <f>IF(E320="","",E320&amp;"@"&amp;COUNTIF($E$1:E320,E320))</f>
        <v/>
      </c>
      <c r="G320" s="26" t="str">
        <f t="shared" si="4"/>
        <v>Google 검색</v>
      </c>
      <c r="I320" s="26" t="str">
        <f>IF(E320="","",INDEX('기사 리스트'!B:B,MATCH("https://skinnonews.com"&amp;A320,'기사 리스트'!C:C,0)))</f>
        <v/>
      </c>
    </row>
    <row r="321" spans="1:9">
      <c r="A321" s="32" t="s">
        <v>1325</v>
      </c>
      <c r="B321" s="32" t="s">
        <v>2596</v>
      </c>
      <c r="C321" s="32">
        <v>22</v>
      </c>
      <c r="D321" s="32">
        <v>18</v>
      </c>
      <c r="E321" s="26" t="str">
        <f>IFERROR(MATCH(A321,기사별유입!$J$3:$J$3072,0),"")</f>
        <v/>
      </c>
      <c r="F321" s="26" t="str">
        <f>IF(E321="","",E321&amp;"@"&amp;COUNTIF($E$1:E321,E321))</f>
        <v/>
      </c>
      <c r="G321" s="26" t="str">
        <f t="shared" si="4"/>
        <v>Google 검색</v>
      </c>
      <c r="I321" s="26" t="str">
        <f>IF(E321="","",INDEX('기사 리스트'!B:B,MATCH("https://skinnonews.com"&amp;A321,'기사 리스트'!C:C,0)))</f>
        <v/>
      </c>
    </row>
    <row r="322" spans="1:9">
      <c r="A322" s="32" t="s">
        <v>1203</v>
      </c>
      <c r="B322" s="32" t="s">
        <v>2596</v>
      </c>
      <c r="C322" s="32">
        <v>22</v>
      </c>
      <c r="D322" s="32">
        <v>20</v>
      </c>
      <c r="E322" s="26" t="str">
        <f>IFERROR(MATCH(A322,기사별유입!$J$3:$J$3072,0),"")</f>
        <v/>
      </c>
      <c r="F322" s="26" t="str">
        <f>IF(E322="","",E322&amp;"@"&amp;COUNTIF($E$1:E322,E322))</f>
        <v/>
      </c>
      <c r="G322" s="26" t="str">
        <f t="shared" si="4"/>
        <v>Google 검색</v>
      </c>
      <c r="I322" s="26" t="str">
        <f>IF(E322="","",INDEX('기사 리스트'!B:B,MATCH("https://skinnonews.com"&amp;A322,'기사 리스트'!C:C,0)))</f>
        <v/>
      </c>
    </row>
    <row r="323" spans="1:9">
      <c r="A323" s="32" t="s">
        <v>1498</v>
      </c>
      <c r="B323" s="32" t="s">
        <v>2596</v>
      </c>
      <c r="C323" s="32">
        <v>22</v>
      </c>
      <c r="D323" s="32">
        <v>21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Google 검색</v>
      </c>
      <c r="I323" s="26" t="str">
        <f>IF(E323="","",INDEX('기사 리스트'!B:B,MATCH("https://skinnonews.com"&amp;A323,'기사 리스트'!C:C,0)))</f>
        <v/>
      </c>
    </row>
    <row r="324" spans="1:9">
      <c r="A324" s="32" t="s">
        <v>1025</v>
      </c>
      <c r="B324" s="32" t="s">
        <v>2597</v>
      </c>
      <c r="C324" s="32">
        <v>22</v>
      </c>
      <c r="D324" s="32">
        <v>14</v>
      </c>
      <c r="E324" s="26">
        <f>IFERROR(MATCH(A324,기사별유입!$J$3:$J$3072,0),"")</f>
        <v>13</v>
      </c>
      <c r="F324" s="26" t="str">
        <f>IF(E324="","",E324&amp;"@"&amp;COUNTIF($E$1:E324,E324))</f>
        <v>13@2</v>
      </c>
      <c r="G324" s="26" t="str">
        <f t="shared" si="5"/>
        <v>직접유입</v>
      </c>
      <c r="I324" s="26" t="str">
        <f>IF(E324="","",INDEX('기사 리스트'!B:B,MATCH("https://skinnonews.com"&amp;A324,'기사 리스트'!C:C,0)))</f>
        <v>원유의 분별 증류에 의해 생산되는 석유 제품의 성상(性狀)과 용도</v>
      </c>
    </row>
    <row r="325" spans="1:9">
      <c r="A325" s="32" t="s">
        <v>1161</v>
      </c>
      <c r="B325" s="32" t="s">
        <v>2598</v>
      </c>
      <c r="C325" s="32">
        <v>22</v>
      </c>
      <c r="D325" s="32">
        <v>20</v>
      </c>
      <c r="E325" s="26" t="str">
        <f>IFERROR(MATCH(A325,기사별유입!$J$3:$J$3072,0),"")</f>
        <v/>
      </c>
      <c r="F325" s="26" t="str">
        <f>IF(E325="","",E325&amp;"@"&amp;COUNTIF($E$1:E325,E325))</f>
        <v/>
      </c>
      <c r="G325" s="26" t="str">
        <f t="shared" si="5"/>
        <v>Naver 검색</v>
      </c>
      <c r="I325" s="26" t="str">
        <f>IF(E325="","",INDEX('기사 리스트'!B:B,MATCH("https://skinnonews.com"&amp;A325,'기사 리스트'!C:C,0)))</f>
        <v/>
      </c>
    </row>
    <row r="326" spans="1:9">
      <c r="A326" s="32" t="s">
        <v>1255</v>
      </c>
      <c r="B326" s="32" t="s">
        <v>2596</v>
      </c>
      <c r="C326" s="32">
        <v>22</v>
      </c>
      <c r="D326" s="32">
        <v>17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Google 검색</v>
      </c>
      <c r="I326" s="26" t="str">
        <f>IF(E326="","",INDEX('기사 리스트'!B:B,MATCH("https://skinnonews.com"&amp;A326,'기사 리스트'!C:C,0)))</f>
        <v/>
      </c>
    </row>
    <row r="327" spans="1:9">
      <c r="A327" s="32" t="s">
        <v>1238</v>
      </c>
      <c r="B327" s="32" t="s">
        <v>2596</v>
      </c>
      <c r="C327" s="32">
        <v>22</v>
      </c>
      <c r="D327" s="32">
        <v>17</v>
      </c>
      <c r="E327" s="26" t="str">
        <f>IFERROR(MATCH(A327,기사별유입!$J$3:$J$3072,0),"")</f>
        <v/>
      </c>
      <c r="F327" s="26" t="str">
        <f>IF(E327="","",E327&amp;"@"&amp;COUNTIF($E$1:E327,E327))</f>
        <v/>
      </c>
      <c r="G327" s="26" t="str">
        <f t="shared" si="5"/>
        <v>Google 검색</v>
      </c>
      <c r="I327" s="26" t="str">
        <f>IF(E327="","",INDEX('기사 리스트'!B:B,MATCH("https://skinnonews.com"&amp;A327,'기사 리스트'!C:C,0)))</f>
        <v/>
      </c>
    </row>
    <row r="328" spans="1:9">
      <c r="A328" s="32" t="s">
        <v>1013</v>
      </c>
      <c r="B328" s="32" t="s">
        <v>2601</v>
      </c>
      <c r="C328" s="32">
        <v>22</v>
      </c>
      <c r="D328" s="32">
        <v>12</v>
      </c>
      <c r="E328" s="26" t="str">
        <f>IFERROR(MATCH(A328,기사별유입!$J$3:$J$3072,0),"")</f>
        <v/>
      </c>
      <c r="F328" s="26" t="str">
        <f>IF(E328="","",E328&amp;"@"&amp;COUNTIF($E$1:E328,E328))</f>
        <v/>
      </c>
      <c r="G328" s="26" t="str">
        <f t="shared" si="5"/>
        <v>Naver.com</v>
      </c>
      <c r="I328" s="26" t="str">
        <f>IF(E328="","",INDEX('기사 리스트'!B:B,MATCH("https://skinnonews.com"&amp;A328,'기사 리스트'!C:C,0)))</f>
        <v/>
      </c>
    </row>
    <row r="329" spans="1:9">
      <c r="A329" s="32" t="s">
        <v>1058</v>
      </c>
      <c r="B329" s="32" t="s">
        <v>2598</v>
      </c>
      <c r="C329" s="32">
        <v>22</v>
      </c>
      <c r="D329" s="32">
        <v>18</v>
      </c>
      <c r="E329" s="26" t="str">
        <f>IFERROR(MATCH(A329,기사별유입!$J$3:$J$3072,0),"")</f>
        <v/>
      </c>
      <c r="F329" s="26" t="str">
        <f>IF(E329="","",E329&amp;"@"&amp;COUNTIF($E$1:E329,E329))</f>
        <v/>
      </c>
      <c r="G329" s="26" t="str">
        <f t="shared" si="5"/>
        <v>Naver 검색</v>
      </c>
      <c r="I329" s="26" t="str">
        <f>IF(E329="","",INDEX('기사 리스트'!B:B,MATCH("https://skinnonews.com"&amp;A329,'기사 리스트'!C:C,0)))</f>
        <v/>
      </c>
    </row>
    <row r="330" spans="1:9">
      <c r="A330" s="32" t="s">
        <v>1611</v>
      </c>
      <c r="B330" s="32" t="s">
        <v>2598</v>
      </c>
      <c r="C330" s="32">
        <v>22</v>
      </c>
      <c r="D330" s="32">
        <v>7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Naver 검색</v>
      </c>
      <c r="I330" s="26" t="str">
        <f>IF(E330="","",INDEX('기사 리스트'!B:B,MATCH("https://skinnonews.com"&amp;A330,'기사 리스트'!C:C,0)))</f>
        <v/>
      </c>
    </row>
    <row r="331" spans="1:9">
      <c r="A331" s="32" t="s">
        <v>994</v>
      </c>
      <c r="B331" s="32" t="s">
        <v>2605</v>
      </c>
      <c r="C331" s="32">
        <v>21</v>
      </c>
      <c r="D331" s="32">
        <v>9</v>
      </c>
      <c r="E331" s="26" t="str">
        <f>IFERROR(MATCH(A331,기사별유입!$J$3:$J$3072,0),"")</f>
        <v/>
      </c>
      <c r="F331" s="26" t="str">
        <f>IF(E331="","",E331&amp;"@"&amp;COUNTIF($E$1:E331,E331))</f>
        <v/>
      </c>
      <c r="G331" s="26" t="str">
        <f t="shared" si="5"/>
        <v>Skenmove.com</v>
      </c>
      <c r="I331" s="26" t="str">
        <f>IF(E331="","",INDEX('기사 리스트'!B:B,MATCH("https://skinnonews.com"&amp;A331,'기사 리스트'!C:C,0)))</f>
        <v/>
      </c>
    </row>
    <row r="332" spans="1:9">
      <c r="A332" s="32" t="s">
        <v>994</v>
      </c>
      <c r="B332" s="32" t="s">
        <v>2619</v>
      </c>
      <c r="C332" s="32">
        <v>21</v>
      </c>
      <c r="D332" s="32">
        <v>10</v>
      </c>
      <c r="E332" s="26" t="str">
        <f>IFERROR(MATCH(A332,기사별유입!$J$3:$J$3072,0),"")</f>
        <v/>
      </c>
      <c r="F332" s="26" t="str">
        <f>IF(E332="","",E332&amp;"@"&amp;COUNTIF($E$1:E332,E332))</f>
        <v/>
      </c>
      <c r="G332" s="26" t="str">
        <f t="shared" si="5"/>
        <v>Skinnovation.co.kr</v>
      </c>
      <c r="I332" s="26" t="str">
        <f>IF(E332="","",INDEX('기사 리스트'!B:B,MATCH("https://skinnonews.com"&amp;A332,'기사 리스트'!C:C,0)))</f>
        <v/>
      </c>
    </row>
    <row r="333" spans="1:9">
      <c r="A333" s="32" t="s">
        <v>1084</v>
      </c>
      <c r="B333" s="32" t="s">
        <v>2596</v>
      </c>
      <c r="C333" s="32">
        <v>21</v>
      </c>
      <c r="D333" s="32">
        <v>14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Google 검색</v>
      </c>
      <c r="I333" s="26" t="str">
        <f>IF(E333="","",INDEX('기사 리스트'!B:B,MATCH("https://skinnonews.com"&amp;A333,'기사 리스트'!C:C,0)))</f>
        <v/>
      </c>
    </row>
    <row r="334" spans="1:9">
      <c r="A334" s="32" t="s">
        <v>1019</v>
      </c>
      <c r="B334" s="32" t="s">
        <v>2605</v>
      </c>
      <c r="C334" s="32">
        <v>21</v>
      </c>
      <c r="D334" s="32">
        <v>18</v>
      </c>
      <c r="E334" s="26">
        <f>IFERROR(MATCH(A334,기사별유입!$J$3:$J$3072,0),"")</f>
        <v>4</v>
      </c>
      <c r="F334" s="26" t="str">
        <f>IF(E334="","",E334&amp;"@"&amp;COUNTIF($E$1:E334,E334))</f>
        <v>4@3</v>
      </c>
      <c r="G334" s="26" t="str">
        <f t="shared" si="5"/>
        <v>Skenmove.com</v>
      </c>
      <c r="I334" s="26" t="str">
        <f>IF(E334="","",INDEX('기사 리스트'!B:B,MATCH("https://skinnonews.com"&amp;A334,'기사 리스트'!C:C,0)))</f>
        <v>[카드뉴스] "액체에 전자기기를 담근다?” - AI시대, 꼭 필요한 차세대 열관리 기술 ‘액침냉각’</v>
      </c>
    </row>
    <row r="335" spans="1:9">
      <c r="A335" s="32" t="s">
        <v>1129</v>
      </c>
      <c r="B335" s="32" t="s">
        <v>2596</v>
      </c>
      <c r="C335" s="32">
        <v>21</v>
      </c>
      <c r="D335" s="32">
        <v>19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Google 검색</v>
      </c>
      <c r="I335" s="26" t="str">
        <f>IF(E335="","",INDEX('기사 리스트'!B:B,MATCH("https://skinnonews.com"&amp;A335,'기사 리스트'!C:C,0)))</f>
        <v/>
      </c>
    </row>
    <row r="336" spans="1:9">
      <c r="A336" s="32" t="s">
        <v>2753</v>
      </c>
      <c r="B336" s="32" t="s">
        <v>2596</v>
      </c>
      <c r="C336" s="32">
        <v>21</v>
      </c>
      <c r="D336" s="32">
        <v>18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Google 검색</v>
      </c>
      <c r="I336" s="26" t="str">
        <f>IF(E336="","",INDEX('기사 리스트'!B:B,MATCH("https://skinnonews.com"&amp;A336,'기사 리스트'!C:C,0)))</f>
        <v/>
      </c>
    </row>
    <row r="337" spans="1:9">
      <c r="A337" s="32" t="s">
        <v>2753</v>
      </c>
      <c r="B337" s="32" t="s">
        <v>2598</v>
      </c>
      <c r="C337" s="32">
        <v>21</v>
      </c>
      <c r="D337" s="32">
        <v>21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Naver 검색</v>
      </c>
      <c r="I337" s="26" t="str">
        <f>IF(E337="","",INDEX('기사 리스트'!B:B,MATCH("https://skinnonews.com"&amp;A337,'기사 리스트'!C:C,0)))</f>
        <v/>
      </c>
    </row>
    <row r="338" spans="1:9">
      <c r="A338" s="32" t="s">
        <v>2748</v>
      </c>
      <c r="B338" s="32" t="s">
        <v>2597</v>
      </c>
      <c r="C338" s="32">
        <v>21</v>
      </c>
      <c r="D338" s="32">
        <v>19</v>
      </c>
      <c r="E338" s="26">
        <f>IFERROR(MATCH(A338,기사별유입!$J$3:$J$3072,0),"")</f>
        <v>26</v>
      </c>
      <c r="F338" s="26" t="str">
        <f>IF(E338="","",E338&amp;"@"&amp;COUNTIF($E$1:E338,E338))</f>
        <v>26@2</v>
      </c>
      <c r="G338" s="26" t="str">
        <f t="shared" si="5"/>
        <v>직접유입</v>
      </c>
      <c r="I338" s="26" t="str">
        <f>IF(E338="","",INDEX('기사 리스트'!B:B,MATCH("https://skinnonews.com"&amp;A338,'기사 리스트'!C:C,0)))</f>
        <v>[SK이노베이션 2024년 1분기 실적발표] 매출액 18조 8,551억원, 영업이익 6,247억원 – 기존 성장동력의 견고한 실적으로 영업이익 6,247억원 달성</v>
      </c>
    </row>
    <row r="339" spans="1:9">
      <c r="A339" s="32" t="s">
        <v>3008</v>
      </c>
      <c r="B339" s="32" t="s">
        <v>2600</v>
      </c>
      <c r="C339" s="32">
        <v>21</v>
      </c>
      <c r="D339" s="32">
        <v>14</v>
      </c>
      <c r="E339" s="26">
        <f>IFERROR(MATCH(A339,기사별유입!$J$3:$J$3072,0),"")</f>
        <v>62</v>
      </c>
      <c r="F339" s="26" t="str">
        <f>IF(E339="","",E339&amp;"@"&amp;COUNTIF($E$1:E339,E339))</f>
        <v>62@2</v>
      </c>
      <c r="G339" s="26" t="str">
        <f t="shared" si="5"/>
        <v>Facebook</v>
      </c>
      <c r="I339" s="26" t="str">
        <f>IF(E339="","",INDEX('기사 리스트'!B:B,MATCH("https://skinnonews.com"&amp;A339,'기사 리스트'!C:C,0)))</f>
        <v>[에너지食] ‘미라’ 제조법의 핵심 비결이 석유?</v>
      </c>
    </row>
    <row r="340" spans="1:9">
      <c r="A340" s="32" t="s">
        <v>3444</v>
      </c>
      <c r="B340" s="32" t="s">
        <v>2598</v>
      </c>
      <c r="C340" s="32">
        <v>21</v>
      </c>
      <c r="D340" s="32">
        <v>12</v>
      </c>
      <c r="E340" s="26">
        <f>IFERROR(MATCH(A340,기사별유입!$J$3:$J$3072,0),"")</f>
        <v>53</v>
      </c>
      <c r="F340" s="26" t="str">
        <f>IF(E340="","",E340&amp;"@"&amp;COUNTIF($E$1:E340,E340))</f>
        <v>53@3</v>
      </c>
      <c r="G340" s="26" t="str">
        <f t="shared" si="5"/>
        <v>Naver 검색</v>
      </c>
      <c r="I340" s="26" t="str">
        <f>IF(E340="","",INDEX('기사 리스트'!B:B,MATCH("https://skinnonews.com"&amp;A340,'기사 리스트'!C:C,0)))</f>
        <v>SK이노베이션, 2주간 ‘집중 자원봉사’ 활동 펼쳐… 구성원 2,800명 동참</v>
      </c>
    </row>
    <row r="341" spans="1:9">
      <c r="A341" s="32" t="s">
        <v>3449</v>
      </c>
      <c r="B341" s="32" t="s">
        <v>2597</v>
      </c>
      <c r="C341" s="32">
        <v>21</v>
      </c>
      <c r="D341" s="32">
        <v>18</v>
      </c>
      <c r="E341" s="26">
        <f>IFERROR(MATCH(A341,기사별유입!$J$3:$J$3072,0),"")</f>
        <v>93</v>
      </c>
      <c r="F341" s="26" t="str">
        <f>IF(E341="","",E341&amp;"@"&amp;COUNTIF($E$1:E341,E341))</f>
        <v>93@1</v>
      </c>
      <c r="G341" s="26" t="str">
        <f t="shared" si="5"/>
        <v>직접유입</v>
      </c>
      <c r="I341" s="26" t="str">
        <f>IF(E341="","",INDEX('기사 리스트'!B:B,MATCH("https://skinnonews.com"&amp;A341,'기사 리스트'!C:C,0)))</f>
        <v>“지구를 살리는 푸른 상상력” – ‘제3회 환경도서 독후감상화 그리기 축제’ 6월 22일 개최</v>
      </c>
    </row>
    <row r="342" spans="1:9">
      <c r="A342" s="32" t="s">
        <v>1468</v>
      </c>
      <c r="B342" s="32" t="s">
        <v>2596</v>
      </c>
      <c r="C342" s="32">
        <v>21</v>
      </c>
      <c r="D342" s="32">
        <v>13</v>
      </c>
      <c r="E342" s="26" t="str">
        <f>IFERROR(MATCH(A342,기사별유입!$J$3:$J$3072,0),"")</f>
        <v/>
      </c>
      <c r="F342" s="26" t="str">
        <f>IF(E342="","",E342&amp;"@"&amp;COUNTIF($E$1:E342,E342))</f>
        <v/>
      </c>
      <c r="G342" s="26" t="str">
        <f t="shared" si="5"/>
        <v>Google 검색</v>
      </c>
      <c r="I342" s="26" t="str">
        <f>IF(E342="","",INDEX('기사 리스트'!B:B,MATCH("https://skinnonews.com"&amp;A342,'기사 리스트'!C:C,0)))</f>
        <v/>
      </c>
    </row>
    <row r="343" spans="1:9">
      <c r="A343" s="32" t="s">
        <v>1219</v>
      </c>
      <c r="B343" s="32" t="s">
        <v>2596</v>
      </c>
      <c r="C343" s="32">
        <v>21</v>
      </c>
      <c r="D343" s="32">
        <v>19</v>
      </c>
      <c r="E343" s="26" t="str">
        <f>IFERROR(MATCH(A343,기사별유입!$J$3:$J$3072,0),"")</f>
        <v/>
      </c>
      <c r="F343" s="26" t="str">
        <f>IF(E343="","",E343&amp;"@"&amp;COUNTIF($E$1:E343,E343))</f>
        <v/>
      </c>
      <c r="G343" s="26" t="str">
        <f t="shared" si="5"/>
        <v>Google 검색</v>
      </c>
      <c r="I343" s="26" t="str">
        <f>IF(E343="","",INDEX('기사 리스트'!B:B,MATCH("https://skinnonews.com"&amp;A343,'기사 리스트'!C:C,0)))</f>
        <v/>
      </c>
    </row>
    <row r="344" spans="1:9">
      <c r="A344" s="32" t="s">
        <v>1187</v>
      </c>
      <c r="B344" s="32" t="s">
        <v>2596</v>
      </c>
      <c r="C344" s="32">
        <v>21</v>
      </c>
      <c r="D344" s="32">
        <v>19</v>
      </c>
      <c r="E344" s="26" t="str">
        <f>IFERROR(MATCH(A344,기사별유입!$J$3:$J$3072,0),"")</f>
        <v/>
      </c>
      <c r="F344" s="26" t="str">
        <f>IF(E344="","",E344&amp;"@"&amp;COUNTIF($E$1:E344,E344))</f>
        <v/>
      </c>
      <c r="G344" s="26" t="str">
        <f t="shared" si="5"/>
        <v>Google 검색</v>
      </c>
      <c r="I344" s="26" t="str">
        <f>IF(E344="","",INDEX('기사 리스트'!B:B,MATCH("https://skinnonews.com"&amp;A344,'기사 리스트'!C:C,0)))</f>
        <v/>
      </c>
    </row>
    <row r="345" spans="1:9">
      <c r="A345" s="32" t="s">
        <v>1083</v>
      </c>
      <c r="B345" s="32" t="s">
        <v>2596</v>
      </c>
      <c r="C345" s="32">
        <v>21</v>
      </c>
      <c r="D345" s="32">
        <v>20</v>
      </c>
      <c r="E345" s="26" t="str">
        <f>IFERROR(MATCH(A345,기사별유입!$J$3:$J$3072,0),"")</f>
        <v/>
      </c>
      <c r="F345" s="26" t="str">
        <f>IF(E345="","",E345&amp;"@"&amp;COUNTIF($E$1:E345,E345))</f>
        <v/>
      </c>
      <c r="G345" s="26" t="str">
        <f t="shared" si="5"/>
        <v>Google 검색</v>
      </c>
      <c r="I345" s="26" t="str">
        <f>IF(E345="","",INDEX('기사 리스트'!B:B,MATCH("https://skinnonews.com"&amp;A345,'기사 리스트'!C:C,0)))</f>
        <v/>
      </c>
    </row>
    <row r="346" spans="1:9">
      <c r="A346" s="32" t="s">
        <v>1289</v>
      </c>
      <c r="B346" s="32" t="s">
        <v>2596</v>
      </c>
      <c r="C346" s="32">
        <v>21</v>
      </c>
      <c r="D346" s="32">
        <v>17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</row>
    <row r="347" spans="1:9">
      <c r="A347" s="32" t="s">
        <v>1108</v>
      </c>
      <c r="B347" s="32" t="s">
        <v>2596</v>
      </c>
      <c r="C347" s="32">
        <v>21</v>
      </c>
      <c r="D347" s="32">
        <v>17</v>
      </c>
      <c r="E347" s="26" t="str">
        <f>IFERROR(MATCH(A347,기사별유입!$J$3:$J$3072,0),"")</f>
        <v/>
      </c>
      <c r="F347" s="26" t="str">
        <f>IF(E347="","",E347&amp;"@"&amp;COUNTIF($E$1:E347,E347))</f>
        <v/>
      </c>
      <c r="G347" s="26" t="str">
        <f t="shared" si="5"/>
        <v>Google 검색</v>
      </c>
      <c r="I347" s="26" t="str">
        <f>IF(E347="","",INDEX('기사 리스트'!B:B,MATCH("https://skinnonews.com"&amp;A347,'기사 리스트'!C:C,0)))</f>
        <v/>
      </c>
    </row>
    <row r="348" spans="1:9">
      <c r="A348" s="32" t="s">
        <v>1352</v>
      </c>
      <c r="B348" s="32" t="s">
        <v>2596</v>
      </c>
      <c r="C348" s="32">
        <v>21</v>
      </c>
      <c r="D348" s="32">
        <v>18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Google 검색</v>
      </c>
      <c r="I348" s="26" t="str">
        <f>IF(E348="","",INDEX('기사 리스트'!B:B,MATCH("https://skinnonews.com"&amp;A348,'기사 리스트'!C:C,0)))</f>
        <v/>
      </c>
    </row>
    <row r="349" spans="1:9">
      <c r="A349" s="32" t="s">
        <v>1337</v>
      </c>
      <c r="B349" s="32" t="s">
        <v>2596</v>
      </c>
      <c r="C349" s="32">
        <v>21</v>
      </c>
      <c r="D349" s="32">
        <v>17</v>
      </c>
      <c r="E349" s="26" t="str">
        <f>IFERROR(MATCH(A349,기사별유입!$J$3:$J$3072,0),"")</f>
        <v/>
      </c>
      <c r="F349" s="26" t="str">
        <f>IF(E349="","",E349&amp;"@"&amp;COUNTIF($E$1:E349,E349))</f>
        <v/>
      </c>
      <c r="G349" s="26" t="str">
        <f t="shared" si="5"/>
        <v>Google 검색</v>
      </c>
      <c r="I349" s="26" t="str">
        <f>IF(E349="","",INDEX('기사 리스트'!B:B,MATCH("https://skinnonews.com"&amp;A349,'기사 리스트'!C:C,0)))</f>
        <v/>
      </c>
    </row>
    <row r="350" spans="1:9">
      <c r="A350" s="32" t="s">
        <v>1256</v>
      </c>
      <c r="B350" s="32" t="s">
        <v>2596</v>
      </c>
      <c r="C350" s="32">
        <v>21</v>
      </c>
      <c r="D350" s="32">
        <v>19</v>
      </c>
      <c r="E350" s="26" t="str">
        <f>IFERROR(MATCH(A350,기사별유입!$J$3:$J$3072,0),"")</f>
        <v/>
      </c>
      <c r="F350" s="26" t="str">
        <f>IF(E350="","",E350&amp;"@"&amp;COUNTIF($E$1:E350,E350))</f>
        <v/>
      </c>
      <c r="G350" s="26" t="str">
        <f t="shared" si="5"/>
        <v>Google 검색</v>
      </c>
      <c r="I350" s="26" t="str">
        <f>IF(E350="","",INDEX('기사 리스트'!B:B,MATCH("https://skinnonews.com"&amp;A350,'기사 리스트'!C:C,0)))</f>
        <v/>
      </c>
    </row>
    <row r="351" spans="1:9">
      <c r="A351" s="32" t="s">
        <v>1036</v>
      </c>
      <c r="B351" s="32" t="s">
        <v>2597</v>
      </c>
      <c r="C351" s="32">
        <v>21</v>
      </c>
      <c r="D351" s="32">
        <v>13</v>
      </c>
      <c r="E351" s="26" t="str">
        <f>IFERROR(MATCH(A351,기사별유입!$J$3:$J$3072,0),"")</f>
        <v/>
      </c>
      <c r="F351" s="26" t="str">
        <f>IF(E351="","",E351&amp;"@"&amp;COUNTIF($E$1:E351,E351))</f>
        <v/>
      </c>
      <c r="G351" s="26" t="str">
        <f t="shared" si="5"/>
        <v>직접유입</v>
      </c>
      <c r="I351" s="26" t="str">
        <f>IF(E351="","",INDEX('기사 리스트'!B:B,MATCH("https://skinnonews.com"&amp;A351,'기사 리스트'!C:C,0)))</f>
        <v/>
      </c>
    </row>
    <row r="352" spans="1:9">
      <c r="A352" s="32" t="s">
        <v>1116</v>
      </c>
      <c r="B352" s="32" t="s">
        <v>2597</v>
      </c>
      <c r="C352" s="32">
        <v>21</v>
      </c>
      <c r="D352" s="32">
        <v>10</v>
      </c>
      <c r="E352" s="26" t="str">
        <f>IFERROR(MATCH(A352,기사별유입!$J$3:$J$3072,0),"")</f>
        <v/>
      </c>
      <c r="F352" s="26" t="str">
        <f>IF(E352="","",E352&amp;"@"&amp;COUNTIF($E$1:E352,E352))</f>
        <v/>
      </c>
      <c r="G352" s="26" t="str">
        <f t="shared" si="5"/>
        <v>직접유입</v>
      </c>
      <c r="I352" s="26" t="str">
        <f>IF(E352="","",INDEX('기사 리스트'!B:B,MATCH("https://skinnonews.com"&amp;A352,'기사 리스트'!C:C,0)))</f>
        <v/>
      </c>
    </row>
    <row r="353" spans="1:9">
      <c r="A353" s="32" t="s">
        <v>1358</v>
      </c>
      <c r="B353" s="32" t="s">
        <v>2603</v>
      </c>
      <c r="C353" s="32">
        <v>20</v>
      </c>
      <c r="D353" s="32">
        <v>17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Skenergy.com</v>
      </c>
      <c r="I353" s="26" t="str">
        <f>IF(E353="","",INDEX('기사 리스트'!B:B,MATCH("https://skinnonews.com"&amp;A353,'기사 리스트'!C:C,0)))</f>
        <v/>
      </c>
    </row>
    <row r="354" spans="1:9">
      <c r="A354" s="32" t="s">
        <v>1295</v>
      </c>
      <c r="B354" s="32" t="s">
        <v>2596</v>
      </c>
      <c r="C354" s="32">
        <v>20</v>
      </c>
      <c r="D354" s="32">
        <v>14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Google 검색</v>
      </c>
      <c r="I354" s="26" t="str">
        <f>IF(E354="","",INDEX('기사 리스트'!B:B,MATCH("https://skinnonews.com"&amp;A354,'기사 리스트'!C:C,0)))</f>
        <v/>
      </c>
    </row>
    <row r="355" spans="1:9">
      <c r="A355" s="32" t="s">
        <v>1062</v>
      </c>
      <c r="B355" s="32" t="s">
        <v>2596</v>
      </c>
      <c r="C355" s="32">
        <v>20</v>
      </c>
      <c r="D355" s="32">
        <v>17</v>
      </c>
      <c r="E355" s="26" t="str">
        <f>IFERROR(MATCH(A355,기사별유입!$J$3:$J$3072,0),"")</f>
        <v/>
      </c>
      <c r="F355" s="26" t="str">
        <f>IF(E355="","",E355&amp;"@"&amp;COUNTIF($E$1:E355,E355))</f>
        <v/>
      </c>
      <c r="G355" s="26" t="str">
        <f t="shared" si="5"/>
        <v>Google 검색</v>
      </c>
      <c r="I355" s="26" t="str">
        <f>IF(E355="","",INDEX('기사 리스트'!B:B,MATCH("https://skinnonews.com"&amp;A355,'기사 리스트'!C:C,0)))</f>
        <v/>
      </c>
    </row>
    <row r="356" spans="1:9">
      <c r="A356" s="32" t="s">
        <v>995</v>
      </c>
      <c r="B356" s="32" t="s">
        <v>2606</v>
      </c>
      <c r="C356" s="32">
        <v>20</v>
      </c>
      <c r="D356" s="32">
        <v>13</v>
      </c>
      <c r="E356" s="26">
        <f>IFERROR(MATCH(A356,기사별유입!$J$3:$J$3072,0),"")</f>
        <v>2</v>
      </c>
      <c r="F356" s="26" t="str">
        <f>IF(E356="","",E356&amp;"@"&amp;COUNTIF($E$1:E356,E356))</f>
        <v>2@5</v>
      </c>
      <c r="G356" s="26" t="str">
        <f t="shared" si="5"/>
        <v>M.search.naver.com</v>
      </c>
      <c r="I356" s="26" t="str">
        <f>IF(E356="","",INDEX('기사 리스트'!B:B,MATCH("https://skinnonews.com"&amp;A356,'기사 리스트'!C:C,0)))</f>
        <v>패션의 완성은 운동화! 운동화 끈 예쁘게 묶는 법 TOP 5</v>
      </c>
    </row>
    <row r="357" spans="1:9">
      <c r="A357" s="32" t="s">
        <v>1008</v>
      </c>
      <c r="B357" s="32" t="s">
        <v>2597</v>
      </c>
      <c r="C357" s="32">
        <v>20</v>
      </c>
      <c r="D357" s="32">
        <v>11</v>
      </c>
      <c r="E357" s="26">
        <f>IFERROR(MATCH(A357,기사별유입!$J$3:$J$3072,0),"")</f>
        <v>10</v>
      </c>
      <c r="F357" s="26" t="str">
        <f>IF(E357="","",E357&amp;"@"&amp;COUNTIF($E$1:E357,E357))</f>
        <v>10@2</v>
      </c>
      <c r="G357" s="26" t="str">
        <f t="shared" si="5"/>
        <v>직접유입</v>
      </c>
      <c r="I357" s="26" t="str">
        <f>IF(E357="","",INDEX('기사 리스트'!B:B,MATCH("https://skinnonews.com"&amp;A357,'기사 리스트'!C:C,0)))</f>
        <v>비행기를 띄우는 힘, ‘항공유’의 모든 것</v>
      </c>
    </row>
    <row r="358" spans="1:9">
      <c r="A358" s="32" t="s">
        <v>1249</v>
      </c>
      <c r="B358" s="32" t="s">
        <v>2596</v>
      </c>
      <c r="C358" s="32">
        <v>20</v>
      </c>
      <c r="D358" s="32">
        <v>19</v>
      </c>
      <c r="E358" s="26" t="str">
        <f>IFERROR(MATCH(A358,기사별유입!$J$3:$J$3072,0),"")</f>
        <v/>
      </c>
      <c r="F358" s="26" t="str">
        <f>IF(E358="","",E358&amp;"@"&amp;COUNTIF($E$1:E358,E358))</f>
        <v/>
      </c>
      <c r="G358" s="26" t="str">
        <f t="shared" si="5"/>
        <v>Google 검색</v>
      </c>
      <c r="I358" s="26" t="str">
        <f>IF(E358="","",INDEX('기사 리스트'!B:B,MATCH("https://skinnonews.com"&amp;A358,'기사 리스트'!C:C,0)))</f>
        <v/>
      </c>
    </row>
    <row r="359" spans="1:9">
      <c r="A359" s="32" t="s">
        <v>1145</v>
      </c>
      <c r="B359" s="32" t="s">
        <v>2596</v>
      </c>
      <c r="C359" s="32">
        <v>20</v>
      </c>
      <c r="D359" s="32">
        <v>18</v>
      </c>
      <c r="E359" s="26" t="str">
        <f>IFERROR(MATCH(A359,기사별유입!$J$3:$J$3072,0),"")</f>
        <v/>
      </c>
      <c r="F359" s="26" t="str">
        <f>IF(E359="","",E359&amp;"@"&amp;COUNTIF($E$1:E359,E359))</f>
        <v/>
      </c>
      <c r="G359" s="26" t="str">
        <f t="shared" si="5"/>
        <v>Google 검색</v>
      </c>
      <c r="I359" s="26" t="str">
        <f>IF(E359="","",INDEX('기사 리스트'!B:B,MATCH("https://skinnonews.com"&amp;A359,'기사 리스트'!C:C,0)))</f>
        <v/>
      </c>
    </row>
    <row r="360" spans="1:9">
      <c r="A360" s="32" t="s">
        <v>1230</v>
      </c>
      <c r="B360" s="32" t="s">
        <v>2596</v>
      </c>
      <c r="C360" s="32">
        <v>20</v>
      </c>
      <c r="D360" s="32">
        <v>19</v>
      </c>
      <c r="E360" s="26" t="str">
        <f>IFERROR(MATCH(A360,기사별유입!$J$3:$J$3072,0),"")</f>
        <v/>
      </c>
      <c r="F360" s="26" t="str">
        <f>IF(E360="","",E360&amp;"@"&amp;COUNTIF($E$1:E360,E360))</f>
        <v/>
      </c>
      <c r="G360" s="26" t="str">
        <f t="shared" si="5"/>
        <v>Google 검색</v>
      </c>
      <c r="I360" s="26" t="str">
        <f>IF(E360="","",INDEX('기사 리스트'!B:B,MATCH("https://skinnonews.com"&amp;A360,'기사 리스트'!C:C,0)))</f>
        <v/>
      </c>
    </row>
    <row r="361" spans="1:9">
      <c r="A361" s="32" t="s">
        <v>1210</v>
      </c>
      <c r="B361" s="32" t="s">
        <v>2596</v>
      </c>
      <c r="C361" s="32">
        <v>20</v>
      </c>
      <c r="D361" s="32">
        <v>20</v>
      </c>
      <c r="E361" s="26" t="str">
        <f>IFERROR(MATCH(A361,기사별유입!$J$3:$J$3072,0),"")</f>
        <v/>
      </c>
      <c r="F361" s="26" t="str">
        <f>IF(E361="","",E361&amp;"@"&amp;COUNTIF($E$1:E361,E361))</f>
        <v/>
      </c>
      <c r="G361" s="26" t="str">
        <f t="shared" si="5"/>
        <v>Google 검색</v>
      </c>
      <c r="I361" s="26" t="str">
        <f>IF(E361="","",INDEX('기사 리스트'!B:B,MATCH("https://skinnonews.com"&amp;A361,'기사 리스트'!C:C,0)))</f>
        <v/>
      </c>
    </row>
    <row r="362" spans="1:9">
      <c r="A362" s="32" t="s">
        <v>1042</v>
      </c>
      <c r="B362" s="32" t="s">
        <v>2597</v>
      </c>
      <c r="C362" s="32">
        <v>20</v>
      </c>
      <c r="D362" s="32">
        <v>18</v>
      </c>
      <c r="E362" s="26">
        <f>IFERROR(MATCH(A362,기사별유입!$J$3:$J$3072,0),"")</f>
        <v>29</v>
      </c>
      <c r="F362" s="26" t="str">
        <f>IF(E362="","",E362&amp;"@"&amp;COUNTIF($E$1:E362,E362))</f>
        <v>29@2</v>
      </c>
      <c r="G362" s="26" t="str">
        <f t="shared" si="5"/>
        <v>직접유입</v>
      </c>
      <c r="I362" s="26" t="str">
        <f>IF(E362="","",INDEX('기사 리스트'!B:B,MATCH("https://skinnonews.com"&amp;A362,'기사 리스트'!C:C,0)))</f>
        <v>미래 청정 에너지 암모니아, 수소경제의 열쇠로 주목받는 이유</v>
      </c>
    </row>
    <row r="363" spans="1:9">
      <c r="A363" s="32" t="s">
        <v>994</v>
      </c>
      <c r="B363" s="32" t="s">
        <v>2602</v>
      </c>
      <c r="C363" s="32">
        <v>19</v>
      </c>
      <c r="D363" s="32">
        <v>5</v>
      </c>
      <c r="E363" s="26" t="str">
        <f>IFERROR(MATCH(A363,기사별유입!$J$3:$J$3072,0),"")</f>
        <v/>
      </c>
      <c r="F363" s="26" t="str">
        <f>IF(E363="","",E363&amp;"@"&amp;COUNTIF($E$1:E363,E363))</f>
        <v/>
      </c>
      <c r="G363" s="26" t="str">
        <f t="shared" si="5"/>
        <v>Skincheonpetrochem.com</v>
      </c>
      <c r="I363" s="26" t="str">
        <f>IF(E363="","",INDEX('기사 리스트'!B:B,MATCH("https://skinnonews.com"&amp;A363,'기사 리스트'!C:C,0)))</f>
        <v/>
      </c>
    </row>
    <row r="364" spans="1:9">
      <c r="A364" s="32" t="s">
        <v>1308</v>
      </c>
      <c r="B364" s="32" t="s">
        <v>2596</v>
      </c>
      <c r="C364" s="32">
        <v>19</v>
      </c>
      <c r="D364" s="32">
        <v>18</v>
      </c>
      <c r="E364" s="26" t="str">
        <f>IFERROR(MATCH(A364,기사별유입!$J$3:$J$3072,0),"")</f>
        <v/>
      </c>
      <c r="F364" s="26" t="str">
        <f>IF(E364="","",E364&amp;"@"&amp;COUNTIF($E$1:E364,E364))</f>
        <v/>
      </c>
      <c r="G364" s="26" t="str">
        <f t="shared" si="5"/>
        <v>Google 검색</v>
      </c>
      <c r="I364" s="26" t="str">
        <f>IF(E364="","",INDEX('기사 리스트'!B:B,MATCH("https://skinnonews.com"&amp;A364,'기사 리스트'!C:C,0)))</f>
        <v/>
      </c>
    </row>
    <row r="365" spans="1:9">
      <c r="A365" s="32" t="s">
        <v>1184</v>
      </c>
      <c r="B365" s="32" t="s">
        <v>2596</v>
      </c>
      <c r="C365" s="32">
        <v>19</v>
      </c>
      <c r="D365" s="32">
        <v>15</v>
      </c>
      <c r="E365" s="26" t="str">
        <f>IFERROR(MATCH(A365,기사별유입!$J$3:$J$3072,0),"")</f>
        <v/>
      </c>
      <c r="F365" s="26" t="str">
        <f>IF(E365="","",E365&amp;"@"&amp;COUNTIF($E$1:E365,E365))</f>
        <v/>
      </c>
      <c r="G365" s="26" t="str">
        <f t="shared" si="5"/>
        <v>Google 검색</v>
      </c>
      <c r="I365" s="26" t="str">
        <f>IF(E365="","",INDEX('기사 리스트'!B:B,MATCH("https://skinnonews.com"&amp;A365,'기사 리스트'!C:C,0)))</f>
        <v/>
      </c>
    </row>
    <row r="366" spans="1:9">
      <c r="A366" s="32" t="s">
        <v>1225</v>
      </c>
      <c r="B366" s="32" t="s">
        <v>2596</v>
      </c>
      <c r="C366" s="32">
        <v>19</v>
      </c>
      <c r="D366" s="32">
        <v>18</v>
      </c>
      <c r="E366" s="26" t="str">
        <f>IFERROR(MATCH(A366,기사별유입!$J$3:$J$3072,0),"")</f>
        <v/>
      </c>
      <c r="F366" s="26" t="str">
        <f>IF(E366="","",E366&amp;"@"&amp;COUNTIF($E$1:E366,E366))</f>
        <v/>
      </c>
      <c r="G366" s="26" t="str">
        <f t="shared" si="5"/>
        <v>Google 검색</v>
      </c>
      <c r="I366" s="26" t="str">
        <f>IF(E366="","",INDEX('기사 리스트'!B:B,MATCH("https://skinnonews.com"&amp;A366,'기사 리스트'!C:C,0)))</f>
        <v/>
      </c>
    </row>
    <row r="367" spans="1:9">
      <c r="A367" s="32" t="s">
        <v>1113</v>
      </c>
      <c r="B367" s="32" t="s">
        <v>2596</v>
      </c>
      <c r="C367" s="32">
        <v>19</v>
      </c>
      <c r="D367" s="32">
        <v>18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Google 검색</v>
      </c>
      <c r="I367" s="26" t="str">
        <f>IF(E367="","",INDEX('기사 리스트'!B:B,MATCH("https://skinnonews.com"&amp;A367,'기사 리스트'!C:C,0)))</f>
        <v/>
      </c>
    </row>
    <row r="368" spans="1:9">
      <c r="A368" s="32" t="s">
        <v>1017</v>
      </c>
      <c r="B368" s="32" t="s">
        <v>2596</v>
      </c>
      <c r="C368" s="32">
        <v>19</v>
      </c>
      <c r="D368" s="32">
        <v>15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Google 검색</v>
      </c>
      <c r="I368" s="26" t="str">
        <f>IF(E368="","",INDEX('기사 리스트'!B:B,MATCH("https://skinnonews.com"&amp;A368,'기사 리스트'!C:C,0)))</f>
        <v/>
      </c>
    </row>
    <row r="369" spans="1:9">
      <c r="A369" s="32" t="s">
        <v>2746</v>
      </c>
      <c r="B369" s="32" t="s">
        <v>2596</v>
      </c>
      <c r="C369" s="32">
        <v>19</v>
      </c>
      <c r="D369" s="32">
        <v>15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Google 검색</v>
      </c>
      <c r="I369" s="26" t="str">
        <f>IF(E369="","",INDEX('기사 리스트'!B:B,MATCH("https://skinnonews.com"&amp;A369,'기사 리스트'!C:C,0)))</f>
        <v/>
      </c>
    </row>
    <row r="370" spans="1:9">
      <c r="A370" s="32" t="s">
        <v>3007</v>
      </c>
      <c r="B370" s="32" t="s">
        <v>2596</v>
      </c>
      <c r="C370" s="32">
        <v>19</v>
      </c>
      <c r="D370" s="32">
        <v>12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Google 검색</v>
      </c>
      <c r="I370" s="26" t="str">
        <f>IF(E370="","",INDEX('기사 리스트'!B:B,MATCH("https://skinnonews.com"&amp;A370,'기사 리스트'!C:C,0)))</f>
        <v/>
      </c>
    </row>
    <row r="371" spans="1:9">
      <c r="A371" s="32" t="s">
        <v>3442</v>
      </c>
      <c r="B371" s="32" t="s">
        <v>2599</v>
      </c>
      <c r="C371" s="32">
        <v>19</v>
      </c>
      <c r="D371" s="32">
        <v>12</v>
      </c>
      <c r="E371" s="26">
        <f>IFERROR(MATCH(A371,기사별유입!$J$3:$J$3072,0),"")</f>
        <v>20</v>
      </c>
      <c r="F371" s="26" t="str">
        <f>IF(E371="","",E371&amp;"@"&amp;COUNTIF($E$1:E371,E371))</f>
        <v>20@4</v>
      </c>
      <c r="G371" s="26" t="str">
        <f t="shared" si="5"/>
        <v>Sk-on.com</v>
      </c>
      <c r="I371" s="26" t="str">
        <f>IF(E371="","",INDEX('기사 리스트'!B:B,MATCH("https://skinnonews.com"&amp;A371,'기사 리스트'!C:C,0)))</f>
        <v>SK온, 리튬메탈 배터리용 고분자 전해질 개발</v>
      </c>
    </row>
    <row r="372" spans="1:9">
      <c r="A372" s="32" t="s">
        <v>3440</v>
      </c>
      <c r="B372" s="32" t="s">
        <v>2596</v>
      </c>
      <c r="C372" s="32">
        <v>19</v>
      </c>
      <c r="D372" s="32">
        <v>13</v>
      </c>
      <c r="E372" s="26">
        <f>IFERROR(MATCH(A372,기사별유입!$J$3:$J$3072,0),"")</f>
        <v>7</v>
      </c>
      <c r="F372" s="26" t="str">
        <f>IF(E372="","",E372&amp;"@"&amp;COUNTIF($E$1:E372,E372))</f>
        <v>7@3</v>
      </c>
      <c r="G372" s="26" t="str">
        <f t="shared" si="5"/>
        <v>Google 검색</v>
      </c>
      <c r="I372" s="26" t="str">
        <f>IF(E372="","",INDEX('기사 리스트'!B:B,MATCH("https://skinnonews.com"&amp;A372,'기사 리스트'!C:C,0)))</f>
        <v>[에너지食] ‘빛과 소금’ 대신 ‘빛과 석유’! – 시추 기술의 발전으로 알아보는 땅 속 보물찾기</v>
      </c>
    </row>
    <row r="373" spans="1:9">
      <c r="A373" s="32" t="s">
        <v>3439</v>
      </c>
      <c r="B373" s="32" t="s">
        <v>2596</v>
      </c>
      <c r="C373" s="32">
        <v>19</v>
      </c>
      <c r="D373" s="32">
        <v>18</v>
      </c>
      <c r="E373" s="26">
        <f>IFERROR(MATCH(A373,기사별유입!$J$3:$J$3072,0),"")</f>
        <v>1</v>
      </c>
      <c r="F373" s="26" t="str">
        <f>IF(E373="","",E373&amp;"@"&amp;COUNTIF($E$1:E373,E373))</f>
        <v>1@3</v>
      </c>
      <c r="G373" s="26" t="str">
        <f t="shared" si="5"/>
        <v>Google 검색</v>
      </c>
      <c r="I373" s="26" t="str">
        <f>IF(E373="","",INDEX('기사 리스트'!B:B,MATCH("https://skinnonews.com"&amp;A373,'기사 리스트'!C:C,0)))</f>
        <v>“옥상정원? 테니스 코트? 아니죠!” 우리나라 옥상은 왜 대부분 녹색일까?</v>
      </c>
    </row>
    <row r="374" spans="1:9">
      <c r="A374" s="32" t="s">
        <v>1582</v>
      </c>
      <c r="B374" s="32" t="s">
        <v>2596</v>
      </c>
      <c r="C374" s="32">
        <v>19</v>
      </c>
      <c r="D374" s="32">
        <v>15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Google 검색</v>
      </c>
      <c r="I374" s="26" t="str">
        <f>IF(E374="","",INDEX('기사 리스트'!B:B,MATCH("https://skinnonews.com"&amp;A374,'기사 리스트'!C:C,0)))</f>
        <v/>
      </c>
    </row>
    <row r="375" spans="1:9">
      <c r="A375" s="32" t="s">
        <v>1227</v>
      </c>
      <c r="B375" s="32" t="s">
        <v>2596</v>
      </c>
      <c r="C375" s="32">
        <v>19</v>
      </c>
      <c r="D375" s="32">
        <v>18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Google 검색</v>
      </c>
      <c r="I375" s="26" t="str">
        <f>IF(E375="","",INDEX('기사 리스트'!B:B,MATCH("https://skinnonews.com"&amp;A375,'기사 리스트'!C:C,0)))</f>
        <v/>
      </c>
    </row>
    <row r="376" spans="1:9">
      <c r="A376" s="32" t="s">
        <v>1897</v>
      </c>
      <c r="B376" s="32" t="s">
        <v>2596</v>
      </c>
      <c r="C376" s="32">
        <v>19</v>
      </c>
      <c r="D376" s="32">
        <v>19</v>
      </c>
      <c r="E376" s="26" t="str">
        <f>IFERROR(MATCH(A376,기사별유입!$J$3:$J$3072,0),"")</f>
        <v/>
      </c>
      <c r="F376" s="26" t="str">
        <f>IF(E376="","",E376&amp;"@"&amp;COUNTIF($E$1:E376,E376))</f>
        <v/>
      </c>
      <c r="G376" s="26" t="str">
        <f t="shared" si="5"/>
        <v>Google 검색</v>
      </c>
      <c r="I376" s="26" t="str">
        <f>IF(E376="","",INDEX('기사 리스트'!B:B,MATCH("https://skinnonews.com"&amp;A376,'기사 리스트'!C:C,0)))</f>
        <v/>
      </c>
    </row>
    <row r="377" spans="1:9">
      <c r="A377" s="32" t="s">
        <v>1637</v>
      </c>
      <c r="B377" s="32" t="s">
        <v>2596</v>
      </c>
      <c r="C377" s="32">
        <v>19</v>
      </c>
      <c r="D377" s="32">
        <v>16</v>
      </c>
      <c r="E377" s="26" t="str">
        <f>IFERROR(MATCH(A377,기사별유입!$J$3:$J$3072,0),"")</f>
        <v/>
      </c>
      <c r="F377" s="26" t="str">
        <f>IF(E377="","",E377&amp;"@"&amp;COUNTIF($E$1:E377,E377))</f>
        <v/>
      </c>
      <c r="G377" s="26" t="str">
        <f t="shared" si="5"/>
        <v>Google 검색</v>
      </c>
      <c r="I377" s="26" t="str">
        <f>IF(E377="","",INDEX('기사 리스트'!B:B,MATCH("https://skinnonews.com"&amp;A377,'기사 리스트'!C:C,0)))</f>
        <v/>
      </c>
    </row>
    <row r="378" spans="1:9">
      <c r="A378" s="32" t="s">
        <v>1373</v>
      </c>
      <c r="B378" s="32" t="s">
        <v>2596</v>
      </c>
      <c r="C378" s="32">
        <v>19</v>
      </c>
      <c r="D378" s="32">
        <v>18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Google 검색</v>
      </c>
      <c r="I378" s="26" t="str">
        <f>IF(E378="","",INDEX('기사 리스트'!B:B,MATCH("https://skinnonews.com"&amp;A378,'기사 리스트'!C:C,0)))</f>
        <v/>
      </c>
    </row>
    <row r="379" spans="1:9">
      <c r="A379" s="32" t="s">
        <v>1248</v>
      </c>
      <c r="B379" s="32" t="s">
        <v>2598</v>
      </c>
      <c r="C379" s="32">
        <v>19</v>
      </c>
      <c r="D379" s="32">
        <v>16</v>
      </c>
      <c r="E379" s="26">
        <f>IFERROR(MATCH(A379,기사별유입!$J$3:$J$3072,0),"")</f>
        <v>17</v>
      </c>
      <c r="F379" s="26" t="str">
        <f>IF(E379="","",E379&amp;"@"&amp;COUNTIF($E$1:E379,E379))</f>
        <v>17@2</v>
      </c>
      <c r="G379" s="26" t="str">
        <f t="shared" si="5"/>
        <v>Naver 검색</v>
      </c>
      <c r="I379" s="26" t="str">
        <f>IF(E379="","",INDEX('기사 리스트'!B:B,MATCH("https://skinnonews.com"&amp;A379,'기사 리스트'!C:C,0)))</f>
        <v>석유가 존재하기 위한 조건이 있다?! 석유의 4대 부존 조건</v>
      </c>
    </row>
    <row r="380" spans="1:9">
      <c r="A380" s="32" t="s">
        <v>1218</v>
      </c>
      <c r="B380" s="32" t="s">
        <v>2596</v>
      </c>
      <c r="C380" s="32">
        <v>19</v>
      </c>
      <c r="D380" s="32">
        <v>16</v>
      </c>
      <c r="E380" s="26" t="str">
        <f>IFERROR(MATCH(A380,기사별유입!$J$3:$J$3072,0),"")</f>
        <v/>
      </c>
      <c r="F380" s="26" t="str">
        <f>IF(E380="","",E380&amp;"@"&amp;COUNTIF($E$1:E380,E380))</f>
        <v/>
      </c>
      <c r="G380" s="26" t="str">
        <f t="shared" si="5"/>
        <v>Google 검색</v>
      </c>
      <c r="I380" s="26" t="str">
        <f>IF(E380="","",INDEX('기사 리스트'!B:B,MATCH("https://skinnonews.com"&amp;A380,'기사 리스트'!C:C,0)))</f>
        <v/>
      </c>
    </row>
    <row r="381" spans="1:9">
      <c r="A381" s="32" t="s">
        <v>2272</v>
      </c>
      <c r="B381" s="32" t="s">
        <v>2596</v>
      </c>
      <c r="C381" s="32">
        <v>19</v>
      </c>
      <c r="D381" s="32">
        <v>13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</row>
    <row r="382" spans="1:9">
      <c r="A382" s="32" t="s">
        <v>1253</v>
      </c>
      <c r="B382" s="32" t="s">
        <v>2596</v>
      </c>
      <c r="C382" s="32">
        <v>19</v>
      </c>
      <c r="D382" s="32">
        <v>16</v>
      </c>
      <c r="E382" s="26" t="str">
        <f>IFERROR(MATCH(A382,기사별유입!$J$3:$J$3072,0),"")</f>
        <v/>
      </c>
      <c r="F382" s="26" t="str">
        <f>IF(E382="","",E382&amp;"@"&amp;COUNTIF($E$1:E382,E382))</f>
        <v/>
      </c>
      <c r="G382" s="26" t="str">
        <f t="shared" si="5"/>
        <v>Google 검색</v>
      </c>
      <c r="I382" s="26" t="str">
        <f>IF(E382="","",INDEX('기사 리스트'!B:B,MATCH("https://skinnonews.com"&amp;A382,'기사 리스트'!C:C,0)))</f>
        <v/>
      </c>
    </row>
    <row r="383" spans="1:9">
      <c r="A383" s="32" t="s">
        <v>1093</v>
      </c>
      <c r="B383" s="32" t="s">
        <v>2596</v>
      </c>
      <c r="C383" s="32">
        <v>19</v>
      </c>
      <c r="D383" s="32">
        <v>16</v>
      </c>
      <c r="E383" s="26" t="str">
        <f>IFERROR(MATCH(A383,기사별유입!$J$3:$J$3072,0),"")</f>
        <v/>
      </c>
      <c r="F383" s="26" t="str">
        <f>IF(E383="","",E383&amp;"@"&amp;COUNTIF($E$1:E383,E383))</f>
        <v/>
      </c>
      <c r="G383" s="26" t="str">
        <f t="shared" si="5"/>
        <v>Google 검색</v>
      </c>
      <c r="I383" s="26" t="str">
        <f>IF(E383="","",INDEX('기사 리스트'!B:B,MATCH("https://skinnonews.com"&amp;A383,'기사 리스트'!C:C,0)))</f>
        <v/>
      </c>
    </row>
    <row r="384" spans="1:9">
      <c r="A384" s="32" t="s">
        <v>1038</v>
      </c>
      <c r="B384" s="32" t="s">
        <v>2612</v>
      </c>
      <c r="C384" s="32">
        <v>19</v>
      </c>
      <c r="D384" s="32">
        <v>2</v>
      </c>
      <c r="E384" s="26" t="str">
        <f>IFERROR(MATCH(A384,기사별유입!$J$3:$J$3072,0),"")</f>
        <v/>
      </c>
      <c r="F384" s="26" t="str">
        <f>IF(E384="","",E384&amp;"@"&amp;COUNTIF($E$1:E384,E384))</f>
        <v/>
      </c>
      <c r="G384" s="26" t="str">
        <f t="shared" si="5"/>
        <v>Youtube.com</v>
      </c>
      <c r="I384" s="26" t="str">
        <f>IF(E384="","",INDEX('기사 리스트'!B:B,MATCH("https://skinnonews.com"&amp;A384,'기사 리스트'!C:C,0)))</f>
        <v/>
      </c>
    </row>
    <row r="385" spans="1:9">
      <c r="A385" s="32" t="s">
        <v>1061</v>
      </c>
      <c r="B385" s="32" t="s">
        <v>2597</v>
      </c>
      <c r="C385" s="32">
        <v>19</v>
      </c>
      <c r="D385" s="32">
        <v>13</v>
      </c>
      <c r="E385" s="26" t="str">
        <f>IFERROR(MATCH(A385,기사별유입!$J$3:$J$3072,0),"")</f>
        <v/>
      </c>
      <c r="F385" s="26" t="str">
        <f>IF(E385="","",E385&amp;"@"&amp;COUNTIF($E$1:E385,E385))</f>
        <v/>
      </c>
      <c r="G385" s="26" t="str">
        <f t="shared" si="5"/>
        <v>직접유입</v>
      </c>
      <c r="I385" s="26" t="str">
        <f>IF(E385="","",INDEX('기사 리스트'!B:B,MATCH("https://skinnonews.com"&amp;A385,'기사 리스트'!C:C,0)))</f>
        <v/>
      </c>
    </row>
    <row r="386" spans="1:9">
      <c r="A386" s="32" t="s">
        <v>1290</v>
      </c>
      <c r="B386" s="32" t="s">
        <v>2596</v>
      </c>
      <c r="C386" s="32">
        <v>19</v>
      </c>
      <c r="D386" s="32">
        <v>16</v>
      </c>
      <c r="E386" s="26" t="str">
        <f>IFERROR(MATCH(A386,기사별유입!$J$3:$J$3072,0),"")</f>
        <v/>
      </c>
      <c r="F386" s="26" t="str">
        <f>IF(E386="","",E386&amp;"@"&amp;COUNTIF($E$1:E386,E386))</f>
        <v/>
      </c>
      <c r="G386" s="26" t="str">
        <f t="shared" si="5"/>
        <v>Google 검색</v>
      </c>
      <c r="I386" s="26" t="str">
        <f>IF(E386="","",INDEX('기사 리스트'!B:B,MATCH("https://skinnonews.com"&amp;A386,'기사 리스트'!C:C,0)))</f>
        <v/>
      </c>
    </row>
    <row r="387" spans="1:9">
      <c r="A387" s="32" t="s">
        <v>1024</v>
      </c>
      <c r="B387" s="32" t="s">
        <v>2596</v>
      </c>
      <c r="C387" s="32">
        <v>19</v>
      </c>
      <c r="D387" s="32">
        <v>13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</row>
    <row r="388" spans="1:9">
      <c r="A388" s="32" t="s">
        <v>1006</v>
      </c>
      <c r="B388" s="32" t="s">
        <v>2597</v>
      </c>
      <c r="C388" s="32">
        <v>18</v>
      </c>
      <c r="D388" s="32">
        <v>16</v>
      </c>
      <c r="E388" s="26">
        <f>IFERROR(MATCH(A388,기사별유입!$J$3:$J$3072,0),"")</f>
        <v>15</v>
      </c>
      <c r="F388" s="26" t="str">
        <f>IF(E388="","",E388&amp;"@"&amp;COUNTIF($E$1:E388,E388))</f>
        <v>15@2</v>
      </c>
      <c r="G388" s="26" t="str">
        <f t="shared" si="6"/>
        <v>직접유입</v>
      </c>
      <c r="I388" s="26" t="str">
        <f>IF(E388="","",INDEX('기사 리스트'!B:B,MATCH("https://skinnonews.com"&amp;A388,'기사 리스트'!C:C,0)))</f>
        <v>[SKinno Tech] 지금 음극재가 주목받는 이유?</v>
      </c>
    </row>
    <row r="389" spans="1:9">
      <c r="A389" s="32" t="s">
        <v>1023</v>
      </c>
      <c r="B389" s="32" t="s">
        <v>2596</v>
      </c>
      <c r="C389" s="32">
        <v>18</v>
      </c>
      <c r="D389" s="32">
        <v>15</v>
      </c>
      <c r="E389" s="26" t="str">
        <f>IFERROR(MATCH(A389,기사별유입!$J$3:$J$3072,0),"")</f>
        <v/>
      </c>
      <c r="F389" s="26" t="str">
        <f>IF(E389="","",E389&amp;"@"&amp;COUNTIF($E$1:E389,E389))</f>
        <v/>
      </c>
      <c r="G389" s="26" t="str">
        <f t="shared" si="6"/>
        <v>Google 검색</v>
      </c>
      <c r="I389" s="26" t="str">
        <f>IF(E389="","",INDEX('기사 리스트'!B:B,MATCH("https://skinnonews.com"&amp;A389,'기사 리스트'!C:C,0)))</f>
        <v/>
      </c>
    </row>
    <row r="390" spans="1:9">
      <c r="A390" s="32" t="s">
        <v>1379</v>
      </c>
      <c r="B390" s="32" t="s">
        <v>2596</v>
      </c>
      <c r="C390" s="32">
        <v>18</v>
      </c>
      <c r="D390" s="32">
        <v>15</v>
      </c>
      <c r="E390" s="26" t="str">
        <f>IFERROR(MATCH(A390,기사별유입!$J$3:$J$3072,0),"")</f>
        <v/>
      </c>
      <c r="F390" s="26" t="str">
        <f>IF(E390="","",E390&amp;"@"&amp;COUNTIF($E$1:E390,E390))</f>
        <v/>
      </c>
      <c r="G390" s="26" t="str">
        <f t="shared" si="6"/>
        <v>Google 검색</v>
      </c>
      <c r="I390" s="26" t="str">
        <f>IF(E390="","",INDEX('기사 리스트'!B:B,MATCH("https://skinnonews.com"&amp;A390,'기사 리스트'!C:C,0)))</f>
        <v/>
      </c>
    </row>
    <row r="391" spans="1:9">
      <c r="A391" s="32" t="s">
        <v>1052</v>
      </c>
      <c r="B391" s="32" t="s">
        <v>2642</v>
      </c>
      <c r="C391" s="32">
        <v>18</v>
      </c>
      <c r="D391" s="32">
        <v>17</v>
      </c>
      <c r="E391" s="26">
        <f>IFERROR(MATCH(A391,기사별유입!$J$3:$J$3072,0),"")</f>
        <v>25</v>
      </c>
      <c r="F391" s="26" t="str">
        <f>IF(E391="","",E391&amp;"@"&amp;COUNTIF($E$1:E391,E391))</f>
        <v>25@2</v>
      </c>
      <c r="G391" s="26" t="str">
        <f t="shared" si="6"/>
        <v>M.facebook.com</v>
      </c>
      <c r="I391" s="26" t="str">
        <f>IF(E391="","",INDEX('기사 리스트'!B:B,MATCH("https://skinnonews.com"&amp;A391,'기사 리스트'!C:C,0)))</f>
        <v>[기고] 언제나 전력과 함께 : V2L은 왜 신형 전기차가 반드시 구비해야 하는 기능인가? – 제임스 카터 (James Carter)</v>
      </c>
    </row>
    <row r="392" spans="1:9">
      <c r="A392" s="32" t="s">
        <v>1293</v>
      </c>
      <c r="B392" s="32" t="s">
        <v>2596</v>
      </c>
      <c r="C392" s="32">
        <v>18</v>
      </c>
      <c r="D392" s="32">
        <v>17</v>
      </c>
      <c r="E392" s="26" t="str">
        <f>IFERROR(MATCH(A392,기사별유입!$J$3:$J$3072,0),"")</f>
        <v/>
      </c>
      <c r="F392" s="26" t="str">
        <f>IF(E392="","",E392&amp;"@"&amp;COUNTIF($E$1:E392,E392))</f>
        <v/>
      </c>
      <c r="G392" s="26" t="str">
        <f t="shared" si="6"/>
        <v>Google 검색</v>
      </c>
      <c r="I392" s="26" t="str">
        <f>IF(E392="","",INDEX('기사 리스트'!B:B,MATCH("https://skinnonews.com"&amp;A392,'기사 리스트'!C:C,0)))</f>
        <v/>
      </c>
    </row>
    <row r="393" spans="1:9">
      <c r="A393" s="32" t="s">
        <v>1113</v>
      </c>
      <c r="B393" s="32" t="s">
        <v>2597</v>
      </c>
      <c r="C393" s="32">
        <v>18</v>
      </c>
      <c r="D393" s="32">
        <v>11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직접유입</v>
      </c>
      <c r="I393" s="26" t="str">
        <f>IF(E393="","",INDEX('기사 리스트'!B:B,MATCH("https://skinnonews.com"&amp;A393,'기사 리스트'!C:C,0)))</f>
        <v/>
      </c>
    </row>
    <row r="394" spans="1:9">
      <c r="A394" s="32" t="s">
        <v>1001</v>
      </c>
      <c r="B394" s="32" t="s">
        <v>2597</v>
      </c>
      <c r="C394" s="32">
        <v>18</v>
      </c>
      <c r="D394" s="32">
        <v>11</v>
      </c>
      <c r="E394" s="26">
        <f>IFERROR(MATCH(A394,기사별유입!$J$3:$J$3072,0),"")</f>
        <v>50</v>
      </c>
      <c r="F394" s="26" t="str">
        <f>IF(E394="","",E394&amp;"@"&amp;COUNTIF($E$1:E394,E394))</f>
        <v>50@2</v>
      </c>
      <c r="G394" s="26" t="str">
        <f t="shared" si="6"/>
        <v>직접유입</v>
      </c>
      <c r="I394" s="26" t="str">
        <f>IF(E394="","",INDEX('기사 리스트'!B:B,MATCH("https://skinnonews.com"&amp;A394,'기사 리스트'!C:C,0)))</f>
        <v>더 빨라지고, 더 강해졌다… SK온, 新 급속충전 기술 공개</v>
      </c>
    </row>
    <row r="395" spans="1:9">
      <c r="A395" s="32" t="s">
        <v>3006</v>
      </c>
      <c r="B395" s="32" t="s">
        <v>2596</v>
      </c>
      <c r="C395" s="32">
        <v>18</v>
      </c>
      <c r="D395" s="32">
        <v>14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Google 검색</v>
      </c>
      <c r="I395" s="26" t="str">
        <f>IF(E395="","",INDEX('기사 리스트'!B:B,MATCH("https://skinnonews.com"&amp;A395,'기사 리스트'!C:C,0)))</f>
        <v/>
      </c>
    </row>
    <row r="396" spans="1:9">
      <c r="A396" s="32" t="s">
        <v>3441</v>
      </c>
      <c r="B396" s="32" t="s">
        <v>2596</v>
      </c>
      <c r="C396" s="32">
        <v>18</v>
      </c>
      <c r="D396" s="32">
        <v>15</v>
      </c>
      <c r="E396" s="26">
        <f>IFERROR(MATCH(A396,기사별유입!$J$3:$J$3072,0),"")</f>
        <v>12</v>
      </c>
      <c r="F396" s="26" t="str">
        <f>IF(E396="","",E396&amp;"@"&amp;COUNTIF($E$1:E396,E396))</f>
        <v>12@3</v>
      </c>
      <c r="G396" s="26" t="str">
        <f t="shared" si="6"/>
        <v>Google 검색</v>
      </c>
      <c r="I396" s="26" t="str">
        <f>IF(E396="","",INDEX('기사 리스트'!B:B,MATCH("https://skinnonews.com"&amp;A396,'기사 리스트'!C:C,0)))</f>
        <v>[2024년 상반기 SK이노베이션 계열 자원봉사활동] “다같이 다(多)가치”… 꾸준함으로 이뤄낸 큰 변화</v>
      </c>
    </row>
    <row r="397" spans="1:9">
      <c r="A397" s="32" t="s">
        <v>3441</v>
      </c>
      <c r="B397" s="32" t="s">
        <v>2598</v>
      </c>
      <c r="C397" s="32">
        <v>18</v>
      </c>
      <c r="D397" s="32">
        <v>9</v>
      </c>
      <c r="E397" s="26">
        <f>IFERROR(MATCH(A397,기사별유입!$J$3:$J$3072,0),"")</f>
        <v>12</v>
      </c>
      <c r="F397" s="26" t="str">
        <f>IF(E397="","",E397&amp;"@"&amp;COUNTIF($E$1:E397,E397))</f>
        <v>12@4</v>
      </c>
      <c r="G397" s="26" t="str">
        <f t="shared" si="6"/>
        <v>Naver 검색</v>
      </c>
      <c r="I397" s="26" t="str">
        <f>IF(E397="","",INDEX('기사 리스트'!B:B,MATCH("https://skinnonews.com"&amp;A397,'기사 리스트'!C:C,0)))</f>
        <v>[2024년 상반기 SK이노베이션 계열 자원봉사활동] “다같이 다(多)가치”… 꾸준함으로 이뤄낸 큰 변화</v>
      </c>
    </row>
    <row r="398" spans="1:9">
      <c r="A398" s="32" t="s">
        <v>1370</v>
      </c>
      <c r="B398" s="32" t="s">
        <v>2596</v>
      </c>
      <c r="C398" s="32">
        <v>18</v>
      </c>
      <c r="D398" s="32">
        <v>15</v>
      </c>
      <c r="E398" s="26" t="str">
        <f>IFERROR(MATCH(A398,기사별유입!$J$3:$J$3072,0),"")</f>
        <v/>
      </c>
      <c r="F398" s="26" t="str">
        <f>IF(E398="","",E398&amp;"@"&amp;COUNTIF($E$1:E398,E398))</f>
        <v/>
      </c>
      <c r="G398" s="26" t="str">
        <f t="shared" si="6"/>
        <v>Google 검색</v>
      </c>
      <c r="I398" s="26" t="str">
        <f>IF(E398="","",INDEX('기사 리스트'!B:B,MATCH("https://skinnonews.com"&amp;A398,'기사 리스트'!C:C,0)))</f>
        <v/>
      </c>
    </row>
    <row r="399" spans="1:9">
      <c r="A399" s="32" t="s">
        <v>1331</v>
      </c>
      <c r="B399" s="32" t="s">
        <v>2596</v>
      </c>
      <c r="C399" s="32">
        <v>18</v>
      </c>
      <c r="D399" s="32">
        <v>16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Google 검색</v>
      </c>
      <c r="I399" s="26" t="str">
        <f>IF(E399="","",INDEX('기사 리스트'!B:B,MATCH("https://skinnonews.com"&amp;A399,'기사 리스트'!C:C,0)))</f>
        <v/>
      </c>
    </row>
    <row r="400" spans="1:9">
      <c r="A400" s="32" t="s">
        <v>998</v>
      </c>
      <c r="B400" s="32" t="s">
        <v>2597</v>
      </c>
      <c r="C400" s="32">
        <v>18</v>
      </c>
      <c r="D400" s="32">
        <v>16</v>
      </c>
      <c r="E400" s="26">
        <f>IFERROR(MATCH(A400,기사별유입!$J$3:$J$3072,0),"")</f>
        <v>5</v>
      </c>
      <c r="F400" s="26" t="str">
        <f>IF(E400="","",E400&amp;"@"&amp;COUNTIF($E$1:E400,E400))</f>
        <v>5@2</v>
      </c>
      <c r="G400" s="26" t="str">
        <f t="shared" si="6"/>
        <v>직접유입</v>
      </c>
      <c r="I400" s="26" t="str">
        <f>IF(E400="","",INDEX('기사 리스트'!B:B,MATCH("https://skinnonews.com"&amp;A400,'기사 리스트'!C:C,0)))</f>
        <v>각형, 원통형, 파우치형… 형태에 따른 전기차 배터리 특성</v>
      </c>
    </row>
    <row r="401" spans="1:9">
      <c r="A401" s="32" t="s">
        <v>2049</v>
      </c>
      <c r="B401" s="32" t="s">
        <v>2597</v>
      </c>
      <c r="C401" s="32">
        <v>18</v>
      </c>
      <c r="D401" s="32">
        <v>9</v>
      </c>
      <c r="E401" s="26">
        <f>IFERROR(MATCH(A401,기사별유입!$J$3:$J$3072,0),"")</f>
        <v>35</v>
      </c>
      <c r="F401" s="26" t="str">
        <f>IF(E401="","",E401&amp;"@"&amp;COUNTIF($E$1:E401,E401))</f>
        <v>35@2</v>
      </c>
      <c r="G401" s="26" t="str">
        <f t="shared" si="6"/>
        <v>직접유입</v>
      </c>
      <c r="I401" s="26" t="e">
        <f>IF(E401="","",INDEX('기사 리스트'!B:B,MATCH("https://skinnonews.com"&amp;A401,'기사 리스트'!C:C,0)))</f>
        <v>#N/A</v>
      </c>
    </row>
    <row r="402" spans="1:9">
      <c r="A402" s="32" t="s">
        <v>1135</v>
      </c>
      <c r="B402" s="32" t="s">
        <v>2596</v>
      </c>
      <c r="C402" s="32">
        <v>18</v>
      </c>
      <c r="D402" s="32">
        <v>18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Google 검색</v>
      </c>
      <c r="I402" s="26" t="str">
        <f>IF(E402="","",INDEX('기사 리스트'!B:B,MATCH("https://skinnonews.com"&amp;A402,'기사 리스트'!C:C,0)))</f>
        <v/>
      </c>
    </row>
    <row r="403" spans="1:9">
      <c r="A403" s="32" t="s">
        <v>1117</v>
      </c>
      <c r="B403" s="32" t="s">
        <v>2596</v>
      </c>
      <c r="C403" s="32">
        <v>18</v>
      </c>
      <c r="D403" s="32">
        <v>16</v>
      </c>
      <c r="E403" s="26" t="str">
        <f>IFERROR(MATCH(A403,기사별유입!$J$3:$J$3072,0),"")</f>
        <v/>
      </c>
      <c r="F403" s="26" t="str">
        <f>IF(E403="","",E403&amp;"@"&amp;COUNTIF($E$1:E403,E403))</f>
        <v/>
      </c>
      <c r="G403" s="26" t="str">
        <f t="shared" si="6"/>
        <v>Google 검색</v>
      </c>
      <c r="I403" s="26" t="str">
        <f>IF(E403="","",INDEX('기사 리스트'!B:B,MATCH("https://skinnonews.com"&amp;A403,'기사 리스트'!C:C,0)))</f>
        <v/>
      </c>
    </row>
    <row r="404" spans="1:9">
      <c r="A404" s="32" t="s">
        <v>994</v>
      </c>
      <c r="B404" s="32" t="s">
        <v>2622</v>
      </c>
      <c r="C404" s="32">
        <v>17</v>
      </c>
      <c r="D404" s="32">
        <v>10</v>
      </c>
      <c r="E404" s="26" t="str">
        <f>IFERROR(MATCH(A404,기사별유입!$J$3:$J$3072,0),"")</f>
        <v/>
      </c>
      <c r="F404" s="26" t="str">
        <f>IF(E404="","",E404&amp;"@"&amp;COUNTIF($E$1:E404,E404))</f>
        <v/>
      </c>
      <c r="G404" s="26" t="str">
        <f t="shared" si="6"/>
        <v>Skearthon.com</v>
      </c>
      <c r="I404" s="26" t="str">
        <f>IF(E404="","",INDEX('기사 리스트'!B:B,MATCH("https://skinnonews.com"&amp;A404,'기사 리스트'!C:C,0)))</f>
        <v/>
      </c>
    </row>
    <row r="405" spans="1:9">
      <c r="A405" s="32" t="s">
        <v>1612</v>
      </c>
      <c r="B405" s="32" t="s">
        <v>2596</v>
      </c>
      <c r="C405" s="32">
        <v>17</v>
      </c>
      <c r="D405" s="32">
        <v>14</v>
      </c>
      <c r="E405" s="26" t="str">
        <f>IFERROR(MATCH(A405,기사별유입!$J$3:$J$3072,0),"")</f>
        <v/>
      </c>
      <c r="F405" s="26" t="str">
        <f>IF(E405="","",E405&amp;"@"&amp;COUNTIF($E$1:E405,E405))</f>
        <v/>
      </c>
      <c r="G405" s="26" t="str">
        <f t="shared" si="6"/>
        <v>Google 검색</v>
      </c>
      <c r="I405" s="26" t="str">
        <f>IF(E405="","",INDEX('기사 리스트'!B:B,MATCH("https://skinnonews.com"&amp;A405,'기사 리스트'!C:C,0)))</f>
        <v/>
      </c>
    </row>
    <row r="406" spans="1:9">
      <c r="A406" s="32" t="s">
        <v>1270</v>
      </c>
      <c r="B406" s="32" t="s">
        <v>2596</v>
      </c>
      <c r="C406" s="32">
        <v>17</v>
      </c>
      <c r="D406" s="32">
        <v>16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Google 검색</v>
      </c>
      <c r="I406" s="26" t="str">
        <f>IF(E406="","",INDEX('기사 리스트'!B:B,MATCH("https://skinnonews.com"&amp;A406,'기사 리스트'!C:C,0)))</f>
        <v/>
      </c>
    </row>
    <row r="407" spans="1:9">
      <c r="A407" s="32" t="s">
        <v>1041</v>
      </c>
      <c r="B407" s="32" t="s">
        <v>2608</v>
      </c>
      <c r="C407" s="32">
        <v>17</v>
      </c>
      <c r="D407" s="32">
        <v>16</v>
      </c>
      <c r="E407" s="26">
        <f>IFERROR(MATCH(A407,기사별유입!$J$3:$J$3072,0),"")</f>
        <v>64</v>
      </c>
      <c r="F407" s="26" t="str">
        <f>IF(E407="","",E407&amp;"@"&amp;COUNTIF($E$1:E407,E407))</f>
        <v>64@2</v>
      </c>
      <c r="G407" s="26" t="str">
        <f t="shared" si="6"/>
        <v>Enclean.com</v>
      </c>
      <c r="I407" s="26" t="str">
        <f>IF(E407="","",INDEX('기사 리스트'!B:B,MATCH("https://skinnonews.com"&amp;A407,'기사 리스트'!C:C,0)))</f>
        <v>“SK주유소의 현재와 미래를 담은 공간에서 충전하는 행복 에너지!” – SK에너지 팝업스토어 SK주(酒)유소 서울 종로점</v>
      </c>
    </row>
    <row r="408" spans="1:9">
      <c r="A408" s="32" t="s">
        <v>2743</v>
      </c>
      <c r="B408" s="32" t="s">
        <v>2598</v>
      </c>
      <c r="C408" s="32">
        <v>17</v>
      </c>
      <c r="D408" s="32">
        <v>16</v>
      </c>
      <c r="E408" s="26">
        <f>IFERROR(MATCH(A408,기사별유입!$J$3:$J$3072,0),"")</f>
        <v>8</v>
      </c>
      <c r="F408" s="26" t="str">
        <f>IF(E408="","",E408&amp;"@"&amp;COUNTIF($E$1:E408,E408))</f>
        <v>8@3</v>
      </c>
      <c r="G408" s="26" t="str">
        <f t="shared" si="6"/>
        <v>Naver 검색</v>
      </c>
      <c r="I408" s="26" t="str">
        <f>IF(E408="","",INDEX('기사 리스트'!B:B,MATCH("https://skinnonews.com"&amp;A408,'기사 리스트'!C:C,0)))</f>
        <v>[전지적 배터리 시점] ① 일상을 차지(Charge)해 온 ‘전지’의 역사 – 과거의 꿈을 실현시키다!</v>
      </c>
    </row>
    <row r="409" spans="1:9">
      <c r="A409" s="32" t="s">
        <v>3008</v>
      </c>
      <c r="B409" s="32" t="s">
        <v>2597</v>
      </c>
      <c r="C409" s="32">
        <v>17</v>
      </c>
      <c r="D409" s="32">
        <v>15</v>
      </c>
      <c r="E409" s="26">
        <f>IFERROR(MATCH(A409,기사별유입!$J$3:$J$3072,0),"")</f>
        <v>62</v>
      </c>
      <c r="F409" s="26" t="str">
        <f>IF(E409="","",E409&amp;"@"&amp;COUNTIF($E$1:E409,E409))</f>
        <v>62@3</v>
      </c>
      <c r="G409" s="26" t="str">
        <f t="shared" si="6"/>
        <v>직접유입</v>
      </c>
      <c r="I409" s="26" t="str">
        <f>IF(E409="","",INDEX('기사 리스트'!B:B,MATCH("https://skinnonews.com"&amp;A409,'기사 리스트'!C:C,0)))</f>
        <v>[에너지食] ‘미라’ 제조법의 핵심 비결이 석유?</v>
      </c>
    </row>
    <row r="410" spans="1:9">
      <c r="A410" s="32" t="s">
        <v>3012</v>
      </c>
      <c r="B410" s="32" t="s">
        <v>2596</v>
      </c>
      <c r="C410" s="32">
        <v>17</v>
      </c>
      <c r="D410" s="32">
        <v>16</v>
      </c>
      <c r="E410" s="26" t="str">
        <f>IFERROR(MATCH(A410,기사별유입!$J$3:$J$3072,0),"")</f>
        <v/>
      </c>
      <c r="F410" s="26" t="str">
        <f>IF(E410="","",E410&amp;"@"&amp;COUNTIF($E$1:E410,E410))</f>
        <v/>
      </c>
      <c r="G410" s="26" t="str">
        <f t="shared" si="6"/>
        <v>Google 검색</v>
      </c>
      <c r="I410" s="26" t="str">
        <f>IF(E410="","",INDEX('기사 리스트'!B:B,MATCH("https://skinnonews.com"&amp;A410,'기사 리스트'!C:C,0)))</f>
        <v/>
      </c>
    </row>
    <row r="411" spans="1:9">
      <c r="A411" s="32" t="s">
        <v>3442</v>
      </c>
      <c r="B411" s="32" t="s">
        <v>2598</v>
      </c>
      <c r="C411" s="32">
        <v>17</v>
      </c>
      <c r="D411" s="32">
        <v>14</v>
      </c>
      <c r="E411" s="26">
        <f>IFERROR(MATCH(A411,기사별유입!$J$3:$J$3072,0),"")</f>
        <v>20</v>
      </c>
      <c r="F411" s="26" t="str">
        <f>IF(E411="","",E411&amp;"@"&amp;COUNTIF($E$1:E411,E411))</f>
        <v>20@5</v>
      </c>
      <c r="G411" s="26" t="str">
        <f t="shared" si="6"/>
        <v>Naver 검색</v>
      </c>
      <c r="I411" s="26" t="str">
        <f>IF(E411="","",INDEX('기사 리스트'!B:B,MATCH("https://skinnonews.com"&amp;A411,'기사 리스트'!C:C,0)))</f>
        <v>SK온, 리튬메탈 배터리용 고분자 전해질 개발</v>
      </c>
    </row>
    <row r="412" spans="1:9">
      <c r="A412" s="32" t="s">
        <v>3439</v>
      </c>
      <c r="B412" s="32" t="s">
        <v>2597</v>
      </c>
      <c r="C412" s="32">
        <v>17</v>
      </c>
      <c r="D412" s="32">
        <v>12</v>
      </c>
      <c r="E412" s="26">
        <f>IFERROR(MATCH(A412,기사별유입!$J$3:$J$3072,0),"")</f>
        <v>1</v>
      </c>
      <c r="F412" s="26" t="str">
        <f>IF(E412="","",E412&amp;"@"&amp;COUNTIF($E$1:E412,E412))</f>
        <v>1@4</v>
      </c>
      <c r="G412" s="26" t="str">
        <f t="shared" si="6"/>
        <v>직접유입</v>
      </c>
      <c r="I412" s="26" t="str">
        <f>IF(E412="","",INDEX('기사 리스트'!B:B,MATCH("https://skinnonews.com"&amp;A412,'기사 리스트'!C:C,0)))</f>
        <v>“옥상정원? 테니스 코트? 아니죠!” 우리나라 옥상은 왜 대부분 녹색일까?</v>
      </c>
    </row>
    <row r="413" spans="1:9">
      <c r="A413" s="32" t="s">
        <v>3439</v>
      </c>
      <c r="B413" s="32" t="s">
        <v>2646</v>
      </c>
      <c r="C413" s="32">
        <v>17</v>
      </c>
      <c r="D413" s="32">
        <v>10</v>
      </c>
      <c r="E413" s="26">
        <f>IFERROR(MATCH(A413,기사별유입!$J$3:$J$3072,0),"")</f>
        <v>1</v>
      </c>
      <c r="F413" s="26" t="str">
        <f>IF(E413="","",E413&amp;"@"&amp;COUNTIF($E$1:E413,E413))</f>
        <v>1@5</v>
      </c>
      <c r="G413" s="26" t="str">
        <f t="shared" si="6"/>
        <v>Ozmailer.com</v>
      </c>
      <c r="I413" s="26" t="str">
        <f>IF(E413="","",INDEX('기사 리스트'!B:B,MATCH("https://skinnonews.com"&amp;A413,'기사 리스트'!C:C,0)))</f>
        <v>“옥상정원? 테니스 코트? 아니죠!” 우리나라 옥상은 왜 대부분 녹색일까?</v>
      </c>
    </row>
    <row r="414" spans="1:9">
      <c r="A414" s="32" t="s">
        <v>3448</v>
      </c>
      <c r="B414" s="32" t="s">
        <v>2597</v>
      </c>
      <c r="C414" s="32">
        <v>17</v>
      </c>
      <c r="D414" s="32">
        <v>16</v>
      </c>
      <c r="E414" s="26">
        <f>IFERROR(MATCH(A414,기사별유입!$J$3:$J$3072,0),"")</f>
        <v>92</v>
      </c>
      <c r="F414" s="26" t="str">
        <f>IF(E414="","",E414&amp;"@"&amp;COUNTIF($E$1:E414,E414))</f>
        <v>92@2</v>
      </c>
      <c r="G414" s="26" t="str">
        <f t="shared" si="6"/>
        <v>직접유입</v>
      </c>
      <c r="I414" s="26" t="str">
        <f>IF(E414="","",INDEX('기사 리스트'!B:B,MATCH("https://skinnonews.com"&amp;A414,'기사 리스트'!C:C,0)))</f>
        <v>SK온, 엑손모빌과 리튬 공급 협력</v>
      </c>
    </row>
    <row r="415" spans="1:9">
      <c r="A415" s="32" t="s">
        <v>1631</v>
      </c>
      <c r="B415" s="32" t="s">
        <v>2596</v>
      </c>
      <c r="C415" s="32">
        <v>17</v>
      </c>
      <c r="D415" s="32">
        <v>13</v>
      </c>
      <c r="E415" s="26" t="str">
        <f>IFERROR(MATCH(A415,기사별유입!$J$3:$J$3072,0),"")</f>
        <v/>
      </c>
      <c r="F415" s="26" t="str">
        <f>IF(E415="","",E415&amp;"@"&amp;COUNTIF($E$1:E415,E415))</f>
        <v/>
      </c>
      <c r="G415" s="26" t="str">
        <f t="shared" si="6"/>
        <v>Google 검색</v>
      </c>
      <c r="I415" s="26" t="str">
        <f>IF(E415="","",INDEX('기사 리스트'!B:B,MATCH("https://skinnonews.com"&amp;A415,'기사 리스트'!C:C,0)))</f>
        <v/>
      </c>
    </row>
    <row r="416" spans="1:9">
      <c r="A416" s="32" t="s">
        <v>1367</v>
      </c>
      <c r="B416" s="32" t="s">
        <v>2596</v>
      </c>
      <c r="C416" s="32">
        <v>17</v>
      </c>
      <c r="D416" s="32">
        <v>14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Google 검색</v>
      </c>
      <c r="I416" s="26" t="str">
        <f>IF(E416="","",INDEX('기사 리스트'!B:B,MATCH("https://skinnonews.com"&amp;A416,'기사 리스트'!C:C,0)))</f>
        <v/>
      </c>
    </row>
    <row r="417" spans="1:9">
      <c r="A417" s="32" t="s">
        <v>1538</v>
      </c>
      <c r="B417" s="32" t="s">
        <v>2596</v>
      </c>
      <c r="C417" s="32">
        <v>17</v>
      </c>
      <c r="D417" s="32">
        <v>16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Google 검색</v>
      </c>
      <c r="I417" s="26" t="str">
        <f>IF(E417="","",INDEX('기사 리스트'!B:B,MATCH("https://skinnonews.com"&amp;A417,'기사 리스트'!C:C,0)))</f>
        <v/>
      </c>
    </row>
    <row r="418" spans="1:9">
      <c r="A418" s="32" t="s">
        <v>2254</v>
      </c>
      <c r="B418" s="32" t="s">
        <v>2596</v>
      </c>
      <c r="C418" s="32">
        <v>17</v>
      </c>
      <c r="D418" s="32">
        <v>16</v>
      </c>
      <c r="E418" s="26" t="str">
        <f>IFERROR(MATCH(A418,기사별유입!$J$3:$J$3072,0),"")</f>
        <v/>
      </c>
      <c r="F418" s="26" t="str">
        <f>IF(E418="","",E418&amp;"@"&amp;COUNTIF($E$1:E418,E418))</f>
        <v/>
      </c>
      <c r="G418" s="26" t="str">
        <f t="shared" si="6"/>
        <v>Google 검색</v>
      </c>
      <c r="I418" s="26" t="str">
        <f>IF(E418="","",INDEX('기사 리스트'!B:B,MATCH("https://skinnonews.com"&amp;A418,'기사 리스트'!C:C,0)))</f>
        <v/>
      </c>
    </row>
    <row r="419" spans="1:9">
      <c r="A419" s="32" t="s">
        <v>1266</v>
      </c>
      <c r="B419" s="32" t="s">
        <v>2596</v>
      </c>
      <c r="C419" s="32">
        <v>17</v>
      </c>
      <c r="D419" s="32">
        <v>15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Google 검색</v>
      </c>
      <c r="I419" s="26" t="str">
        <f>IF(E419="","",INDEX('기사 리스트'!B:B,MATCH("https://skinnonews.com"&amp;A419,'기사 리스트'!C:C,0)))</f>
        <v/>
      </c>
    </row>
    <row r="420" spans="1:9">
      <c r="A420" s="32" t="s">
        <v>1286</v>
      </c>
      <c r="B420" s="32" t="s">
        <v>2596</v>
      </c>
      <c r="C420" s="32">
        <v>17</v>
      </c>
      <c r="D420" s="32">
        <v>14</v>
      </c>
      <c r="E420" s="26" t="str">
        <f>IFERROR(MATCH(A420,기사별유입!$J$3:$J$3072,0),"")</f>
        <v/>
      </c>
      <c r="F420" s="26" t="str">
        <f>IF(E420="","",E420&amp;"@"&amp;COUNTIF($E$1:E420,E420))</f>
        <v/>
      </c>
      <c r="G420" s="26" t="str">
        <f t="shared" si="6"/>
        <v>Google 검색</v>
      </c>
      <c r="I420" s="26" t="str">
        <f>IF(E420="","",INDEX('기사 리스트'!B:B,MATCH("https://skinnonews.com"&amp;A420,'기사 리스트'!C:C,0)))</f>
        <v/>
      </c>
    </row>
    <row r="421" spans="1:9">
      <c r="A421" s="32" t="s">
        <v>1591</v>
      </c>
      <c r="B421" s="32" t="s">
        <v>2596</v>
      </c>
      <c r="C421" s="32">
        <v>17</v>
      </c>
      <c r="D421" s="32">
        <v>17</v>
      </c>
      <c r="E421" s="26" t="str">
        <f>IFERROR(MATCH(A421,기사별유입!$J$3:$J$3072,0),"")</f>
        <v/>
      </c>
      <c r="F421" s="26" t="str">
        <f>IF(E421="","",E421&amp;"@"&amp;COUNTIF($E$1:E421,E421))</f>
        <v/>
      </c>
      <c r="G421" s="26" t="str">
        <f t="shared" si="6"/>
        <v>Google 검색</v>
      </c>
      <c r="I421" s="26" t="str">
        <f>IF(E421="","",INDEX('기사 리스트'!B:B,MATCH("https://skinnonews.com"&amp;A421,'기사 리스트'!C:C,0)))</f>
        <v/>
      </c>
    </row>
    <row r="422" spans="1:9">
      <c r="A422" s="32" t="s">
        <v>1440</v>
      </c>
      <c r="B422" s="32" t="s">
        <v>2596</v>
      </c>
      <c r="C422" s="32">
        <v>17</v>
      </c>
      <c r="D422" s="32">
        <v>16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Google 검색</v>
      </c>
      <c r="I422" s="26" t="str">
        <f>IF(E422="","",INDEX('기사 리스트'!B:B,MATCH("https://skinnonews.com"&amp;A422,'기사 리스트'!C:C,0)))</f>
        <v/>
      </c>
    </row>
    <row r="423" spans="1:9">
      <c r="A423" s="32" t="s">
        <v>1348</v>
      </c>
      <c r="B423" s="32" t="s">
        <v>2596</v>
      </c>
      <c r="C423" s="32">
        <v>17</v>
      </c>
      <c r="D423" s="32">
        <v>15</v>
      </c>
      <c r="E423" s="26" t="str">
        <f>IFERROR(MATCH(A423,기사별유입!$J$3:$J$3072,0),"")</f>
        <v/>
      </c>
      <c r="F423" s="26" t="str">
        <f>IF(E423="","",E423&amp;"@"&amp;COUNTIF($E$1:E423,E423))</f>
        <v/>
      </c>
      <c r="G423" s="26" t="str">
        <f t="shared" si="6"/>
        <v>Google 검색</v>
      </c>
      <c r="I423" s="26" t="str">
        <f>IF(E423="","",INDEX('기사 리스트'!B:B,MATCH("https://skinnonews.com"&amp;A423,'기사 리스트'!C:C,0)))</f>
        <v/>
      </c>
    </row>
    <row r="424" spans="1:9">
      <c r="A424" s="32" t="s">
        <v>1349</v>
      </c>
      <c r="B424" s="32" t="s">
        <v>2596</v>
      </c>
      <c r="C424" s="32">
        <v>17</v>
      </c>
      <c r="D424" s="32">
        <v>17</v>
      </c>
      <c r="E424" s="26" t="str">
        <f>IFERROR(MATCH(A424,기사별유입!$J$3:$J$3072,0),"")</f>
        <v/>
      </c>
      <c r="F424" s="26" t="str">
        <f>IF(E424="","",E424&amp;"@"&amp;COUNTIF($E$1:E424,E424))</f>
        <v/>
      </c>
      <c r="G424" s="26" t="str">
        <f t="shared" si="6"/>
        <v>Google 검색</v>
      </c>
      <c r="I424" s="26" t="str">
        <f>IF(E424="","",INDEX('기사 리스트'!B:B,MATCH("https://skinnonews.com"&amp;A424,'기사 리스트'!C:C,0)))</f>
        <v/>
      </c>
    </row>
    <row r="425" spans="1:9">
      <c r="A425" s="32" t="s">
        <v>1601</v>
      </c>
      <c r="B425" s="32" t="s">
        <v>2596</v>
      </c>
      <c r="C425" s="32">
        <v>17</v>
      </c>
      <c r="D425" s="32">
        <v>11</v>
      </c>
      <c r="E425" s="26" t="str">
        <f>IFERROR(MATCH(A425,기사별유입!$J$3:$J$3072,0),"")</f>
        <v/>
      </c>
      <c r="F425" s="26" t="str">
        <f>IF(E425="","",E425&amp;"@"&amp;COUNTIF($E$1:E425,E425))</f>
        <v/>
      </c>
      <c r="G425" s="26" t="str">
        <f t="shared" si="6"/>
        <v>Google 검색</v>
      </c>
      <c r="I425" s="26" t="str">
        <f>IF(E425="","",INDEX('기사 리스트'!B:B,MATCH("https://skinnonews.com"&amp;A425,'기사 리스트'!C:C,0)))</f>
        <v/>
      </c>
    </row>
    <row r="426" spans="1:9">
      <c r="A426" s="32" t="s">
        <v>1106</v>
      </c>
      <c r="B426" s="32" t="s">
        <v>2596</v>
      </c>
      <c r="C426" s="32">
        <v>17</v>
      </c>
      <c r="D426" s="32">
        <v>14</v>
      </c>
      <c r="E426" s="26" t="str">
        <f>IFERROR(MATCH(A426,기사별유입!$J$3:$J$3072,0),"")</f>
        <v/>
      </c>
      <c r="F426" s="26" t="str">
        <f>IF(E426="","",E426&amp;"@"&amp;COUNTIF($E$1:E426,E426))</f>
        <v/>
      </c>
      <c r="G426" s="26" t="str">
        <f t="shared" si="6"/>
        <v>Google 검색</v>
      </c>
      <c r="I426" s="26" t="str">
        <f>IF(E426="","",INDEX('기사 리스트'!B:B,MATCH("https://skinnonews.com"&amp;A426,'기사 리스트'!C:C,0)))</f>
        <v/>
      </c>
    </row>
    <row r="427" spans="1:9">
      <c r="A427" s="32" t="s">
        <v>1002</v>
      </c>
      <c r="B427" s="32" t="s">
        <v>2599</v>
      </c>
      <c r="C427" s="32">
        <v>17</v>
      </c>
      <c r="D427" s="32">
        <v>10</v>
      </c>
      <c r="E427" s="26" t="str">
        <f>IFERROR(MATCH(A427,기사별유입!$J$3:$J$3072,0),"")</f>
        <v/>
      </c>
      <c r="F427" s="26" t="str">
        <f>IF(E427="","",E427&amp;"@"&amp;COUNTIF($E$1:E427,E427))</f>
        <v/>
      </c>
      <c r="G427" s="26" t="str">
        <f t="shared" si="6"/>
        <v>Sk-on.com</v>
      </c>
      <c r="I427" s="26" t="str">
        <f>IF(E427="","",INDEX('기사 리스트'!B:B,MATCH("https://skinnonews.com"&amp;A427,'기사 리스트'!C:C,0)))</f>
        <v/>
      </c>
    </row>
    <row r="428" spans="1:9">
      <c r="A428" s="32" t="s">
        <v>1376</v>
      </c>
      <c r="B428" s="32" t="s">
        <v>2596</v>
      </c>
      <c r="C428" s="32">
        <v>17</v>
      </c>
      <c r="D428" s="32">
        <v>10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Google 검색</v>
      </c>
      <c r="I428" s="26" t="str">
        <f>IF(E428="","",INDEX('기사 리스트'!B:B,MATCH("https://skinnonews.com"&amp;A428,'기사 리스트'!C:C,0)))</f>
        <v/>
      </c>
    </row>
    <row r="429" spans="1:9">
      <c r="A429" s="32" t="s">
        <v>1776</v>
      </c>
      <c r="B429" s="32" t="s">
        <v>2596</v>
      </c>
      <c r="C429" s="32">
        <v>17</v>
      </c>
      <c r="D429" s="32">
        <v>15</v>
      </c>
      <c r="E429" s="26" t="str">
        <f>IFERROR(MATCH(A429,기사별유입!$J$3:$J$3072,0),"")</f>
        <v/>
      </c>
      <c r="F429" s="26" t="str">
        <f>IF(E429="","",E429&amp;"@"&amp;COUNTIF($E$1:E429,E429))</f>
        <v/>
      </c>
      <c r="G429" s="26" t="str">
        <f t="shared" si="6"/>
        <v>Google 검색</v>
      </c>
      <c r="I429" s="26" t="str">
        <f>IF(E429="","",INDEX('기사 리스트'!B:B,MATCH("https://skinnonews.com"&amp;A429,'기사 리스트'!C:C,0)))</f>
        <v/>
      </c>
    </row>
    <row r="430" spans="1:9">
      <c r="A430" s="32" t="s">
        <v>2200</v>
      </c>
      <c r="B430" s="32" t="s">
        <v>2598</v>
      </c>
      <c r="C430" s="32">
        <v>17</v>
      </c>
      <c r="D430" s="32">
        <v>10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Naver 검색</v>
      </c>
      <c r="I430" s="26" t="str">
        <f>IF(E430="","",INDEX('기사 리스트'!B:B,MATCH("https://skinnonews.com"&amp;A430,'기사 리스트'!C:C,0)))</f>
        <v/>
      </c>
    </row>
    <row r="431" spans="1:9">
      <c r="A431" s="32" t="s">
        <v>1007</v>
      </c>
      <c r="B431" s="32" t="s">
        <v>2603</v>
      </c>
      <c r="C431" s="32">
        <v>17</v>
      </c>
      <c r="D431" s="32">
        <v>12</v>
      </c>
      <c r="E431" s="26" t="str">
        <f>IFERROR(MATCH(A431,기사별유입!$J$3:$J$3072,0),"")</f>
        <v/>
      </c>
      <c r="F431" s="26" t="str">
        <f>IF(E431="","",E431&amp;"@"&amp;COUNTIF($E$1:E431,E431))</f>
        <v/>
      </c>
      <c r="G431" s="26" t="str">
        <f t="shared" si="6"/>
        <v>Skenergy.com</v>
      </c>
      <c r="I431" s="26" t="str">
        <f>IF(E431="","",INDEX('기사 리스트'!B:B,MATCH("https://skinnonews.com"&amp;A431,'기사 리스트'!C:C,0)))</f>
        <v/>
      </c>
    </row>
    <row r="432" spans="1:9">
      <c r="A432" s="32" t="s">
        <v>1486</v>
      </c>
      <c r="B432" s="32" t="s">
        <v>2596</v>
      </c>
      <c r="C432" s="32">
        <v>16</v>
      </c>
      <c r="D432" s="32">
        <v>16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Google 검색</v>
      </c>
      <c r="I432" s="26" t="str">
        <f>IF(E432="","",INDEX('기사 리스트'!B:B,MATCH("https://skinnonews.com"&amp;A432,'기사 리스트'!C:C,0)))</f>
        <v/>
      </c>
    </row>
    <row r="433" spans="1:9">
      <c r="A433" s="32" t="s">
        <v>1272</v>
      </c>
      <c r="B433" s="32" t="s">
        <v>2596</v>
      </c>
      <c r="C433" s="32">
        <v>16</v>
      </c>
      <c r="D433" s="32">
        <v>13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Google 검색</v>
      </c>
      <c r="I433" s="26" t="str">
        <f>IF(E433="","",INDEX('기사 리스트'!B:B,MATCH("https://skinnonews.com"&amp;A433,'기사 리스트'!C:C,0)))</f>
        <v/>
      </c>
    </row>
    <row r="434" spans="1:9">
      <c r="A434" s="32" t="s">
        <v>1168</v>
      </c>
      <c r="B434" s="32" t="s">
        <v>2596</v>
      </c>
      <c r="C434" s="32">
        <v>16</v>
      </c>
      <c r="D434" s="32">
        <v>15</v>
      </c>
      <c r="E434" s="26" t="str">
        <f>IFERROR(MATCH(A434,기사별유입!$J$3:$J$3072,0),"")</f>
        <v/>
      </c>
      <c r="F434" s="26" t="str">
        <f>IF(E434="","",E434&amp;"@"&amp;COUNTIF($E$1:E434,E434))</f>
        <v/>
      </c>
      <c r="G434" s="26" t="str">
        <f t="shared" si="6"/>
        <v>Google 검색</v>
      </c>
      <c r="I434" s="26" t="str">
        <f>IF(E434="","",INDEX('기사 리스트'!B:B,MATCH("https://skinnonews.com"&amp;A434,'기사 리스트'!C:C,0)))</f>
        <v/>
      </c>
    </row>
    <row r="435" spans="1:9">
      <c r="A435" s="32" t="s">
        <v>1262</v>
      </c>
      <c r="B435" s="32" t="s">
        <v>2596</v>
      </c>
      <c r="C435" s="32">
        <v>16</v>
      </c>
      <c r="D435" s="32">
        <v>7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Google 검색</v>
      </c>
      <c r="I435" s="26" t="str">
        <f>IF(E435="","",INDEX('기사 리스트'!B:B,MATCH("https://skinnonews.com"&amp;A435,'기사 리스트'!C:C,0)))</f>
        <v/>
      </c>
    </row>
    <row r="436" spans="1:9">
      <c r="A436" s="32" t="s">
        <v>1281</v>
      </c>
      <c r="B436" s="32" t="s">
        <v>2596</v>
      </c>
      <c r="C436" s="32">
        <v>16</v>
      </c>
      <c r="D436" s="32">
        <v>11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</row>
    <row r="437" spans="1:9">
      <c r="A437" s="32" t="s">
        <v>1233</v>
      </c>
      <c r="B437" s="32" t="s">
        <v>2596</v>
      </c>
      <c r="C437" s="32">
        <v>16</v>
      </c>
      <c r="D437" s="32">
        <v>13</v>
      </c>
      <c r="E437" s="26" t="str">
        <f>IFERROR(MATCH(A437,기사별유입!$J$3:$J$3072,0),"")</f>
        <v/>
      </c>
      <c r="F437" s="26" t="str">
        <f>IF(E437="","",E437&amp;"@"&amp;COUNTIF($E$1:E437,E437))</f>
        <v/>
      </c>
      <c r="G437" s="26" t="str">
        <f t="shared" si="6"/>
        <v>Google 검색</v>
      </c>
      <c r="I437" s="26" t="str">
        <f>IF(E437="","",INDEX('기사 리스트'!B:B,MATCH("https://skinnonews.com"&amp;A437,'기사 리스트'!C:C,0)))</f>
        <v/>
      </c>
    </row>
    <row r="438" spans="1:9">
      <c r="A438" s="32" t="s">
        <v>1005</v>
      </c>
      <c r="B438" s="32" t="s">
        <v>2598</v>
      </c>
      <c r="C438" s="32">
        <v>16</v>
      </c>
      <c r="D438" s="32">
        <v>13</v>
      </c>
      <c r="E438" s="26">
        <f>IFERROR(MATCH(A438,기사별유입!$J$3:$J$3072,0),"")</f>
        <v>39</v>
      </c>
      <c r="F438" s="26" t="str">
        <f>IF(E438="","",E438&amp;"@"&amp;COUNTIF($E$1:E438,E438))</f>
        <v>39@2</v>
      </c>
      <c r="G438" s="26" t="str">
        <f t="shared" si="6"/>
        <v>Naver 검색</v>
      </c>
      <c r="I438" s="26" t="str">
        <f>IF(E438="","",INDEX('기사 리스트'!B:B,MATCH("https://skinnonews.com"&amp;A438,'기사 리스트'!C:C,0)))</f>
        <v>[SK이노베이션 2023년 연간 실적발표] 매출액 77조2,885억원, 영업이익 1조9,039억원 – 배터리사업, 역대 최대 연간 매출 달성… 수익성 개선세 지속</v>
      </c>
    </row>
    <row r="439" spans="1:9">
      <c r="A439" s="32" t="s">
        <v>1245</v>
      </c>
      <c r="B439" s="32" t="s">
        <v>2596</v>
      </c>
      <c r="C439" s="32">
        <v>16</v>
      </c>
      <c r="D439" s="32">
        <v>15</v>
      </c>
      <c r="E439" s="26" t="str">
        <f>IFERROR(MATCH(A439,기사별유입!$J$3:$J$3072,0),"")</f>
        <v/>
      </c>
      <c r="F439" s="26" t="str">
        <f>IF(E439="","",E439&amp;"@"&amp;COUNTIF($E$1:E439,E439))</f>
        <v/>
      </c>
      <c r="G439" s="26" t="str">
        <f t="shared" si="6"/>
        <v>Google 검색</v>
      </c>
      <c r="I439" s="26" t="str">
        <f>IF(E439="","",INDEX('기사 리스트'!B:B,MATCH("https://skinnonews.com"&amp;A439,'기사 리스트'!C:C,0)))</f>
        <v/>
      </c>
    </row>
    <row r="440" spans="1:9">
      <c r="A440" s="32" t="s">
        <v>2105</v>
      </c>
      <c r="B440" s="32" t="s">
        <v>2596</v>
      </c>
      <c r="C440" s="32">
        <v>16</v>
      </c>
      <c r="D440" s="32">
        <v>14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Google 검색</v>
      </c>
      <c r="I440" s="26" t="str">
        <f>IF(E440="","",INDEX('기사 리스트'!B:B,MATCH("https://skinnonews.com"&amp;A440,'기사 리스트'!C:C,0)))</f>
        <v/>
      </c>
    </row>
    <row r="441" spans="1:9">
      <c r="A441" s="32" t="s">
        <v>1328</v>
      </c>
      <c r="B441" s="32" t="s">
        <v>2596</v>
      </c>
      <c r="C441" s="32">
        <v>16</v>
      </c>
      <c r="D441" s="32">
        <v>16</v>
      </c>
      <c r="E441" s="26" t="str">
        <f>IFERROR(MATCH(A441,기사별유입!$J$3:$J$3072,0),"")</f>
        <v/>
      </c>
      <c r="F441" s="26" t="str">
        <f>IF(E441="","",E441&amp;"@"&amp;COUNTIF($E$1:E441,E441))</f>
        <v/>
      </c>
      <c r="G441" s="26" t="str">
        <f t="shared" si="6"/>
        <v>Google 검색</v>
      </c>
      <c r="I441" s="26" t="str">
        <f>IF(E441="","",INDEX('기사 리스트'!B:B,MATCH("https://skinnonews.com"&amp;A441,'기사 리스트'!C:C,0)))</f>
        <v/>
      </c>
    </row>
    <row r="442" spans="1:9">
      <c r="A442" s="32" t="s">
        <v>1749</v>
      </c>
      <c r="B442" s="32" t="s">
        <v>2596</v>
      </c>
      <c r="C442" s="32">
        <v>16</v>
      </c>
      <c r="D442" s="32">
        <v>11</v>
      </c>
      <c r="E442" s="26" t="str">
        <f>IFERROR(MATCH(A442,기사별유입!$J$3:$J$3072,0),"")</f>
        <v/>
      </c>
      <c r="F442" s="26" t="str">
        <f>IF(E442="","",E442&amp;"@"&amp;COUNTIF($E$1:E442,E442))</f>
        <v/>
      </c>
      <c r="G442" s="26" t="str">
        <f t="shared" si="6"/>
        <v>Google 검색</v>
      </c>
      <c r="I442" s="26" t="str">
        <f>IF(E442="","",INDEX('기사 리스트'!B:B,MATCH("https://skinnonews.com"&amp;A442,'기사 리스트'!C:C,0)))</f>
        <v/>
      </c>
    </row>
    <row r="443" spans="1:9">
      <c r="A443" s="32" t="s">
        <v>2306</v>
      </c>
      <c r="B443" s="32" t="s">
        <v>2596</v>
      </c>
      <c r="C443" s="32">
        <v>16</v>
      </c>
      <c r="D443" s="32">
        <v>11</v>
      </c>
      <c r="E443" s="26" t="str">
        <f>IFERROR(MATCH(A443,기사별유입!$J$3:$J$3072,0),"")</f>
        <v/>
      </c>
      <c r="F443" s="26" t="str">
        <f>IF(E443="","",E443&amp;"@"&amp;COUNTIF($E$1:E443,E443))</f>
        <v/>
      </c>
      <c r="G443" s="26" t="str">
        <f t="shared" si="6"/>
        <v>Google 검색</v>
      </c>
      <c r="I443" s="26" t="str">
        <f>IF(E443="","",INDEX('기사 리스트'!B:B,MATCH("https://skinnonews.com"&amp;A443,'기사 리스트'!C:C,0)))</f>
        <v/>
      </c>
    </row>
    <row r="444" spans="1:9">
      <c r="A444" s="32" t="s">
        <v>1335</v>
      </c>
      <c r="B444" s="32" t="s">
        <v>2596</v>
      </c>
      <c r="C444" s="32">
        <v>16</v>
      </c>
      <c r="D444" s="32">
        <v>14</v>
      </c>
      <c r="E444" s="26" t="str">
        <f>IFERROR(MATCH(A444,기사별유입!$J$3:$J$3072,0),"")</f>
        <v/>
      </c>
      <c r="F444" s="26" t="str">
        <f>IF(E444="","",E444&amp;"@"&amp;COUNTIF($E$1:E444,E444))</f>
        <v/>
      </c>
      <c r="G444" s="26" t="str">
        <f t="shared" si="6"/>
        <v>Google 검색</v>
      </c>
      <c r="I444" s="26" t="str">
        <f>IF(E444="","",INDEX('기사 리스트'!B:B,MATCH("https://skinnonews.com"&amp;A444,'기사 리스트'!C:C,0)))</f>
        <v/>
      </c>
    </row>
    <row r="445" spans="1:9">
      <c r="A445" s="32" t="s">
        <v>1056</v>
      </c>
      <c r="B445" s="32" t="s">
        <v>2597</v>
      </c>
      <c r="C445" s="32">
        <v>16</v>
      </c>
      <c r="D445" s="32">
        <v>11</v>
      </c>
      <c r="E445" s="26">
        <f>IFERROR(MATCH(A445,기사별유입!$J$3:$J$3072,0),"")</f>
        <v>51</v>
      </c>
      <c r="F445" s="26" t="str">
        <f>IF(E445="","",E445&amp;"@"&amp;COUNTIF($E$1:E445,E445))</f>
        <v>51@2</v>
      </c>
      <c r="G445" s="26" t="str">
        <f t="shared" si="6"/>
        <v>직접유입</v>
      </c>
      <c r="I445" s="26" t="str">
        <f>IF(E445="","",INDEX('기사 리스트'!B:B,MATCH("https://skinnonews.com"&amp;A445,'기사 리스트'!C:C,0)))</f>
        <v>“폐플라스틱을 다시 석유로! 울산에 세계 최대 도시유전 기업 만든다” – SK지오센트릭, ‘플라스틱 리사이클 클러스터’ 조성</v>
      </c>
    </row>
    <row r="446" spans="1:9">
      <c r="A446" s="32" t="s">
        <v>1027</v>
      </c>
      <c r="B446" s="32" t="s">
        <v>2597</v>
      </c>
      <c r="C446" s="32">
        <v>16</v>
      </c>
      <c r="D446" s="32">
        <v>8</v>
      </c>
      <c r="E446" s="26" t="str">
        <f>IFERROR(MATCH(A446,기사별유입!$J$3:$J$3072,0),"")</f>
        <v/>
      </c>
      <c r="F446" s="26" t="str">
        <f>IF(E446="","",E446&amp;"@"&amp;COUNTIF($E$1:E446,E446))</f>
        <v/>
      </c>
      <c r="G446" s="26" t="str">
        <f t="shared" si="6"/>
        <v>직접유입</v>
      </c>
      <c r="I446" s="26" t="str">
        <f>IF(E446="","",INDEX('기사 리스트'!B:B,MATCH("https://skinnonews.com"&amp;A446,'기사 리스트'!C:C,0)))</f>
        <v/>
      </c>
    </row>
    <row r="447" spans="1:9">
      <c r="A447" s="32" t="s">
        <v>1013</v>
      </c>
      <c r="B447" s="32" t="s">
        <v>2603</v>
      </c>
      <c r="C447" s="32">
        <v>16</v>
      </c>
      <c r="D447" s="32">
        <v>5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Skenergy.com</v>
      </c>
      <c r="I447" s="26" t="str">
        <f>IF(E447="","",INDEX('기사 리스트'!B:B,MATCH("https://skinnonews.com"&amp;A447,'기사 리스트'!C:C,0)))</f>
        <v/>
      </c>
    </row>
    <row r="448" spans="1:9">
      <c r="A448" s="32" t="s">
        <v>1389</v>
      </c>
      <c r="B448" s="32" t="s">
        <v>2596</v>
      </c>
      <c r="C448" s="32">
        <v>16</v>
      </c>
      <c r="D448" s="32">
        <v>14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Google 검색</v>
      </c>
      <c r="I448" s="26" t="str">
        <f>IF(E448="","",INDEX('기사 리스트'!B:B,MATCH("https://skinnonews.com"&amp;A448,'기사 리스트'!C:C,0)))</f>
        <v/>
      </c>
    </row>
    <row r="449" spans="1:9">
      <c r="A449" s="32" t="s">
        <v>994</v>
      </c>
      <c r="B449" s="32" t="s">
        <v>2629</v>
      </c>
      <c r="C449" s="32">
        <v>15</v>
      </c>
      <c r="D449" s="32">
        <v>13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Sk.co.kr</v>
      </c>
      <c r="I449" s="26" t="str">
        <f>IF(E449="","",INDEX('기사 리스트'!B:B,MATCH("https://skinnonews.com"&amp;A449,'기사 리스트'!C:C,0)))</f>
        <v/>
      </c>
    </row>
    <row r="450" spans="1:9">
      <c r="A450" s="32" t="s">
        <v>1151</v>
      </c>
      <c r="B450" s="32" t="s">
        <v>2596</v>
      </c>
      <c r="C450" s="32">
        <v>15</v>
      </c>
      <c r="D450" s="32">
        <v>9</v>
      </c>
      <c r="E450" s="26" t="str">
        <f>IFERROR(MATCH(A450,기사별유입!$J$3:$J$3072,0),"")</f>
        <v/>
      </c>
      <c r="F450" s="26" t="str">
        <f>IF(E450="","",E450&amp;"@"&amp;COUNTIF($E$1:E450,E450))</f>
        <v/>
      </c>
      <c r="G450" s="26" t="str">
        <f t="shared" si="6"/>
        <v>Google 검색</v>
      </c>
      <c r="I450" s="26" t="str">
        <f>IF(E450="","",INDEX('기사 리스트'!B:B,MATCH("https://skinnonews.com"&amp;A450,'기사 리스트'!C:C,0)))</f>
        <v/>
      </c>
    </row>
    <row r="451" spans="1:9">
      <c r="A451" s="32" t="s">
        <v>1450</v>
      </c>
      <c r="B451" s="32" t="s">
        <v>2596</v>
      </c>
      <c r="C451" s="32">
        <v>15</v>
      </c>
      <c r="D451" s="32">
        <v>12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Google 검색</v>
      </c>
      <c r="I451" s="26" t="str">
        <f>IF(E451="","",INDEX('기사 리스트'!B:B,MATCH("https://skinnonews.com"&amp;A451,'기사 리스트'!C:C,0)))</f>
        <v/>
      </c>
    </row>
    <row r="452" spans="1:9">
      <c r="A452" s="32" t="s">
        <v>1205</v>
      </c>
      <c r="B452" s="32" t="s">
        <v>2596</v>
      </c>
      <c r="C452" s="32">
        <v>15</v>
      </c>
      <c r="D452" s="32">
        <v>15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Google 검색</v>
      </c>
      <c r="I452" s="26" t="str">
        <f>IF(E452="","",INDEX('기사 리스트'!B:B,MATCH("https://skinnonews.com"&amp;A452,'기사 리스트'!C:C,0)))</f>
        <v/>
      </c>
    </row>
    <row r="453" spans="1:9">
      <c r="A453" s="32" t="s">
        <v>1340</v>
      </c>
      <c r="B453" s="32" t="s">
        <v>2596</v>
      </c>
      <c r="C453" s="32">
        <v>15</v>
      </c>
      <c r="D453" s="32">
        <v>11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Google 검색</v>
      </c>
      <c r="I453" s="26" t="str">
        <f>IF(E453="","",INDEX('기사 리스트'!B:B,MATCH("https://skinnonews.com"&amp;A453,'기사 리스트'!C:C,0)))</f>
        <v/>
      </c>
    </row>
    <row r="454" spans="1:9">
      <c r="A454" s="32" t="s">
        <v>1163</v>
      </c>
      <c r="B454" s="32" t="s">
        <v>2596</v>
      </c>
      <c r="C454" s="32">
        <v>15</v>
      </c>
      <c r="D454" s="32">
        <v>14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Google 검색</v>
      </c>
      <c r="I454" s="26" t="str">
        <f>IF(E454="","",INDEX('기사 리스트'!B:B,MATCH("https://skinnonews.com"&amp;A454,'기사 리스트'!C:C,0)))</f>
        <v/>
      </c>
    </row>
    <row r="455" spans="1:9">
      <c r="A455" s="32" t="s">
        <v>1050</v>
      </c>
      <c r="B455" s="32" t="s">
        <v>2597</v>
      </c>
      <c r="C455" s="32">
        <v>15</v>
      </c>
      <c r="D455" s="32">
        <v>6</v>
      </c>
      <c r="E455" s="26">
        <f>IFERROR(MATCH(A455,기사별유입!$J$3:$J$3072,0),"")</f>
        <v>19</v>
      </c>
      <c r="F455" s="26" t="str">
        <f>IF(E455="","",E455&amp;"@"&amp;COUNTIF($E$1:E455,E455))</f>
        <v>19@2</v>
      </c>
      <c r="G455" s="26" t="str">
        <f t="shared" si="7"/>
        <v>직접유입</v>
      </c>
      <c r="I455" s="26" t="str">
        <f>IF(E455="","",INDEX('기사 리스트'!B:B,MATCH("https://skinnonews.com"&amp;A455,'기사 리스트'!C:C,0)))</f>
        <v>플라스틱 분리배출, 이제 마크부터 확인하세요!</v>
      </c>
    </row>
    <row r="456" spans="1:9">
      <c r="A456" s="32" t="s">
        <v>1129</v>
      </c>
      <c r="B456" s="32" t="s">
        <v>2603</v>
      </c>
      <c r="C456" s="32">
        <v>15</v>
      </c>
      <c r="D456" s="32">
        <v>12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Skenergy.com</v>
      </c>
      <c r="I456" s="26" t="str">
        <f>IF(E456="","",INDEX('기사 리스트'!B:B,MATCH("https://skinnonews.com"&amp;A456,'기사 리스트'!C:C,0)))</f>
        <v/>
      </c>
    </row>
    <row r="457" spans="1:9">
      <c r="A457" s="32" t="s">
        <v>1026</v>
      </c>
      <c r="B457" s="32" t="s">
        <v>2596</v>
      </c>
      <c r="C457" s="32">
        <v>15</v>
      </c>
      <c r="D457" s="32">
        <v>15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Google 검색</v>
      </c>
      <c r="I457" s="26" t="str">
        <f>IF(E457="","",INDEX('기사 리스트'!B:B,MATCH("https://skinnonews.com"&amp;A457,'기사 리스트'!C:C,0)))</f>
        <v/>
      </c>
    </row>
    <row r="458" spans="1:9">
      <c r="A458" s="32" t="s">
        <v>2749</v>
      </c>
      <c r="B458" s="32" t="s">
        <v>2601</v>
      </c>
      <c r="C458" s="32">
        <v>15</v>
      </c>
      <c r="D458" s="32">
        <v>15</v>
      </c>
      <c r="E458" s="26">
        <f>IFERROR(MATCH(A458,기사별유입!$J$3:$J$3072,0),"")</f>
        <v>34</v>
      </c>
      <c r="F458" s="26" t="str">
        <f>IF(E458="","",E458&amp;"@"&amp;COUNTIF($E$1:E458,E458))</f>
        <v>34@3</v>
      </c>
      <c r="G458" s="26" t="str">
        <f t="shared" si="7"/>
        <v>Naver.com</v>
      </c>
      <c r="I458" s="26" t="str">
        <f>IF(E458="","",INDEX('기사 리스트'!B:B,MATCH("https://skinnonews.com"&amp;A458,'기사 리스트'!C:C,0)))</f>
        <v>최재원 SK온 수석부회장 구성원 타운홀 미팅 “배터리 산업은 정해진 미래… 본원 경쟁력 단단히 갖춰야”</v>
      </c>
    </row>
    <row r="459" spans="1:9">
      <c r="A459" s="32" t="s">
        <v>3455</v>
      </c>
      <c r="B459" s="32" t="s">
        <v>2596</v>
      </c>
      <c r="C459" s="32">
        <v>15</v>
      </c>
      <c r="D459" s="32">
        <v>15</v>
      </c>
      <c r="E459" s="26">
        <f>IFERROR(MATCH(A459,기사별유입!$J$3:$J$3072,0),"")</f>
        <v>96</v>
      </c>
      <c r="F459" s="26" t="str">
        <f>IF(E459="","",E459&amp;"@"&amp;COUNTIF($E$1:E459,E459))</f>
        <v>96@1</v>
      </c>
      <c r="G459" s="26" t="str">
        <f t="shared" si="7"/>
        <v>Google 검색</v>
      </c>
      <c r="I459" s="26" t="str">
        <f>IF(E459="","",INDEX('기사 리스트'!B:B,MATCH("https://skinnonews.com"&amp;A459,'기사 리스트'!C:C,0)))</f>
        <v>SK엔무브, 공임나라와 ‘ZIC 교환 할인 이벤트’ 실시</v>
      </c>
    </row>
    <row r="460" spans="1:9">
      <c r="A460" s="32" t="s">
        <v>3451</v>
      </c>
      <c r="B460" s="32" t="s">
        <v>2597</v>
      </c>
      <c r="C460" s="32">
        <v>15</v>
      </c>
      <c r="D460" s="32">
        <v>12</v>
      </c>
      <c r="E460" s="26">
        <f>IFERROR(MATCH(A460,기사별유입!$J$3:$J$3072,0),"")</f>
        <v>95</v>
      </c>
      <c r="F460" s="26" t="str">
        <f>IF(E460="","",E460&amp;"@"&amp;COUNTIF($E$1:E460,E460))</f>
        <v>95@2</v>
      </c>
      <c r="G460" s="26" t="str">
        <f t="shared" si="7"/>
        <v>직접유입</v>
      </c>
      <c r="I460" s="26" t="str">
        <f>IF(E460="","",INDEX('기사 리스트'!B:B,MATCH("https://skinnonews.com"&amp;A460,'기사 리스트'!C:C,0)))</f>
        <v>SK온, 페라리 2024년 우수 공급사로 선정</v>
      </c>
    </row>
    <row r="461" spans="1:9">
      <c r="A461" s="32" t="s">
        <v>1630</v>
      </c>
      <c r="B461" s="32" t="s">
        <v>2596</v>
      </c>
      <c r="C461" s="32">
        <v>15</v>
      </c>
      <c r="D461" s="32">
        <v>12</v>
      </c>
      <c r="E461" s="26" t="str">
        <f>IFERROR(MATCH(A461,기사별유입!$J$3:$J$3072,0),"")</f>
        <v/>
      </c>
      <c r="F461" s="26" t="str">
        <f>IF(E461="","",E461&amp;"@"&amp;COUNTIF($E$1:E461,E461))</f>
        <v/>
      </c>
      <c r="G461" s="26" t="str">
        <f t="shared" si="7"/>
        <v>Google 검색</v>
      </c>
      <c r="I461" s="26" t="str">
        <f>IF(E461="","",INDEX('기사 리스트'!B:B,MATCH("https://skinnonews.com"&amp;A461,'기사 리스트'!C:C,0)))</f>
        <v/>
      </c>
    </row>
    <row r="462" spans="1:9">
      <c r="A462" s="32" t="s">
        <v>1198</v>
      </c>
      <c r="B462" s="32" t="s">
        <v>2596</v>
      </c>
      <c r="C462" s="32">
        <v>15</v>
      </c>
      <c r="D462" s="32">
        <v>13</v>
      </c>
      <c r="E462" s="26" t="str">
        <f>IFERROR(MATCH(A462,기사별유입!$J$3:$J$3072,0),"")</f>
        <v/>
      </c>
      <c r="F462" s="26" t="str">
        <f>IF(E462="","",E462&amp;"@"&amp;COUNTIF($E$1:E462,E462))</f>
        <v/>
      </c>
      <c r="G462" s="26" t="str">
        <f t="shared" si="7"/>
        <v>Google 검색</v>
      </c>
      <c r="I462" s="26" t="str">
        <f>IF(E462="","",INDEX('기사 리스트'!B:B,MATCH("https://skinnonews.com"&amp;A462,'기사 리스트'!C:C,0)))</f>
        <v/>
      </c>
    </row>
    <row r="463" spans="1:9">
      <c r="A463" s="32" t="s">
        <v>996</v>
      </c>
      <c r="B463" s="32" t="s">
        <v>2598</v>
      </c>
      <c r="C463" s="32">
        <v>15</v>
      </c>
      <c r="D463" s="32">
        <v>13</v>
      </c>
      <c r="E463" s="26" t="str">
        <f>IFERROR(MATCH(A463,기사별유입!$J$3:$J$3072,0),"")</f>
        <v/>
      </c>
      <c r="F463" s="26" t="str">
        <f>IF(E463="","",E463&amp;"@"&amp;COUNTIF($E$1:E463,E463))</f>
        <v/>
      </c>
      <c r="G463" s="26" t="str">
        <f t="shared" si="7"/>
        <v>Naver 검색</v>
      </c>
      <c r="I463" s="26" t="str">
        <f>IF(E463="","",INDEX('기사 리스트'!B:B,MATCH("https://skinnonews.com"&amp;A463,'기사 리스트'!C:C,0)))</f>
        <v/>
      </c>
    </row>
    <row r="464" spans="1:9">
      <c r="A464" s="32" t="s">
        <v>996</v>
      </c>
      <c r="B464" s="32" t="s">
        <v>2601</v>
      </c>
      <c r="C464" s="32">
        <v>15</v>
      </c>
      <c r="D464" s="32">
        <v>13</v>
      </c>
      <c r="E464" s="26" t="str">
        <f>IFERROR(MATCH(A464,기사별유입!$J$3:$J$3072,0),"")</f>
        <v/>
      </c>
      <c r="F464" s="26" t="str">
        <f>IF(E464="","",E464&amp;"@"&amp;COUNTIF($E$1:E464,E464))</f>
        <v/>
      </c>
      <c r="G464" s="26" t="str">
        <f t="shared" si="7"/>
        <v>Naver.com</v>
      </c>
      <c r="I464" s="26" t="str">
        <f>IF(E464="","",INDEX('기사 리스트'!B:B,MATCH("https://skinnonews.com"&amp;A464,'기사 리스트'!C:C,0)))</f>
        <v/>
      </c>
    </row>
    <row r="465" spans="1:9">
      <c r="A465" s="32" t="s">
        <v>1806</v>
      </c>
      <c r="B465" s="32" t="s">
        <v>2596</v>
      </c>
      <c r="C465" s="32">
        <v>15</v>
      </c>
      <c r="D465" s="32">
        <v>10</v>
      </c>
      <c r="E465" s="26" t="str">
        <f>IFERROR(MATCH(A465,기사별유입!$J$3:$J$3072,0),"")</f>
        <v/>
      </c>
      <c r="F465" s="26" t="str">
        <f>IF(E465="","",E465&amp;"@"&amp;COUNTIF($E$1:E465,E465))</f>
        <v/>
      </c>
      <c r="G465" s="26" t="str">
        <f t="shared" si="7"/>
        <v>Google 검색</v>
      </c>
      <c r="I465" s="26" t="str">
        <f>IF(E465="","",INDEX('기사 리스트'!B:B,MATCH("https://skinnonews.com"&amp;A465,'기사 리스트'!C:C,0)))</f>
        <v/>
      </c>
    </row>
    <row r="466" spans="1:9">
      <c r="A466" s="32" t="s">
        <v>1343</v>
      </c>
      <c r="B466" s="32" t="s">
        <v>2596</v>
      </c>
      <c r="C466" s="32">
        <v>15</v>
      </c>
      <c r="D466" s="32">
        <v>14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Google 검색</v>
      </c>
      <c r="I466" s="26" t="str">
        <f>IF(E466="","",INDEX('기사 리스트'!B:B,MATCH("https://skinnonews.com"&amp;A466,'기사 리스트'!C:C,0)))</f>
        <v/>
      </c>
    </row>
    <row r="467" spans="1:9">
      <c r="A467" s="32" t="s">
        <v>1229</v>
      </c>
      <c r="B467" s="32" t="s">
        <v>2596</v>
      </c>
      <c r="C467" s="32">
        <v>15</v>
      </c>
      <c r="D467" s="32">
        <v>15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Google 검색</v>
      </c>
      <c r="I467" s="26" t="str">
        <f>IF(E467="","",INDEX('기사 리스트'!B:B,MATCH("https://skinnonews.com"&amp;A467,'기사 리스트'!C:C,0)))</f>
        <v/>
      </c>
    </row>
    <row r="468" spans="1:9">
      <c r="A468" s="32" t="s">
        <v>1299</v>
      </c>
      <c r="B468" s="32" t="s">
        <v>2596</v>
      </c>
      <c r="C468" s="32">
        <v>15</v>
      </c>
      <c r="D468" s="32">
        <v>14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Google 검색</v>
      </c>
      <c r="I468" s="26" t="str">
        <f>IF(E468="","",INDEX('기사 리스트'!B:B,MATCH("https://skinnonews.com"&amp;A468,'기사 리스트'!C:C,0)))</f>
        <v/>
      </c>
    </row>
    <row r="469" spans="1:9">
      <c r="A469" s="32" t="s">
        <v>1595</v>
      </c>
      <c r="B469" s="32" t="s">
        <v>2596</v>
      </c>
      <c r="C469" s="32">
        <v>15</v>
      </c>
      <c r="D469" s="32">
        <v>14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Google 검색</v>
      </c>
      <c r="I469" s="26" t="str">
        <f>IF(E469="","",INDEX('기사 리스트'!B:B,MATCH("https://skinnonews.com"&amp;A469,'기사 리스트'!C:C,0)))</f>
        <v/>
      </c>
    </row>
    <row r="470" spans="1:9">
      <c r="A470" s="32" t="s">
        <v>1351</v>
      </c>
      <c r="B470" s="32" t="s">
        <v>2596</v>
      </c>
      <c r="C470" s="32">
        <v>15</v>
      </c>
      <c r="D470" s="32">
        <v>12</v>
      </c>
      <c r="E470" s="26" t="str">
        <f>IFERROR(MATCH(A470,기사별유입!$J$3:$J$3072,0),"")</f>
        <v/>
      </c>
      <c r="F470" s="26" t="str">
        <f>IF(E470="","",E470&amp;"@"&amp;COUNTIF($E$1:E470,E470))</f>
        <v/>
      </c>
      <c r="G470" s="26" t="str">
        <f t="shared" si="7"/>
        <v>Google 검색</v>
      </c>
      <c r="I470" s="26" t="str">
        <f>IF(E470="","",INDEX('기사 리스트'!B:B,MATCH("https://skinnonews.com"&amp;A470,'기사 리스트'!C:C,0)))</f>
        <v/>
      </c>
    </row>
    <row r="471" spans="1:9">
      <c r="A471" s="32" t="s">
        <v>1837</v>
      </c>
      <c r="B471" s="32" t="s">
        <v>2596</v>
      </c>
      <c r="C471" s="32">
        <v>15</v>
      </c>
      <c r="D471" s="32">
        <v>6</v>
      </c>
      <c r="E471" s="26" t="str">
        <f>IFERROR(MATCH(A471,기사별유입!$J$3:$J$3072,0),"")</f>
        <v/>
      </c>
      <c r="F471" s="26" t="str">
        <f>IF(E471="","",E471&amp;"@"&amp;COUNTIF($E$1:E471,E471))</f>
        <v/>
      </c>
      <c r="G471" s="26" t="str">
        <f t="shared" si="7"/>
        <v>Google 검색</v>
      </c>
      <c r="I471" s="26" t="str">
        <f>IF(E471="","",INDEX('기사 리스트'!B:B,MATCH("https://skinnonews.com"&amp;A471,'기사 리스트'!C:C,0)))</f>
        <v/>
      </c>
    </row>
    <row r="472" spans="1:9">
      <c r="A472" s="32" t="s">
        <v>1385</v>
      </c>
      <c r="B472" s="32" t="s">
        <v>2596</v>
      </c>
      <c r="C472" s="32">
        <v>15</v>
      </c>
      <c r="D472" s="32">
        <v>12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Google 검색</v>
      </c>
      <c r="I472" s="26" t="str">
        <f>IF(E472="","",INDEX('기사 리스트'!B:B,MATCH("https://skinnonews.com"&amp;A472,'기사 리스트'!C:C,0)))</f>
        <v/>
      </c>
    </row>
    <row r="473" spans="1:9">
      <c r="A473" s="32" t="s">
        <v>1313</v>
      </c>
      <c r="B473" s="32" t="s">
        <v>2596</v>
      </c>
      <c r="C473" s="32">
        <v>15</v>
      </c>
      <c r="D473" s="32">
        <v>14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Google 검색</v>
      </c>
      <c r="I473" s="26" t="str">
        <f>IF(E473="","",INDEX('기사 리스트'!B:B,MATCH("https://skinnonews.com"&amp;A473,'기사 리스트'!C:C,0)))</f>
        <v/>
      </c>
    </row>
    <row r="474" spans="1:9">
      <c r="A474" s="32" t="s">
        <v>1662</v>
      </c>
      <c r="B474" s="32" t="s">
        <v>2596</v>
      </c>
      <c r="C474" s="32">
        <v>15</v>
      </c>
      <c r="D474" s="32">
        <v>9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Google 검색</v>
      </c>
      <c r="I474" s="26" t="str">
        <f>IF(E474="","",INDEX('기사 리스트'!B:B,MATCH("https://skinnonews.com"&amp;A474,'기사 리스트'!C:C,0)))</f>
        <v/>
      </c>
    </row>
    <row r="475" spans="1:9">
      <c r="A475" s="32" t="s">
        <v>1096</v>
      </c>
      <c r="B475" s="32" t="s">
        <v>2597</v>
      </c>
      <c r="C475" s="32">
        <v>15</v>
      </c>
      <c r="D475" s="32">
        <v>11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직접유입</v>
      </c>
      <c r="I475" s="26" t="str">
        <f>IF(E475="","",INDEX('기사 리스트'!B:B,MATCH("https://skinnonews.com"&amp;A475,'기사 리스트'!C:C,0)))</f>
        <v/>
      </c>
    </row>
    <row r="476" spans="1:9">
      <c r="A476" s="32" t="s">
        <v>2618</v>
      </c>
      <c r="B476" s="32">
        <v>15</v>
      </c>
      <c r="C476" s="32">
        <v>13</v>
      </c>
      <c r="D476" s="32">
        <v>1.15384615384615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15</v>
      </c>
      <c r="I476" s="26" t="str">
        <f>IF(E476="","",INDEX('기사 리스트'!B:B,MATCH("https://skinnonews.com"&amp;A476,'기사 리스트'!C:C,0)))</f>
        <v/>
      </c>
    </row>
    <row r="477" spans="1:9">
      <c r="A477" s="32" t="s">
        <v>1517</v>
      </c>
      <c r="B477" s="32" t="s">
        <v>2596</v>
      </c>
      <c r="C477" s="32">
        <v>15</v>
      </c>
      <c r="D477" s="32">
        <v>11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Google 검색</v>
      </c>
      <c r="I477" s="26" t="str">
        <f>IF(E477="","",INDEX('기사 리스트'!B:B,MATCH("https://skinnonews.com"&amp;A477,'기사 리스트'!C:C,0)))</f>
        <v/>
      </c>
    </row>
    <row r="478" spans="1:9">
      <c r="A478" s="32" t="s">
        <v>2546</v>
      </c>
      <c r="B478" s="32" t="s">
        <v>2596</v>
      </c>
      <c r="C478" s="32">
        <v>15</v>
      </c>
      <c r="D478" s="32">
        <v>12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Google 검색</v>
      </c>
      <c r="I478" s="26" t="str">
        <f>IF(E478="","",INDEX('기사 리스트'!B:B,MATCH("https://skinnonews.com"&amp;A478,'기사 리스트'!C:C,0)))</f>
        <v/>
      </c>
    </row>
    <row r="479" spans="1:9">
      <c r="A479" s="32" t="s">
        <v>1707</v>
      </c>
      <c r="B479" s="32" t="s">
        <v>2596</v>
      </c>
      <c r="C479" s="32">
        <v>14</v>
      </c>
      <c r="D479" s="32">
        <v>11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Google 검색</v>
      </c>
      <c r="I479" s="26" t="str">
        <f>IF(E479="","",INDEX('기사 리스트'!B:B,MATCH("https://skinnonews.com"&amp;A479,'기사 리스트'!C:C,0)))</f>
        <v/>
      </c>
    </row>
    <row r="480" spans="1:9">
      <c r="A480" s="32" t="s">
        <v>1431</v>
      </c>
      <c r="B480" s="32" t="s">
        <v>2596</v>
      </c>
      <c r="C480" s="32">
        <v>14</v>
      </c>
      <c r="D480" s="32">
        <v>12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Google 검색</v>
      </c>
      <c r="I480" s="26" t="str">
        <f>IF(E480="","",INDEX('기사 리스트'!B:B,MATCH("https://skinnonews.com"&amp;A480,'기사 리스트'!C:C,0)))</f>
        <v/>
      </c>
    </row>
    <row r="481" spans="1:9">
      <c r="A481" s="32" t="s">
        <v>1023</v>
      </c>
      <c r="B481" s="32" t="s">
        <v>2597</v>
      </c>
      <c r="C481" s="32">
        <v>14</v>
      </c>
      <c r="D481" s="32">
        <v>5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직접유입</v>
      </c>
      <c r="I481" s="26" t="str">
        <f>IF(E481="","",INDEX('기사 리스트'!B:B,MATCH("https://skinnonews.com"&amp;A481,'기사 리스트'!C:C,0)))</f>
        <v/>
      </c>
    </row>
    <row r="482" spans="1:9">
      <c r="A482" s="32" t="s">
        <v>1292</v>
      </c>
      <c r="B482" s="32" t="s">
        <v>2603</v>
      </c>
      <c r="C482" s="32">
        <v>14</v>
      </c>
      <c r="D482" s="32">
        <v>14</v>
      </c>
      <c r="E482" s="26" t="str">
        <f>IFERROR(MATCH(A482,기사별유입!$J$3:$J$3072,0),"")</f>
        <v/>
      </c>
      <c r="F482" s="26" t="str">
        <f>IF(E482="","",E482&amp;"@"&amp;COUNTIF($E$1:E482,E482))</f>
        <v/>
      </c>
      <c r="G482" s="26" t="str">
        <f t="shared" si="7"/>
        <v>Skenergy.com</v>
      </c>
      <c r="I482" s="26" t="str">
        <f>IF(E482="","",INDEX('기사 리스트'!B:B,MATCH("https://skinnonews.com"&amp;A482,'기사 리스트'!C:C,0)))</f>
        <v/>
      </c>
    </row>
    <row r="483" spans="1:9">
      <c r="A483" s="32" t="s">
        <v>1185</v>
      </c>
      <c r="B483" s="32" t="s">
        <v>2596</v>
      </c>
      <c r="C483" s="32">
        <v>14</v>
      </c>
      <c r="D483" s="32">
        <v>11</v>
      </c>
      <c r="E483" s="26" t="str">
        <f>IFERROR(MATCH(A483,기사별유입!$J$3:$J$3072,0),"")</f>
        <v/>
      </c>
      <c r="F483" s="26" t="str">
        <f>IF(E483="","",E483&amp;"@"&amp;COUNTIF($E$1:E483,E483))</f>
        <v/>
      </c>
      <c r="G483" s="26" t="str">
        <f t="shared" si="7"/>
        <v>Google 검색</v>
      </c>
      <c r="I483" s="26" t="str">
        <f>IF(E483="","",INDEX('기사 리스트'!B:B,MATCH("https://skinnonews.com"&amp;A483,'기사 리스트'!C:C,0)))</f>
        <v/>
      </c>
    </row>
    <row r="484" spans="1:9">
      <c r="A484" s="32" t="s">
        <v>1052</v>
      </c>
      <c r="B484" s="32" t="s">
        <v>2669</v>
      </c>
      <c r="C484" s="32">
        <v>14</v>
      </c>
      <c r="D484" s="32">
        <v>11</v>
      </c>
      <c r="E484" s="26">
        <f>IFERROR(MATCH(A484,기사별유입!$J$3:$J$3072,0),"")</f>
        <v>25</v>
      </c>
      <c r="F484" s="26" t="str">
        <f>IF(E484="","",E484&amp;"@"&amp;COUNTIF($E$1:E484,E484))</f>
        <v>25@3</v>
      </c>
      <c r="G484" s="26" t="str">
        <f t="shared" si="7"/>
        <v>Lm.facebook.com</v>
      </c>
      <c r="I484" s="26" t="str">
        <f>IF(E484="","",INDEX('기사 리스트'!B:B,MATCH("https://skinnonews.com"&amp;A484,'기사 리스트'!C:C,0)))</f>
        <v>[기고] 언제나 전력과 함께 : V2L은 왜 신형 전기차가 반드시 구비해야 하는 기능인가? – 제임스 카터 (James Carter)</v>
      </c>
    </row>
    <row r="485" spans="1:9">
      <c r="A485" s="32" t="s">
        <v>1140</v>
      </c>
      <c r="B485" s="32" t="s">
        <v>2596</v>
      </c>
      <c r="C485" s="32">
        <v>14</v>
      </c>
      <c r="D485" s="32">
        <v>14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Google 검색</v>
      </c>
      <c r="I485" s="26" t="str">
        <f>IF(E485="","",INDEX('기사 리스트'!B:B,MATCH("https://skinnonews.com"&amp;A485,'기사 리스트'!C:C,0)))</f>
        <v/>
      </c>
    </row>
    <row r="486" spans="1:9">
      <c r="A486" s="32" t="s">
        <v>1028</v>
      </c>
      <c r="B486" s="32" t="s">
        <v>2597</v>
      </c>
      <c r="C486" s="32">
        <v>14</v>
      </c>
      <c r="D486" s="32">
        <v>11</v>
      </c>
      <c r="E486" s="26">
        <f>IFERROR(MATCH(A486,기사별유입!$J$3:$J$3072,0),"")</f>
        <v>14</v>
      </c>
      <c r="F486" s="26" t="str">
        <f>IF(E486="","",E486&amp;"@"&amp;COUNTIF($E$1:E486,E486))</f>
        <v>14@2</v>
      </c>
      <c r="G486" s="26" t="str">
        <f t="shared" si="7"/>
        <v>직접유입</v>
      </c>
      <c r="I486" s="26" t="str">
        <f>IF(E486="","",INDEX('기사 리스트'!B:B,MATCH("https://skinnonews.com"&amp;A486,'기사 리스트'!C:C,0)))</f>
        <v>[팩트체크해油] “왜 나한테 그래?” – 공룡화석이 석유가 된 게 아니라고요?!</v>
      </c>
    </row>
    <row r="487" spans="1:9">
      <c r="A487" s="32" t="s">
        <v>1128</v>
      </c>
      <c r="B487" s="32" t="s">
        <v>2597</v>
      </c>
      <c r="C487" s="32">
        <v>14</v>
      </c>
      <c r="D487" s="32">
        <v>11</v>
      </c>
      <c r="E487" s="26" t="str">
        <f>IFERROR(MATCH(A487,기사별유입!$J$3:$J$3072,0),"")</f>
        <v/>
      </c>
      <c r="F487" s="26" t="str">
        <f>IF(E487="","",E487&amp;"@"&amp;COUNTIF($E$1:E487,E487))</f>
        <v/>
      </c>
      <c r="G487" s="26" t="str">
        <f t="shared" si="7"/>
        <v>직접유입</v>
      </c>
      <c r="I487" s="26" t="str">
        <f>IF(E487="","",INDEX('기사 리스트'!B:B,MATCH("https://skinnonews.com"&amp;A487,'기사 리스트'!C:C,0)))</f>
        <v/>
      </c>
    </row>
    <row r="488" spans="1:9">
      <c r="A488" s="32" t="s">
        <v>999</v>
      </c>
      <c r="B488" s="32" t="s">
        <v>2597</v>
      </c>
      <c r="C488" s="32">
        <v>14</v>
      </c>
      <c r="D488" s="32">
        <v>10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직접유입</v>
      </c>
      <c r="I488" s="26" t="str">
        <f>IF(E488="","",INDEX('기사 리스트'!B:B,MATCH("https://skinnonews.com"&amp;A488,'기사 리스트'!C:C,0)))</f>
        <v/>
      </c>
    </row>
    <row r="489" spans="1:9">
      <c r="A489" s="32" t="s">
        <v>2751</v>
      </c>
      <c r="B489" s="32" t="s">
        <v>2596</v>
      </c>
      <c r="C489" s="32">
        <v>14</v>
      </c>
      <c r="D489" s="32">
        <v>9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Google 검색</v>
      </c>
      <c r="I489" s="26" t="str">
        <f>IF(E489="","",INDEX('기사 리스트'!B:B,MATCH("https://skinnonews.com"&amp;A489,'기사 리스트'!C:C,0)))</f>
        <v/>
      </c>
    </row>
    <row r="490" spans="1:9">
      <c r="A490" s="32" t="s">
        <v>3005</v>
      </c>
      <c r="B490" s="32" t="s">
        <v>2596</v>
      </c>
      <c r="C490" s="32">
        <v>14</v>
      </c>
      <c r="D490" s="32">
        <v>10</v>
      </c>
      <c r="E490" s="26" t="str">
        <f>IFERROR(MATCH(A490,기사별유입!$J$3:$J$3072,0),"")</f>
        <v/>
      </c>
      <c r="F490" s="26" t="str">
        <f>IF(E490="","",E490&amp;"@"&amp;COUNTIF($E$1:E490,E490))</f>
        <v/>
      </c>
      <c r="G490" s="26" t="str">
        <f t="shared" si="7"/>
        <v>Google 검색</v>
      </c>
      <c r="I490" s="26" t="str">
        <f>IF(E490="","",INDEX('기사 리스트'!B:B,MATCH("https://skinnonews.com"&amp;A490,'기사 리스트'!C:C,0)))</f>
        <v/>
      </c>
    </row>
    <row r="491" spans="1:9">
      <c r="A491" s="32" t="s">
        <v>3005</v>
      </c>
      <c r="B491" s="32" t="s">
        <v>2598</v>
      </c>
      <c r="C491" s="32">
        <v>14</v>
      </c>
      <c r="D491" s="32">
        <v>6</v>
      </c>
      <c r="E491" s="26" t="str">
        <f>IFERROR(MATCH(A491,기사별유입!$J$3:$J$3072,0),"")</f>
        <v/>
      </c>
      <c r="F491" s="26" t="str">
        <f>IF(E491="","",E491&amp;"@"&amp;COUNTIF($E$1:E491,E491))</f>
        <v/>
      </c>
      <c r="G491" s="26" t="str">
        <f t="shared" si="7"/>
        <v>Naver 검색</v>
      </c>
      <c r="I491" s="26" t="str">
        <f>IF(E491="","",INDEX('기사 리스트'!B:B,MATCH("https://skinnonews.com"&amp;A491,'기사 리스트'!C:C,0)))</f>
        <v/>
      </c>
    </row>
    <row r="492" spans="1:9">
      <c r="A492" s="32" t="s">
        <v>3441</v>
      </c>
      <c r="B492" s="32" t="s">
        <v>2646</v>
      </c>
      <c r="C492" s="32">
        <v>14</v>
      </c>
      <c r="D492" s="32">
        <v>11</v>
      </c>
      <c r="E492" s="26">
        <f>IFERROR(MATCH(A492,기사별유입!$J$3:$J$3072,0),"")</f>
        <v>12</v>
      </c>
      <c r="F492" s="26" t="str">
        <f>IF(E492="","",E492&amp;"@"&amp;COUNTIF($E$1:E492,E492))</f>
        <v>12@5</v>
      </c>
      <c r="G492" s="26" t="str">
        <f t="shared" si="7"/>
        <v>Ozmailer.com</v>
      </c>
      <c r="I492" s="26" t="str">
        <f>IF(E492="","",INDEX('기사 리스트'!B:B,MATCH("https://skinnonews.com"&amp;A492,'기사 리스트'!C:C,0)))</f>
        <v>[2024년 상반기 SK이노베이션 계열 자원봉사활동] “다같이 다(多)가치”… 꾸준함으로 이뤄낸 큰 변화</v>
      </c>
    </row>
    <row r="493" spans="1:9">
      <c r="A493" s="32" t="s">
        <v>1883</v>
      </c>
      <c r="B493" s="32" t="s">
        <v>2596</v>
      </c>
      <c r="C493" s="32">
        <v>14</v>
      </c>
      <c r="D493" s="32">
        <v>14</v>
      </c>
      <c r="E493" s="26" t="str">
        <f>IFERROR(MATCH(A493,기사별유입!$J$3:$J$3072,0),"")</f>
        <v/>
      </c>
      <c r="F493" s="26" t="str">
        <f>IF(E493="","",E493&amp;"@"&amp;COUNTIF($E$1:E493,E493))</f>
        <v/>
      </c>
      <c r="G493" s="26" t="str">
        <f t="shared" si="7"/>
        <v>Google 검색</v>
      </c>
      <c r="I493" s="26" t="str">
        <f>IF(E493="","",INDEX('기사 리스트'!B:B,MATCH("https://skinnonews.com"&amp;A493,'기사 리스트'!C:C,0)))</f>
        <v/>
      </c>
    </row>
    <row r="494" spans="1:9">
      <c r="A494" s="32" t="s">
        <v>1581</v>
      </c>
      <c r="B494" s="32" t="s">
        <v>2596</v>
      </c>
      <c r="C494" s="32">
        <v>14</v>
      </c>
      <c r="D494" s="32">
        <v>13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Google 검색</v>
      </c>
      <c r="I494" s="26" t="str">
        <f>IF(E494="","",INDEX('기사 리스트'!B:B,MATCH("https://skinnonews.com"&amp;A494,'기사 리스트'!C:C,0)))</f>
        <v/>
      </c>
    </row>
    <row r="495" spans="1:9">
      <c r="A495" s="32" t="s">
        <v>1191</v>
      </c>
      <c r="B495" s="32" t="s">
        <v>2596</v>
      </c>
      <c r="C495" s="32">
        <v>14</v>
      </c>
      <c r="D495" s="32">
        <v>10</v>
      </c>
      <c r="E495" s="26" t="str">
        <f>IFERROR(MATCH(A495,기사별유입!$J$3:$J$3072,0),"")</f>
        <v/>
      </c>
      <c r="F495" s="26" t="str">
        <f>IF(E495="","",E495&amp;"@"&amp;COUNTIF($E$1:E495,E495))</f>
        <v/>
      </c>
      <c r="G495" s="26" t="str">
        <f t="shared" si="7"/>
        <v>Google 검색</v>
      </c>
      <c r="I495" s="26" t="str">
        <f>IF(E495="","",INDEX('기사 리스트'!B:B,MATCH("https://skinnonews.com"&amp;A495,'기사 리스트'!C:C,0)))</f>
        <v/>
      </c>
    </row>
    <row r="496" spans="1:9">
      <c r="A496" s="32" t="s">
        <v>1120</v>
      </c>
      <c r="B496" s="32" t="s">
        <v>2598</v>
      </c>
      <c r="C496" s="32">
        <v>14</v>
      </c>
      <c r="D496" s="32">
        <v>14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Naver 검색</v>
      </c>
      <c r="I496" s="26" t="str">
        <f>IF(E496="","",INDEX('기사 리스트'!B:B,MATCH("https://skinnonews.com"&amp;A496,'기사 리스트'!C:C,0)))</f>
        <v/>
      </c>
    </row>
    <row r="497" spans="1:9">
      <c r="A497" s="32" t="s">
        <v>1403</v>
      </c>
      <c r="B497" s="32" t="s">
        <v>2596</v>
      </c>
      <c r="C497" s="32">
        <v>14</v>
      </c>
      <c r="D497" s="32">
        <v>10</v>
      </c>
      <c r="E497" s="26" t="str">
        <f>IFERROR(MATCH(A497,기사별유입!$J$3:$J$3072,0),"")</f>
        <v/>
      </c>
      <c r="F497" s="26" t="str">
        <f>IF(E497="","",E497&amp;"@"&amp;COUNTIF($E$1:E497,E497))</f>
        <v/>
      </c>
      <c r="G497" s="26" t="str">
        <f t="shared" si="7"/>
        <v>Google 검색</v>
      </c>
      <c r="I497" s="26" t="str">
        <f>IF(E497="","",INDEX('기사 리스트'!B:B,MATCH("https://skinnonews.com"&amp;A497,'기사 리스트'!C:C,0)))</f>
        <v/>
      </c>
    </row>
    <row r="498" spans="1:9">
      <c r="A498" s="32" t="s">
        <v>1467</v>
      </c>
      <c r="B498" s="32" t="s">
        <v>2596</v>
      </c>
      <c r="C498" s="32">
        <v>14</v>
      </c>
      <c r="D498" s="32">
        <v>13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Google 검색</v>
      </c>
      <c r="I498" s="26" t="str">
        <f>IF(E498="","",INDEX('기사 리스트'!B:B,MATCH("https://skinnonews.com"&amp;A498,'기사 리스트'!C:C,0)))</f>
        <v/>
      </c>
    </row>
    <row r="499" spans="1:9">
      <c r="A499" s="32" t="s">
        <v>1634</v>
      </c>
      <c r="B499" s="32" t="s">
        <v>2596</v>
      </c>
      <c r="C499" s="32">
        <v>14</v>
      </c>
      <c r="D499" s="32">
        <v>8</v>
      </c>
      <c r="E499" s="26" t="str">
        <f>IFERROR(MATCH(A499,기사별유입!$J$3:$J$3072,0),"")</f>
        <v/>
      </c>
      <c r="F499" s="26" t="str">
        <f>IF(E499="","",E499&amp;"@"&amp;COUNTIF($E$1:E499,E499))</f>
        <v/>
      </c>
      <c r="G499" s="26" t="str">
        <f t="shared" si="7"/>
        <v>Google 검색</v>
      </c>
      <c r="I499" s="26" t="str">
        <f>IF(E499="","",INDEX('기사 리스트'!B:B,MATCH("https://skinnonews.com"&amp;A499,'기사 리스트'!C:C,0)))</f>
        <v/>
      </c>
    </row>
    <row r="500" spans="1:9">
      <c r="A500" s="32" t="s">
        <v>1807</v>
      </c>
      <c r="B500" s="32" t="s">
        <v>2596</v>
      </c>
      <c r="C500" s="32">
        <v>14</v>
      </c>
      <c r="D500" s="32">
        <v>8</v>
      </c>
      <c r="E500" s="26" t="str">
        <f>IFERROR(MATCH(A500,기사별유입!$J$3:$J$3072,0),"")</f>
        <v/>
      </c>
      <c r="F500" s="26" t="str">
        <f>IF(E500="","",E500&amp;"@"&amp;COUNTIF($E$1:E500,E500))</f>
        <v/>
      </c>
      <c r="G500" s="26" t="str">
        <f t="shared" si="7"/>
        <v>Google 검색</v>
      </c>
      <c r="I500" s="26" t="str">
        <f>IF(E500="","",INDEX('기사 리스트'!B:B,MATCH("https://skinnonews.com"&amp;A500,'기사 리스트'!C:C,0)))</f>
        <v/>
      </c>
    </row>
    <row r="501" spans="1:9">
      <c r="A501" s="32" t="s">
        <v>1687</v>
      </c>
      <c r="B501" s="32" t="s">
        <v>2596</v>
      </c>
      <c r="C501" s="32">
        <v>14</v>
      </c>
      <c r="D501" s="32">
        <v>14</v>
      </c>
      <c r="E501" s="26" t="str">
        <f>IFERROR(MATCH(A501,기사별유입!$J$3:$J$3072,0),"")</f>
        <v/>
      </c>
      <c r="F501" s="26" t="str">
        <f>IF(E501="","",E501&amp;"@"&amp;COUNTIF($E$1:E501,E501))</f>
        <v/>
      </c>
      <c r="G501" s="26" t="str">
        <f t="shared" si="7"/>
        <v>Google 검색</v>
      </c>
      <c r="I501" s="26" t="str">
        <f>IF(E501="","",INDEX('기사 리스트'!B:B,MATCH("https://skinnonews.com"&amp;A501,'기사 리스트'!C:C,0)))</f>
        <v/>
      </c>
    </row>
    <row r="502" spans="1:9">
      <c r="A502" s="32" t="s">
        <v>2137</v>
      </c>
      <c r="B502" s="32" t="s">
        <v>2596</v>
      </c>
      <c r="C502" s="32">
        <v>14</v>
      </c>
      <c r="D502" s="32">
        <v>10</v>
      </c>
      <c r="E502" s="26" t="str">
        <f>IFERROR(MATCH(A502,기사별유입!$J$3:$J$3072,0),"")</f>
        <v/>
      </c>
      <c r="F502" s="26" t="str">
        <f>IF(E502="","",E502&amp;"@"&amp;COUNTIF($E$1:E502,E502))</f>
        <v/>
      </c>
      <c r="G502" s="26" t="str">
        <f t="shared" si="7"/>
        <v>Google 검색</v>
      </c>
      <c r="I502" s="26" t="str">
        <f>IF(E502="","",INDEX('기사 리스트'!B:B,MATCH("https://skinnonews.com"&amp;A502,'기사 리스트'!C:C,0)))</f>
        <v/>
      </c>
    </row>
    <row r="503" spans="1:9">
      <c r="A503" s="32" t="s">
        <v>1231</v>
      </c>
      <c r="B503" s="32" t="s">
        <v>2596</v>
      </c>
      <c r="C503" s="32">
        <v>14</v>
      </c>
      <c r="D503" s="32">
        <v>11</v>
      </c>
      <c r="E503" s="26" t="str">
        <f>IFERROR(MATCH(A503,기사별유입!$J$3:$J$3072,0),"")</f>
        <v/>
      </c>
      <c r="F503" s="26" t="str">
        <f>IF(E503="","",E503&amp;"@"&amp;COUNTIF($E$1:E503,E503))</f>
        <v/>
      </c>
      <c r="G503" s="26" t="str">
        <f t="shared" si="7"/>
        <v>Google 검색</v>
      </c>
      <c r="I503" s="26" t="str">
        <f>IF(E503="","",INDEX('기사 리스트'!B:B,MATCH("https://skinnonews.com"&amp;A503,'기사 리스트'!C:C,0)))</f>
        <v/>
      </c>
    </row>
    <row r="504" spans="1:9">
      <c r="A504" s="32" t="s">
        <v>1503</v>
      </c>
      <c r="B504" s="32" t="s">
        <v>2596</v>
      </c>
      <c r="C504" s="32">
        <v>14</v>
      </c>
      <c r="D504" s="32">
        <v>12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Google 검색</v>
      </c>
      <c r="I504" s="26" t="str">
        <f>IF(E504="","",INDEX('기사 리스트'!B:B,MATCH("https://skinnonews.com"&amp;A504,'기사 리스트'!C:C,0)))</f>
        <v/>
      </c>
    </row>
    <row r="505" spans="1:9">
      <c r="A505" s="32" t="s">
        <v>1194</v>
      </c>
      <c r="B505" s="32" t="s">
        <v>2596</v>
      </c>
      <c r="C505" s="32">
        <v>14</v>
      </c>
      <c r="D505" s="32">
        <v>14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Google 검색</v>
      </c>
      <c r="I505" s="26" t="str">
        <f>IF(E505="","",INDEX('기사 리스트'!B:B,MATCH("https://skinnonews.com"&amp;A505,'기사 리스트'!C:C,0)))</f>
        <v/>
      </c>
    </row>
    <row r="506" spans="1:9">
      <c r="A506" s="32" t="s">
        <v>1846</v>
      </c>
      <c r="B506" s="32" t="s">
        <v>2597</v>
      </c>
      <c r="C506" s="32">
        <v>14</v>
      </c>
      <c r="D506" s="32">
        <v>8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직접유입</v>
      </c>
      <c r="I506" s="26" t="str">
        <f>IF(E506="","",INDEX('기사 리스트'!B:B,MATCH("https://skinnonews.com"&amp;A506,'기사 리스트'!C:C,0)))</f>
        <v/>
      </c>
    </row>
    <row r="507" spans="1:9">
      <c r="A507" s="32" t="s">
        <v>1659</v>
      </c>
      <c r="B507" s="32" t="s">
        <v>2596</v>
      </c>
      <c r="C507" s="32">
        <v>14</v>
      </c>
      <c r="D507" s="32">
        <v>14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</row>
    <row r="508" spans="1:9">
      <c r="A508" s="32" t="s">
        <v>1177</v>
      </c>
      <c r="B508" s="32" t="s">
        <v>2596</v>
      </c>
      <c r="C508" s="32">
        <v>14</v>
      </c>
      <c r="D508" s="32">
        <v>9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Google 검색</v>
      </c>
      <c r="I508" s="26" t="str">
        <f>IF(E508="","",INDEX('기사 리스트'!B:B,MATCH("https://skinnonews.com"&amp;A508,'기사 리스트'!C:C,0)))</f>
        <v/>
      </c>
    </row>
    <row r="509" spans="1:9">
      <c r="A509" s="32" t="s">
        <v>1304</v>
      </c>
      <c r="B509" s="32" t="s">
        <v>2596</v>
      </c>
      <c r="C509" s="32">
        <v>14</v>
      </c>
      <c r="D509" s="32">
        <v>13</v>
      </c>
      <c r="E509" s="26" t="str">
        <f>IFERROR(MATCH(A509,기사별유입!$J$3:$J$3072,0),"")</f>
        <v/>
      </c>
      <c r="F509" s="26" t="str">
        <f>IF(E509="","",E509&amp;"@"&amp;COUNTIF($E$1:E509,E509))</f>
        <v/>
      </c>
      <c r="G509" s="26" t="str">
        <f t="shared" si="7"/>
        <v>Google 검색</v>
      </c>
      <c r="I509" s="26" t="str">
        <f>IF(E509="","",INDEX('기사 리스트'!B:B,MATCH("https://skinnonews.com"&amp;A509,'기사 리스트'!C:C,0)))</f>
        <v/>
      </c>
    </row>
    <row r="510" spans="1:9">
      <c r="A510" s="32" t="s">
        <v>1515</v>
      </c>
      <c r="B510" s="32" t="s">
        <v>2596</v>
      </c>
      <c r="C510" s="32">
        <v>14</v>
      </c>
      <c r="D510" s="32">
        <v>12</v>
      </c>
      <c r="E510" s="26" t="str">
        <f>IFERROR(MATCH(A510,기사별유입!$J$3:$J$3072,0),"")</f>
        <v/>
      </c>
      <c r="F510" s="26" t="str">
        <f>IF(E510="","",E510&amp;"@"&amp;COUNTIF($E$1:E510,E510))</f>
        <v/>
      </c>
      <c r="G510" s="26" t="str">
        <f t="shared" si="7"/>
        <v>Google 검색</v>
      </c>
      <c r="I510" s="26" t="str">
        <f>IF(E510="","",INDEX('기사 리스트'!B:B,MATCH("https://skinnonews.com"&amp;A510,'기사 리스트'!C:C,0)))</f>
        <v/>
      </c>
    </row>
    <row r="511" spans="1:9">
      <c r="A511" s="32" t="s">
        <v>1563</v>
      </c>
      <c r="B511" s="32" t="s">
        <v>2596</v>
      </c>
      <c r="C511" s="32">
        <v>14</v>
      </c>
      <c r="D511" s="32">
        <v>14</v>
      </c>
      <c r="E511" s="26" t="str">
        <f>IFERROR(MATCH(A511,기사별유입!$J$3:$J$3072,0),"")</f>
        <v/>
      </c>
      <c r="F511" s="26" t="str">
        <f>IF(E511="","",E511&amp;"@"&amp;COUNTIF($E$1:E511,E511))</f>
        <v/>
      </c>
      <c r="G511" s="26" t="str">
        <f t="shared" si="7"/>
        <v>Google 검색</v>
      </c>
      <c r="I511" s="26" t="str">
        <f>IF(E511="","",INDEX('기사 리스트'!B:B,MATCH("https://skinnonews.com"&amp;A511,'기사 리스트'!C:C,0)))</f>
        <v/>
      </c>
    </row>
    <row r="512" spans="1:9">
      <c r="A512" s="32" t="s">
        <v>1009</v>
      </c>
      <c r="B512" s="32" t="s">
        <v>2601</v>
      </c>
      <c r="C512" s="32">
        <v>14</v>
      </c>
      <c r="D512" s="32">
        <v>7</v>
      </c>
      <c r="E512" s="26" t="str">
        <f>IFERROR(MATCH(A512,기사별유입!$J$3:$J$3072,0),"")</f>
        <v/>
      </c>
      <c r="F512" s="26" t="str">
        <f>IF(E512="","",E512&amp;"@"&amp;COUNTIF($E$1:E512,E512))</f>
        <v/>
      </c>
      <c r="G512" s="26" t="str">
        <f t="shared" si="7"/>
        <v>Naver.com</v>
      </c>
      <c r="I512" s="26" t="str">
        <f>IF(E512="","",INDEX('기사 리스트'!B:B,MATCH("https://skinnonews.com"&amp;A512,'기사 리스트'!C:C,0)))</f>
        <v/>
      </c>
    </row>
    <row r="513" spans="1:9">
      <c r="A513" s="32" t="s">
        <v>1018</v>
      </c>
      <c r="B513" s="32" t="s">
        <v>2596</v>
      </c>
      <c r="C513" s="32">
        <v>14</v>
      </c>
      <c r="D513" s="32">
        <v>10</v>
      </c>
      <c r="E513" s="26" t="str">
        <f>IFERROR(MATCH(A513,기사별유입!$J$3:$J$3072,0),"")</f>
        <v/>
      </c>
      <c r="F513" s="26" t="str">
        <f>IF(E513="","",E513&amp;"@"&amp;COUNTIF($E$1:E513,E513))</f>
        <v/>
      </c>
      <c r="G513" s="26" t="str">
        <f t="shared" si="7"/>
        <v>Google 검색</v>
      </c>
      <c r="I513" s="26" t="str">
        <f>IF(E513="","",INDEX('기사 리스트'!B:B,MATCH("https://skinnonews.com"&amp;A513,'기사 리스트'!C:C,0)))</f>
        <v/>
      </c>
    </row>
    <row r="514" spans="1:9">
      <c r="A514" s="32" t="s">
        <v>1061</v>
      </c>
      <c r="B514" s="32" t="s">
        <v>2598</v>
      </c>
      <c r="C514" s="32">
        <v>14</v>
      </c>
      <c r="D514" s="32">
        <v>10</v>
      </c>
      <c r="E514" s="26" t="str">
        <f>IFERROR(MATCH(A514,기사별유입!$J$3:$J$3072,0),"")</f>
        <v/>
      </c>
      <c r="F514" s="26" t="str">
        <f>IF(E514="","",E514&amp;"@"&amp;COUNTIF($E$1:E514,E514))</f>
        <v/>
      </c>
      <c r="G514" s="26" t="str">
        <f t="shared" si="7"/>
        <v>Naver 검색</v>
      </c>
      <c r="I514" s="26" t="str">
        <f>IF(E514="","",INDEX('기사 리스트'!B:B,MATCH("https://skinnonews.com"&amp;A514,'기사 리스트'!C:C,0)))</f>
        <v/>
      </c>
    </row>
    <row r="515" spans="1:9">
      <c r="A515" s="32" t="s">
        <v>2960</v>
      </c>
      <c r="B515" s="32">
        <v>14</v>
      </c>
      <c r="C515" s="32">
        <v>9</v>
      </c>
      <c r="D515" s="32">
        <v>1.55555555555555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14</v>
      </c>
      <c r="I515" s="26" t="str">
        <f>IF(E515="","",INDEX('기사 리스트'!B:B,MATCH("https://skinnonews.com"&amp;A515,'기사 리스트'!C:C,0)))</f>
        <v/>
      </c>
    </row>
    <row r="516" spans="1:9">
      <c r="A516" s="32" t="s">
        <v>2649</v>
      </c>
      <c r="B516" s="32">
        <v>14</v>
      </c>
      <c r="C516" s="32">
        <v>10</v>
      </c>
      <c r="D516" s="32">
        <v>1.4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14</v>
      </c>
      <c r="I516" s="26" t="str">
        <f>IF(E516="","",INDEX('기사 리스트'!B:B,MATCH("https://skinnonews.com"&amp;A516,'기사 리스트'!C:C,0)))</f>
        <v/>
      </c>
    </row>
    <row r="517" spans="1:9">
      <c r="A517" s="32" t="s">
        <v>1174</v>
      </c>
      <c r="B517" s="32" t="s">
        <v>2596</v>
      </c>
      <c r="C517" s="32">
        <v>14</v>
      </c>
      <c r="D517" s="32">
        <v>10</v>
      </c>
      <c r="E517" s="26" t="str">
        <f>IFERROR(MATCH(A517,기사별유입!$J$3:$J$3072,0),"")</f>
        <v/>
      </c>
      <c r="F517" s="26" t="str">
        <f>IF(E517="","",E517&amp;"@"&amp;COUNTIF($E$1:E517,E517))</f>
        <v/>
      </c>
      <c r="G517" s="26" t="str">
        <f t="shared" si="8"/>
        <v>Google 검색</v>
      </c>
      <c r="I517" s="26" t="str">
        <f>IF(E517="","",INDEX('기사 리스트'!B:B,MATCH("https://skinnonews.com"&amp;A517,'기사 리스트'!C:C,0)))</f>
        <v/>
      </c>
    </row>
    <row r="518" spans="1:9">
      <c r="A518" s="32" t="s">
        <v>994</v>
      </c>
      <c r="B518" s="32" t="s">
        <v>2615</v>
      </c>
      <c r="C518" s="32">
        <v>13</v>
      </c>
      <c r="D518" s="32">
        <v>20</v>
      </c>
      <c r="E518" s="26" t="str">
        <f>IFERROR(MATCH(A518,기사별유입!$J$3:$J$3072,0),"")</f>
        <v/>
      </c>
      <c r="F518" s="26" t="str">
        <f>IF(E518="","",E518&amp;"@"&amp;COUNTIF($E$1:E518,E518))</f>
        <v/>
      </c>
      <c r="G518" s="26" t="str">
        <f t="shared" si="8"/>
        <v>(not set)</v>
      </c>
      <c r="I518" s="26" t="str">
        <f>IF(E518="","",INDEX('기사 리스트'!B:B,MATCH("https://skinnonews.com"&amp;A518,'기사 리스트'!C:C,0)))</f>
        <v/>
      </c>
    </row>
    <row r="519" spans="1:9">
      <c r="A519" s="32" t="s">
        <v>1357</v>
      </c>
      <c r="B519" s="32" t="s">
        <v>2596</v>
      </c>
      <c r="C519" s="32">
        <v>13</v>
      </c>
      <c r="D519" s="32">
        <v>10</v>
      </c>
      <c r="E519" s="26" t="str">
        <f>IFERROR(MATCH(A519,기사별유입!$J$3:$J$3072,0),"")</f>
        <v/>
      </c>
      <c r="F519" s="26" t="str">
        <f>IF(E519="","",E519&amp;"@"&amp;COUNTIF($E$1:E519,E519))</f>
        <v/>
      </c>
      <c r="G519" s="26" t="str">
        <f t="shared" si="8"/>
        <v>Google 검색</v>
      </c>
      <c r="I519" s="26" t="str">
        <f>IF(E519="","",INDEX('기사 리스트'!B:B,MATCH("https://skinnonews.com"&amp;A519,'기사 리스트'!C:C,0)))</f>
        <v/>
      </c>
    </row>
    <row r="520" spans="1:9">
      <c r="A520" s="32" t="s">
        <v>1715</v>
      </c>
      <c r="B520" s="32" t="s">
        <v>2596</v>
      </c>
      <c r="C520" s="32">
        <v>13</v>
      </c>
      <c r="D520" s="32">
        <v>9</v>
      </c>
      <c r="E520" s="26" t="str">
        <f>IFERROR(MATCH(A520,기사별유입!$J$3:$J$3072,0),"")</f>
        <v/>
      </c>
      <c r="F520" s="26" t="str">
        <f>IF(E520="","",E520&amp;"@"&amp;COUNTIF($E$1:E520,E520))</f>
        <v/>
      </c>
      <c r="G520" s="26" t="str">
        <f t="shared" si="8"/>
        <v>Google 검색</v>
      </c>
      <c r="I520" s="26" t="str">
        <f>IF(E520="","",INDEX('기사 리스트'!B:B,MATCH("https://skinnonews.com"&amp;A520,'기사 리스트'!C:C,0)))</f>
        <v/>
      </c>
    </row>
    <row r="521" spans="1:9">
      <c r="A521" s="32" t="s">
        <v>1491</v>
      </c>
      <c r="B521" s="32" t="s">
        <v>2596</v>
      </c>
      <c r="C521" s="32">
        <v>13</v>
      </c>
      <c r="D521" s="32">
        <v>11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Google 검색</v>
      </c>
      <c r="I521" s="26" t="str">
        <f>IF(E521="","",INDEX('기사 리스트'!B:B,MATCH("https://skinnonews.com"&amp;A521,'기사 리스트'!C:C,0)))</f>
        <v/>
      </c>
    </row>
    <row r="522" spans="1:9">
      <c r="A522" s="32" t="s">
        <v>1241</v>
      </c>
      <c r="B522" s="32" t="s">
        <v>2596</v>
      </c>
      <c r="C522" s="32">
        <v>13</v>
      </c>
      <c r="D522" s="32">
        <v>13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Google 검색</v>
      </c>
      <c r="I522" s="26" t="str">
        <f>IF(E522="","",INDEX('기사 리스트'!B:B,MATCH("https://skinnonews.com"&amp;A522,'기사 리스트'!C:C,0)))</f>
        <v/>
      </c>
    </row>
    <row r="523" spans="1:9">
      <c r="A523" s="32" t="s">
        <v>1103</v>
      </c>
      <c r="B523" s="32" t="s">
        <v>2597</v>
      </c>
      <c r="C523" s="32">
        <v>13</v>
      </c>
      <c r="D523" s="32">
        <v>11</v>
      </c>
      <c r="E523" s="26">
        <f>IFERROR(MATCH(A523,기사별유입!$J$3:$J$3072,0),"")</f>
        <v>28</v>
      </c>
      <c r="F523" s="26" t="str">
        <f>IF(E523="","",E523&amp;"@"&amp;COUNTIF($E$1:E523,E523))</f>
        <v>28@2</v>
      </c>
      <c r="G523" s="26" t="str">
        <f t="shared" si="8"/>
        <v>직접유입</v>
      </c>
      <c r="I523" s="26" t="str">
        <f>IF(E523="","",INDEX('기사 리스트'!B:B,MATCH("https://skinnonews.com"&amp;A523,'기사 리스트'!C:C,0)))</f>
        <v>[SKinno Tech] 2차전지 핵심 소재 ‘배터리 분리막’ – 글로벌 시장을 선도하는 SK아이이테크놀로지의 기술력</v>
      </c>
    </row>
    <row r="524" spans="1:9">
      <c r="A524" s="32" t="s">
        <v>1342</v>
      </c>
      <c r="B524" s="32" t="s">
        <v>2596</v>
      </c>
      <c r="C524" s="32">
        <v>13</v>
      </c>
      <c r="D524" s="32">
        <v>11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Google 검색</v>
      </c>
      <c r="I524" s="26" t="str">
        <f>IF(E524="","",INDEX('기사 리스트'!B:B,MATCH("https://skinnonews.com"&amp;A524,'기사 리스트'!C:C,0)))</f>
        <v/>
      </c>
    </row>
    <row r="525" spans="1:9">
      <c r="A525" s="32" t="s">
        <v>1020</v>
      </c>
      <c r="B525" s="32" t="s">
        <v>2597</v>
      </c>
      <c r="C525" s="32">
        <v>13</v>
      </c>
      <c r="D525" s="32">
        <v>12</v>
      </c>
      <c r="E525" s="26">
        <f>IFERROR(MATCH(A525,기사별유입!$J$3:$J$3072,0),"")</f>
        <v>44</v>
      </c>
      <c r="F525" s="26" t="str">
        <f>IF(E525="","",E525&amp;"@"&amp;COUNTIF($E$1:E525,E525))</f>
        <v>44@2</v>
      </c>
      <c r="G525" s="26" t="str">
        <f t="shared" si="8"/>
        <v>직접유입</v>
      </c>
      <c r="I525" s="26" t="str">
        <f>IF(E525="","",INDEX('기사 리스트'!B:B,MATCH("https://skinnonews.com"&amp;A525,'기사 리스트'!C:C,0)))</f>
        <v>SK온, 美 솔리드파워와 협력 강화… 전고체 배터리 개발 가속</v>
      </c>
    </row>
    <row r="526" spans="1:9">
      <c r="A526" s="32" t="s">
        <v>2747</v>
      </c>
      <c r="B526" s="32" t="s">
        <v>2596</v>
      </c>
      <c r="C526" s="32">
        <v>13</v>
      </c>
      <c r="D526" s="32">
        <v>10</v>
      </c>
      <c r="E526" s="26" t="str">
        <f>IFERROR(MATCH(A526,기사별유입!$J$3:$J$3072,0),"")</f>
        <v/>
      </c>
      <c r="F526" s="26" t="str">
        <f>IF(E526="","",E526&amp;"@"&amp;COUNTIF($E$1:E526,E526))</f>
        <v/>
      </c>
      <c r="G526" s="26" t="str">
        <f t="shared" si="8"/>
        <v>Google 검색</v>
      </c>
      <c r="I526" s="26" t="str">
        <f>IF(E526="","",INDEX('기사 리스트'!B:B,MATCH("https://skinnonews.com"&amp;A526,'기사 리스트'!C:C,0)))</f>
        <v/>
      </c>
    </row>
    <row r="527" spans="1:9">
      <c r="A527" s="32" t="s">
        <v>2752</v>
      </c>
      <c r="B527" s="32" t="s">
        <v>2598</v>
      </c>
      <c r="C527" s="32">
        <v>13</v>
      </c>
      <c r="D527" s="32">
        <v>12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Naver 검색</v>
      </c>
      <c r="I527" s="26" t="str">
        <f>IF(E527="","",INDEX('기사 리스트'!B:B,MATCH("https://skinnonews.com"&amp;A527,'기사 리스트'!C:C,0)))</f>
        <v/>
      </c>
    </row>
    <row r="528" spans="1:9">
      <c r="A528" s="32" t="s">
        <v>3010</v>
      </c>
      <c r="B528" s="32" t="s">
        <v>2598</v>
      </c>
      <c r="C528" s="32">
        <v>13</v>
      </c>
      <c r="D528" s="32">
        <v>12</v>
      </c>
      <c r="E528" s="26">
        <f>IFERROR(MATCH(A528,기사별유입!$J$3:$J$3072,0),"")</f>
        <v>47</v>
      </c>
      <c r="F528" s="26" t="str">
        <f>IF(E528="","",E528&amp;"@"&amp;COUNTIF($E$1:E528,E528))</f>
        <v>47@3</v>
      </c>
      <c r="G528" s="26" t="str">
        <f t="shared" si="8"/>
        <v>Naver 검색</v>
      </c>
      <c r="I528" s="26" t="str">
        <f>IF(E528="","",INDEX('기사 리스트'!B:B,MATCH("https://skinnonews.com"&amp;A528,'기사 리스트'!C:C,0)))</f>
        <v>SK이노베이션, AI/DT 입힌 스마트플랜트 2.0 도입… 현장 효율성 대폭 높인다</v>
      </c>
    </row>
    <row r="529" spans="1:9">
      <c r="A529" s="32" t="s">
        <v>3449</v>
      </c>
      <c r="B529" s="32" t="s">
        <v>2596</v>
      </c>
      <c r="C529" s="32">
        <v>13</v>
      </c>
      <c r="D529" s="32">
        <v>10</v>
      </c>
      <c r="E529" s="26">
        <f>IFERROR(MATCH(A529,기사별유입!$J$3:$J$3072,0),"")</f>
        <v>93</v>
      </c>
      <c r="F529" s="26" t="str">
        <f>IF(E529="","",E529&amp;"@"&amp;COUNTIF($E$1:E529,E529))</f>
        <v>93@2</v>
      </c>
      <c r="G529" s="26" t="str">
        <f t="shared" si="8"/>
        <v>Google 검색</v>
      </c>
      <c r="I529" s="26" t="str">
        <f>IF(E529="","",INDEX('기사 리스트'!B:B,MATCH("https://skinnonews.com"&amp;A529,'기사 리스트'!C:C,0)))</f>
        <v>“지구를 살리는 푸른 상상력” – ‘제3회 환경도서 독후감상화 그리기 축제’ 6월 22일 개최</v>
      </c>
    </row>
    <row r="530" spans="1:9">
      <c r="A530" s="32" t="s">
        <v>3449</v>
      </c>
      <c r="B530" s="32" t="s">
        <v>2598</v>
      </c>
      <c r="C530" s="32">
        <v>13</v>
      </c>
      <c r="D530" s="32">
        <v>9</v>
      </c>
      <c r="E530" s="26">
        <f>IFERROR(MATCH(A530,기사별유입!$J$3:$J$3072,0),"")</f>
        <v>93</v>
      </c>
      <c r="F530" s="26" t="str">
        <f>IF(E530="","",E530&amp;"@"&amp;COUNTIF($E$1:E530,E530))</f>
        <v>93@3</v>
      </c>
      <c r="G530" s="26" t="str">
        <f t="shared" si="8"/>
        <v>Naver 검색</v>
      </c>
      <c r="I530" s="26" t="str">
        <f>IF(E530="","",INDEX('기사 리스트'!B:B,MATCH("https://skinnonews.com"&amp;A530,'기사 리스트'!C:C,0)))</f>
        <v>“지구를 살리는 푸른 상상력” – ‘제3회 환경도서 독후감상화 그리기 축제’ 6월 22일 개최</v>
      </c>
    </row>
    <row r="531" spans="1:9">
      <c r="A531" s="32" t="s">
        <v>3449</v>
      </c>
      <c r="B531" s="32" t="s">
        <v>2646</v>
      </c>
      <c r="C531" s="32">
        <v>13</v>
      </c>
      <c r="D531" s="32">
        <v>10</v>
      </c>
      <c r="E531" s="26">
        <f>IFERROR(MATCH(A531,기사별유입!$J$3:$J$3072,0),"")</f>
        <v>93</v>
      </c>
      <c r="F531" s="26" t="str">
        <f>IF(E531="","",E531&amp;"@"&amp;COUNTIF($E$1:E531,E531))</f>
        <v>93@4</v>
      </c>
      <c r="G531" s="26" t="str">
        <f t="shared" si="8"/>
        <v>Ozmailer.com</v>
      </c>
      <c r="I531" s="26" t="str">
        <f>IF(E531="","",INDEX('기사 리스트'!B:B,MATCH("https://skinnonews.com"&amp;A531,'기사 리스트'!C:C,0)))</f>
        <v>“지구를 살리는 푸른 상상력” – ‘제3회 환경도서 독후감상화 그리기 축제’ 6월 22일 개최</v>
      </c>
    </row>
    <row r="532" spans="1:9">
      <c r="A532" s="32" t="s">
        <v>3456</v>
      </c>
      <c r="B532" s="32" t="s">
        <v>2597</v>
      </c>
      <c r="C532" s="32">
        <v>13</v>
      </c>
      <c r="D532" s="32">
        <v>13</v>
      </c>
      <c r="E532" s="26">
        <f>IFERROR(MATCH(A532,기사별유입!$J$3:$J$3072,0),"")</f>
        <v>97</v>
      </c>
      <c r="F532" s="26" t="str">
        <f>IF(E532="","",E532&amp;"@"&amp;COUNTIF($E$1:E532,E532))</f>
        <v>97@1</v>
      </c>
      <c r="G532" s="26" t="str">
        <f t="shared" si="8"/>
        <v>직접유입</v>
      </c>
      <c r="I532" s="26" t="str">
        <f>IF(E532="","",INDEX('기사 리스트'!B:B,MATCH("https://skinnonews.com"&amp;A532,'기사 리스트'!C:C,0)))</f>
        <v>SK인천석유화학, 초등학교 ‘친환경 놀이과학교실’ 개강</v>
      </c>
    </row>
    <row r="533" spans="1:9">
      <c r="A533" s="32" t="s">
        <v>3450</v>
      </c>
      <c r="B533" s="32" t="s">
        <v>2598</v>
      </c>
      <c r="C533" s="32">
        <v>13</v>
      </c>
      <c r="D533" s="32">
        <v>8</v>
      </c>
      <c r="E533" s="26">
        <f>IFERROR(MATCH(A533,기사별유입!$J$3:$J$3072,0),"")</f>
        <v>94</v>
      </c>
      <c r="F533" s="26" t="str">
        <f>IF(E533="","",E533&amp;"@"&amp;COUNTIF($E$1:E533,E533))</f>
        <v>94@2</v>
      </c>
      <c r="G533" s="26" t="str">
        <f t="shared" si="8"/>
        <v>Naver 검색</v>
      </c>
      <c r="I533" s="26" t="str">
        <f>IF(E533="","",INDEX('기사 리스트'!B:B,MATCH("https://skinnonews.com"&amp;A533,'기사 리스트'!C:C,0)))</f>
        <v>SK이노베이션, 사회적기업 소방·안전·시설관리 시스템 구축 돕는다</v>
      </c>
    </row>
    <row r="534" spans="1:9">
      <c r="A534" s="32" t="s">
        <v>3446</v>
      </c>
      <c r="B534" s="32" t="s">
        <v>2646</v>
      </c>
      <c r="C534" s="32">
        <v>13</v>
      </c>
      <c r="D534" s="32">
        <v>11</v>
      </c>
      <c r="E534" s="26">
        <f>IFERROR(MATCH(A534,기사별유입!$J$3:$J$3072,0),"")</f>
        <v>59</v>
      </c>
      <c r="F534" s="26" t="str">
        <f>IF(E534="","",E534&amp;"@"&amp;COUNTIF($E$1:E534,E534))</f>
        <v>59@3</v>
      </c>
      <c r="G534" s="26" t="str">
        <f t="shared" si="8"/>
        <v>Ozmailer.com</v>
      </c>
      <c r="I534" s="26" t="str">
        <f>IF(E534="","",INDEX('기사 리스트'!B:B,MATCH("https://skinnonews.com"&amp;A534,'기사 리스트'!C:C,0)))</f>
        <v>공장내 발생하는 배기가스, 자원으로 재탄생</v>
      </c>
    </row>
    <row r="535" spans="1:9">
      <c r="A535" s="32" t="s">
        <v>3445</v>
      </c>
      <c r="B535" s="32" t="s">
        <v>2596</v>
      </c>
      <c r="C535" s="32">
        <v>13</v>
      </c>
      <c r="D535" s="32">
        <v>13</v>
      </c>
      <c r="E535" s="26">
        <f>IFERROR(MATCH(A535,기사별유입!$J$3:$J$3072,0),"")</f>
        <v>56</v>
      </c>
      <c r="F535" s="26" t="str">
        <f>IF(E535="","",E535&amp;"@"&amp;COUNTIF($E$1:E535,E535))</f>
        <v>56@2</v>
      </c>
      <c r="G535" s="26" t="str">
        <f t="shared" si="8"/>
        <v>Google 검색</v>
      </c>
      <c r="I535" s="26" t="str">
        <f>IF(E535="","",INDEX('기사 리스트'!B:B,MATCH("https://skinnonews.com"&amp;A535,'기사 리스트'!C:C,0)))</f>
        <v>“음악엔 장애도 장벽도 없다”, 부다페스트 수놓은 희망의 선율</v>
      </c>
    </row>
    <row r="536" spans="1:9">
      <c r="A536" s="32" t="s">
        <v>3445</v>
      </c>
      <c r="B536" s="32" t="s">
        <v>2642</v>
      </c>
      <c r="C536" s="32">
        <v>13</v>
      </c>
      <c r="D536" s="32">
        <v>6</v>
      </c>
      <c r="E536" s="26">
        <f>IFERROR(MATCH(A536,기사별유입!$J$3:$J$3072,0),"")</f>
        <v>56</v>
      </c>
      <c r="F536" s="26" t="str">
        <f>IF(E536="","",E536&amp;"@"&amp;COUNTIF($E$1:E536,E536))</f>
        <v>56@3</v>
      </c>
      <c r="G536" s="26" t="str">
        <f t="shared" si="8"/>
        <v>M.facebook.com</v>
      </c>
      <c r="I536" s="26" t="str">
        <f>IF(E536="","",INDEX('기사 리스트'!B:B,MATCH("https://skinnonews.com"&amp;A536,'기사 리스트'!C:C,0)))</f>
        <v>“음악엔 장애도 장벽도 없다”, 부다페스트 수놓은 희망의 선율</v>
      </c>
    </row>
    <row r="537" spans="1:9">
      <c r="A537" s="32" t="s">
        <v>3440</v>
      </c>
      <c r="B537" s="32" t="s">
        <v>2646</v>
      </c>
      <c r="C537" s="32">
        <v>13</v>
      </c>
      <c r="D537" s="32">
        <v>6</v>
      </c>
      <c r="E537" s="26">
        <f>IFERROR(MATCH(A537,기사별유입!$J$3:$J$3072,0),"")</f>
        <v>7</v>
      </c>
      <c r="F537" s="26" t="str">
        <f>IF(E537="","",E537&amp;"@"&amp;COUNTIF($E$1:E537,E537))</f>
        <v>7@4</v>
      </c>
      <c r="G537" s="26" t="str">
        <f t="shared" si="8"/>
        <v>Ozmailer.com</v>
      </c>
      <c r="I537" s="26" t="str">
        <f>IF(E537="","",INDEX('기사 리스트'!B:B,MATCH("https://skinnonews.com"&amp;A537,'기사 리스트'!C:C,0)))</f>
        <v>[에너지食] ‘빛과 소금’ 대신 ‘빛과 석유’! – 시추 기술의 발전으로 알아보는 땅 속 보물찾기</v>
      </c>
    </row>
    <row r="538" spans="1:9">
      <c r="A538" s="32" t="s">
        <v>3457</v>
      </c>
      <c r="B538" s="32" t="s">
        <v>2597</v>
      </c>
      <c r="C538" s="32">
        <v>13</v>
      </c>
      <c r="D538" s="32">
        <v>12</v>
      </c>
      <c r="E538" s="26">
        <f>IFERROR(MATCH(A538,기사별유입!$J$3:$J$3072,0),"")</f>
        <v>98</v>
      </c>
      <c r="F538" s="26" t="str">
        <f>IF(E538="","",E538&amp;"@"&amp;COUNTIF($E$1:E538,E538))</f>
        <v>98@1</v>
      </c>
      <c r="G538" s="26" t="str">
        <f t="shared" si="8"/>
        <v>직접유입</v>
      </c>
      <c r="I538" s="26" t="str">
        <f>IF(E538="","",INDEX('기사 리스트'!B:B,MATCH("https://skinnonews.com"&amp;A538,'기사 리스트'!C:C,0)))</f>
        <v>SK이노베이션 지원 소셜벤처, 美 진출 기회 잡는다</v>
      </c>
    </row>
    <row r="539" spans="1:9">
      <c r="A539" s="32" t="s">
        <v>1464</v>
      </c>
      <c r="B539" s="32" t="s">
        <v>2596</v>
      </c>
      <c r="C539" s="32">
        <v>13</v>
      </c>
      <c r="D539" s="32">
        <v>13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Google 검색</v>
      </c>
      <c r="I539" s="26" t="str">
        <f>IF(E539="","",INDEX('기사 리스트'!B:B,MATCH("https://skinnonews.com"&amp;A539,'기사 리스트'!C:C,0)))</f>
        <v/>
      </c>
    </row>
    <row r="540" spans="1:9">
      <c r="A540" s="32" t="s">
        <v>1799</v>
      </c>
      <c r="B540" s="32" t="s">
        <v>2596</v>
      </c>
      <c r="C540" s="32">
        <v>13</v>
      </c>
      <c r="D540" s="32">
        <v>9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Google 검색</v>
      </c>
      <c r="I540" s="26" t="str">
        <f>IF(E540="","",INDEX('기사 리스트'!B:B,MATCH("https://skinnonews.com"&amp;A540,'기사 리스트'!C:C,0)))</f>
        <v/>
      </c>
    </row>
    <row r="541" spans="1:9">
      <c r="A541" s="32" t="s">
        <v>1381</v>
      </c>
      <c r="B541" s="32" t="s">
        <v>2596</v>
      </c>
      <c r="C541" s="32">
        <v>13</v>
      </c>
      <c r="D541" s="32">
        <v>10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Google 검색</v>
      </c>
      <c r="I541" s="26" t="str">
        <f>IF(E541="","",INDEX('기사 리스트'!B:B,MATCH("https://skinnonews.com"&amp;A541,'기사 리스트'!C:C,0)))</f>
        <v/>
      </c>
    </row>
    <row r="542" spans="1:9">
      <c r="A542" s="32" t="s">
        <v>3028</v>
      </c>
      <c r="B542" s="32" t="s">
        <v>2596</v>
      </c>
      <c r="C542" s="32">
        <v>13</v>
      </c>
      <c r="D542" s="32">
        <v>5</v>
      </c>
      <c r="E542" s="26" t="str">
        <f>IFERROR(MATCH(A542,기사별유입!$J$3:$J$3072,0),"")</f>
        <v/>
      </c>
      <c r="F542" s="26" t="str">
        <f>IF(E542="","",E542&amp;"@"&amp;COUNTIF($E$1:E542,E542))</f>
        <v/>
      </c>
      <c r="G542" s="26" t="str">
        <f t="shared" si="8"/>
        <v>Google 검색</v>
      </c>
      <c r="I542" s="26" t="str">
        <f>IF(E542="","",INDEX('기사 리스트'!B:B,MATCH("https://skinnonews.com"&amp;A542,'기사 리스트'!C:C,0)))</f>
        <v/>
      </c>
    </row>
    <row r="543" spans="1:9">
      <c r="A543" s="32" t="s">
        <v>3464</v>
      </c>
      <c r="B543" s="32" t="s">
        <v>2596</v>
      </c>
      <c r="C543" s="32">
        <v>13</v>
      </c>
      <c r="D543" s="32">
        <v>10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Google 검색</v>
      </c>
      <c r="I543" s="26" t="str">
        <f>IF(E543="","",INDEX('기사 리스트'!B:B,MATCH("https://skinnonews.com"&amp;A543,'기사 리스트'!C:C,0)))</f>
        <v/>
      </c>
    </row>
    <row r="544" spans="1:9">
      <c r="A544" s="32" t="s">
        <v>1469</v>
      </c>
      <c r="B544" s="32" t="s">
        <v>2596</v>
      </c>
      <c r="C544" s="32">
        <v>13</v>
      </c>
      <c r="D544" s="32">
        <v>12</v>
      </c>
      <c r="E544" s="26" t="str">
        <f>IFERROR(MATCH(A544,기사별유입!$J$3:$J$3072,0),"")</f>
        <v/>
      </c>
      <c r="F544" s="26" t="str">
        <f>IF(E544="","",E544&amp;"@"&amp;COUNTIF($E$1:E544,E544))</f>
        <v/>
      </c>
      <c r="G544" s="26" t="str">
        <f t="shared" si="8"/>
        <v>Google 검색</v>
      </c>
      <c r="I544" s="26" t="str">
        <f>IF(E544="","",INDEX('기사 리스트'!B:B,MATCH("https://skinnonews.com"&amp;A544,'기사 리스트'!C:C,0)))</f>
        <v/>
      </c>
    </row>
    <row r="545" spans="1:9">
      <c r="A545" s="32" t="s">
        <v>1543</v>
      </c>
      <c r="B545" s="32" t="s">
        <v>2596</v>
      </c>
      <c r="C545" s="32">
        <v>13</v>
      </c>
      <c r="D545" s="32">
        <v>12</v>
      </c>
      <c r="E545" s="26" t="str">
        <f>IFERROR(MATCH(A545,기사별유입!$J$3:$J$3072,0),"")</f>
        <v/>
      </c>
      <c r="F545" s="26" t="str">
        <f>IF(E545="","",E545&amp;"@"&amp;COUNTIF($E$1:E545,E545))</f>
        <v/>
      </c>
      <c r="G545" s="26" t="str">
        <f t="shared" si="8"/>
        <v>Google 검색</v>
      </c>
      <c r="I545" s="26" t="str">
        <f>IF(E545="","",INDEX('기사 리스트'!B:B,MATCH("https://skinnonews.com"&amp;A545,'기사 리스트'!C:C,0)))</f>
        <v/>
      </c>
    </row>
    <row r="546" spans="1:9">
      <c r="A546" s="32" t="s">
        <v>1471</v>
      </c>
      <c r="B546" s="32" t="s">
        <v>2596</v>
      </c>
      <c r="C546" s="32">
        <v>13</v>
      </c>
      <c r="D546" s="32">
        <v>9</v>
      </c>
      <c r="E546" s="26" t="str">
        <f>IFERROR(MATCH(A546,기사별유입!$J$3:$J$3072,0),"")</f>
        <v/>
      </c>
      <c r="F546" s="26" t="str">
        <f>IF(E546="","",E546&amp;"@"&amp;COUNTIF($E$1:E546,E546))</f>
        <v/>
      </c>
      <c r="G546" s="26" t="str">
        <f t="shared" si="8"/>
        <v>Google 검색</v>
      </c>
      <c r="I546" s="26" t="str">
        <f>IF(E546="","",INDEX('기사 리스트'!B:B,MATCH("https://skinnonews.com"&amp;A546,'기사 리스트'!C:C,0)))</f>
        <v/>
      </c>
    </row>
    <row r="547" spans="1:9">
      <c r="A547" s="32" t="s">
        <v>1438</v>
      </c>
      <c r="B547" s="32" t="s">
        <v>2596</v>
      </c>
      <c r="C547" s="32">
        <v>13</v>
      </c>
      <c r="D547" s="32">
        <v>10</v>
      </c>
      <c r="E547" s="26" t="str">
        <f>IFERROR(MATCH(A547,기사별유입!$J$3:$J$3072,0),"")</f>
        <v/>
      </c>
      <c r="F547" s="26" t="str">
        <f>IF(E547="","",E547&amp;"@"&amp;COUNTIF($E$1:E547,E547))</f>
        <v/>
      </c>
      <c r="G547" s="26" t="str">
        <f t="shared" si="8"/>
        <v>Google 검색</v>
      </c>
      <c r="I547" s="26" t="str">
        <f>IF(E547="","",INDEX('기사 리스트'!B:B,MATCH("https://skinnonews.com"&amp;A547,'기사 리스트'!C:C,0)))</f>
        <v/>
      </c>
    </row>
    <row r="548" spans="1:9">
      <c r="A548" s="32" t="s">
        <v>1248</v>
      </c>
      <c r="B548" s="32" t="s">
        <v>2597</v>
      </c>
      <c r="C548" s="32">
        <v>13</v>
      </c>
      <c r="D548" s="32">
        <v>10</v>
      </c>
      <c r="E548" s="26">
        <f>IFERROR(MATCH(A548,기사별유입!$J$3:$J$3072,0),"")</f>
        <v>17</v>
      </c>
      <c r="F548" s="26" t="str">
        <f>IF(E548="","",E548&amp;"@"&amp;COUNTIF($E$1:E548,E548))</f>
        <v>17@3</v>
      </c>
      <c r="G548" s="26" t="str">
        <f t="shared" si="8"/>
        <v>직접유입</v>
      </c>
      <c r="I548" s="26" t="str">
        <f>IF(E548="","",INDEX('기사 리스트'!B:B,MATCH("https://skinnonews.com"&amp;A548,'기사 리스트'!C:C,0)))</f>
        <v>석유가 존재하기 위한 조건이 있다?! 석유의 4대 부존 조건</v>
      </c>
    </row>
    <row r="549" spans="1:9">
      <c r="A549" s="32" t="s">
        <v>1248</v>
      </c>
      <c r="B549" s="32" t="s">
        <v>4714</v>
      </c>
      <c r="C549" s="32">
        <v>13</v>
      </c>
      <c r="D549" s="32">
        <v>13</v>
      </c>
      <c r="E549" s="26">
        <f>IFERROR(MATCH(A549,기사별유입!$J$3:$J$3072,0),"")</f>
        <v>17</v>
      </c>
      <c r="F549" s="26" t="str">
        <f>IF(E549="","",E549&amp;"@"&amp;COUNTIF($E$1:E549,E549))</f>
        <v>17@4</v>
      </c>
      <c r="G549" s="26" t="str">
        <f t="shared" si="8"/>
        <v>S.ppomppu.co.kr</v>
      </c>
      <c r="I549" s="26" t="str">
        <f>IF(E549="","",INDEX('기사 리스트'!B:B,MATCH("https://skinnonews.com"&amp;A549,'기사 리스트'!C:C,0)))</f>
        <v>석유가 존재하기 위한 조건이 있다?! 석유의 4대 부존 조건</v>
      </c>
    </row>
    <row r="550" spans="1:9">
      <c r="A550" s="32" t="s">
        <v>2129</v>
      </c>
      <c r="B550" s="32" t="s">
        <v>2596</v>
      </c>
      <c r="C550" s="32">
        <v>13</v>
      </c>
      <c r="D550" s="32">
        <v>6</v>
      </c>
      <c r="E550" s="26" t="str">
        <f>IFERROR(MATCH(A550,기사별유입!$J$3:$J$3072,0),"")</f>
        <v/>
      </c>
      <c r="F550" s="26" t="str">
        <f>IF(E550="","",E550&amp;"@"&amp;COUNTIF($E$1:E550,E550))</f>
        <v/>
      </c>
      <c r="G550" s="26" t="str">
        <f t="shared" si="8"/>
        <v>Google 검색</v>
      </c>
      <c r="I550" s="26" t="str">
        <f>IF(E550="","",INDEX('기사 리스트'!B:B,MATCH("https://skinnonews.com"&amp;A550,'기사 리스트'!C:C,0)))</f>
        <v/>
      </c>
    </row>
    <row r="551" spans="1:9">
      <c r="A551" s="32" t="s">
        <v>2131</v>
      </c>
      <c r="B551" s="32" t="s">
        <v>2596</v>
      </c>
      <c r="C551" s="32">
        <v>13</v>
      </c>
      <c r="D551" s="32">
        <v>11</v>
      </c>
      <c r="E551" s="26" t="str">
        <f>IFERROR(MATCH(A551,기사별유입!$J$3:$J$3072,0),"")</f>
        <v/>
      </c>
      <c r="F551" s="26" t="str">
        <f>IF(E551="","",E551&amp;"@"&amp;COUNTIF($E$1:E551,E551))</f>
        <v/>
      </c>
      <c r="G551" s="26" t="str">
        <f t="shared" si="8"/>
        <v>Google 검색</v>
      </c>
      <c r="I551" s="26" t="str">
        <f>IF(E551="","",INDEX('기사 리스트'!B:B,MATCH("https://skinnonews.com"&amp;A551,'기사 리스트'!C:C,0)))</f>
        <v/>
      </c>
    </row>
    <row r="552" spans="1:9">
      <c r="A552" s="32" t="s">
        <v>1332</v>
      </c>
      <c r="B552" s="32" t="s">
        <v>2596</v>
      </c>
      <c r="C552" s="32">
        <v>13</v>
      </c>
      <c r="D552" s="32">
        <v>12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Google 검색</v>
      </c>
      <c r="I552" s="26" t="str">
        <f>IF(E552="","",INDEX('기사 리스트'!B:B,MATCH("https://skinnonews.com"&amp;A552,'기사 리스트'!C:C,0)))</f>
        <v/>
      </c>
    </row>
    <row r="553" spans="1:9">
      <c r="A553" s="32" t="s">
        <v>1596</v>
      </c>
      <c r="B553" s="32" t="s">
        <v>2596</v>
      </c>
      <c r="C553" s="32">
        <v>13</v>
      </c>
      <c r="D553" s="32">
        <v>8</v>
      </c>
      <c r="E553" s="26" t="str">
        <f>IFERROR(MATCH(A553,기사별유입!$J$3:$J$3072,0),"")</f>
        <v/>
      </c>
      <c r="F553" s="26" t="str">
        <f>IF(E553="","",E553&amp;"@"&amp;COUNTIF($E$1:E553,E553))</f>
        <v/>
      </c>
      <c r="G553" s="26" t="str">
        <f t="shared" si="8"/>
        <v>Google 검색</v>
      </c>
      <c r="I553" s="26" t="str">
        <f>IF(E553="","",INDEX('기사 리스트'!B:B,MATCH("https://skinnonews.com"&amp;A553,'기사 리스트'!C:C,0)))</f>
        <v/>
      </c>
    </row>
    <row r="554" spans="1:9">
      <c r="A554" s="32" t="s">
        <v>1546</v>
      </c>
      <c r="B554" s="32" t="s">
        <v>2596</v>
      </c>
      <c r="C554" s="32">
        <v>13</v>
      </c>
      <c r="D554" s="32">
        <v>12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Google 검색</v>
      </c>
      <c r="I554" s="26" t="str">
        <f>IF(E554="","",INDEX('기사 리스트'!B:B,MATCH("https://skinnonews.com"&amp;A554,'기사 리스트'!C:C,0)))</f>
        <v/>
      </c>
    </row>
    <row r="555" spans="1:9">
      <c r="A555" s="32" t="s">
        <v>1301</v>
      </c>
      <c r="B555" s="32" t="s">
        <v>2596</v>
      </c>
      <c r="C555" s="32">
        <v>13</v>
      </c>
      <c r="D555" s="32">
        <v>11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</row>
    <row r="556" spans="1:9">
      <c r="A556" s="32" t="s">
        <v>1426</v>
      </c>
      <c r="B556" s="32" t="s">
        <v>2596</v>
      </c>
      <c r="C556" s="32">
        <v>13</v>
      </c>
      <c r="D556" s="32">
        <v>12</v>
      </c>
      <c r="E556" s="26" t="str">
        <f>IFERROR(MATCH(A556,기사별유입!$J$3:$J$3072,0),"")</f>
        <v/>
      </c>
      <c r="F556" s="26" t="str">
        <f>IF(E556="","",E556&amp;"@"&amp;COUNTIF($E$1:E556,E556))</f>
        <v/>
      </c>
      <c r="G556" s="26" t="str">
        <f t="shared" si="8"/>
        <v>Google 검색</v>
      </c>
      <c r="I556" s="26" t="str">
        <f>IF(E556="","",INDEX('기사 리스트'!B:B,MATCH("https://skinnonews.com"&amp;A556,'기사 리스트'!C:C,0)))</f>
        <v/>
      </c>
    </row>
    <row r="557" spans="1:9">
      <c r="A557" s="32" t="s">
        <v>1759</v>
      </c>
      <c r="B557" s="32" t="s">
        <v>2596</v>
      </c>
      <c r="C557" s="32">
        <v>13</v>
      </c>
      <c r="D557" s="32">
        <v>10</v>
      </c>
      <c r="E557" s="26" t="str">
        <f>IFERROR(MATCH(A557,기사별유입!$J$3:$J$3072,0),"")</f>
        <v/>
      </c>
      <c r="F557" s="26" t="str">
        <f>IF(E557="","",E557&amp;"@"&amp;COUNTIF($E$1:E557,E557))</f>
        <v/>
      </c>
      <c r="G557" s="26" t="str">
        <f t="shared" si="8"/>
        <v>Google 검색</v>
      </c>
      <c r="I557" s="26" t="str">
        <f>IF(E557="","",INDEX('기사 리스트'!B:B,MATCH("https://skinnonews.com"&amp;A557,'기사 리스트'!C:C,0)))</f>
        <v/>
      </c>
    </row>
    <row r="558" spans="1:9">
      <c r="A558" s="32" t="s">
        <v>1657</v>
      </c>
      <c r="B558" s="32" t="s">
        <v>2596</v>
      </c>
      <c r="C558" s="32">
        <v>13</v>
      </c>
      <c r="D558" s="32">
        <v>13</v>
      </c>
      <c r="E558" s="26" t="str">
        <f>IFERROR(MATCH(A558,기사별유입!$J$3:$J$3072,0),"")</f>
        <v/>
      </c>
      <c r="F558" s="26" t="str">
        <f>IF(E558="","",E558&amp;"@"&amp;COUNTIF($E$1:E558,E558))</f>
        <v/>
      </c>
      <c r="G558" s="26" t="str">
        <f t="shared" si="8"/>
        <v>Google 검색</v>
      </c>
      <c r="I558" s="26" t="str">
        <f>IF(E558="","",INDEX('기사 리스트'!B:B,MATCH("https://skinnonews.com"&amp;A558,'기사 리스트'!C:C,0)))</f>
        <v/>
      </c>
    </row>
    <row r="559" spans="1:9">
      <c r="A559" s="32" t="s">
        <v>1004</v>
      </c>
      <c r="B559" s="32" t="s">
        <v>2597</v>
      </c>
      <c r="C559" s="32">
        <v>13</v>
      </c>
      <c r="D559" s="32">
        <v>12</v>
      </c>
      <c r="E559" s="26">
        <f>IFERROR(MATCH(A559,기사별유입!$J$3:$J$3072,0),"")</f>
        <v>6</v>
      </c>
      <c r="F559" s="26" t="str">
        <f>IF(E559="","",E559&amp;"@"&amp;COUNTIF($E$1:E559,E559))</f>
        <v>6@3</v>
      </c>
      <c r="G559" s="26" t="str">
        <f t="shared" si="8"/>
        <v>직접유입</v>
      </c>
      <c r="I559" s="26" t="str">
        <f>IF(E559="","",INDEX('기사 리스트'!B:B,MATCH("https://skinnonews.com"&amp;A559,'기사 리스트'!C:C,0)))</f>
        <v>“일반 휘발유와 고급 휘발유, 어떤 차이가 있을까?”</v>
      </c>
    </row>
    <row r="560" spans="1:9">
      <c r="A560" s="32" t="s">
        <v>1004</v>
      </c>
      <c r="B560" s="32" t="s">
        <v>2601</v>
      </c>
      <c r="C560" s="32">
        <v>13</v>
      </c>
      <c r="D560" s="32">
        <v>12</v>
      </c>
      <c r="E560" s="26">
        <f>IFERROR(MATCH(A560,기사별유입!$J$3:$J$3072,0),"")</f>
        <v>6</v>
      </c>
      <c r="F560" s="26" t="str">
        <f>IF(E560="","",E560&amp;"@"&amp;COUNTIF($E$1:E560,E560))</f>
        <v>6@4</v>
      </c>
      <c r="G560" s="26" t="str">
        <f t="shared" si="8"/>
        <v>Naver.com</v>
      </c>
      <c r="I560" s="26" t="str">
        <f>IF(E560="","",INDEX('기사 리스트'!B:B,MATCH("https://skinnonews.com"&amp;A560,'기사 리스트'!C:C,0)))</f>
        <v>“일반 휘발유와 고급 휘발유, 어떤 차이가 있을까?”</v>
      </c>
    </row>
    <row r="561" spans="1:9">
      <c r="A561" s="32" t="s">
        <v>1086</v>
      </c>
      <c r="B561" s="32" t="s">
        <v>2598</v>
      </c>
      <c r="C561" s="32">
        <v>13</v>
      </c>
      <c r="D561" s="32">
        <v>5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Naver 검색</v>
      </c>
      <c r="I561" s="26" t="str">
        <f>IF(E561="","",INDEX('기사 리스트'!B:B,MATCH("https://skinnonews.com"&amp;A561,'기사 리스트'!C:C,0)))</f>
        <v/>
      </c>
    </row>
    <row r="562" spans="1:9">
      <c r="A562" s="32" t="s">
        <v>1013</v>
      </c>
      <c r="B562" s="32" t="s">
        <v>2631</v>
      </c>
      <c r="C562" s="32">
        <v>13</v>
      </c>
      <c r="D562" s="32">
        <v>1</v>
      </c>
      <c r="E562" s="26" t="str">
        <f>IFERROR(MATCH(A562,기사별유입!$J$3:$J$3072,0),"")</f>
        <v/>
      </c>
      <c r="F562" s="26" t="str">
        <f>IF(E562="","",E562&amp;"@"&amp;COUNTIF($E$1:E562,E562))</f>
        <v/>
      </c>
      <c r="G562" s="26" t="str">
        <f t="shared" si="8"/>
        <v>Newsletter</v>
      </c>
      <c r="I562" s="26" t="str">
        <f>IF(E562="","",INDEX('기사 리스트'!B:B,MATCH("https://skinnonews.com"&amp;A562,'기사 리스트'!C:C,0)))</f>
        <v/>
      </c>
    </row>
    <row r="563" spans="1:9">
      <c r="A563" s="32" t="s">
        <v>1038</v>
      </c>
      <c r="B563" s="32" t="s">
        <v>2598</v>
      </c>
      <c r="C563" s="32">
        <v>13</v>
      </c>
      <c r="D563" s="32">
        <v>10</v>
      </c>
      <c r="E563" s="26" t="str">
        <f>IFERROR(MATCH(A563,기사별유입!$J$3:$J$3072,0),"")</f>
        <v/>
      </c>
      <c r="F563" s="26" t="str">
        <f>IF(E563="","",E563&amp;"@"&amp;COUNTIF($E$1:E563,E563))</f>
        <v/>
      </c>
      <c r="G563" s="26" t="str">
        <f t="shared" si="8"/>
        <v>Naver 검색</v>
      </c>
      <c r="I563" s="26" t="str">
        <f>IF(E563="","",INDEX('기사 리스트'!B:B,MATCH("https://skinnonews.com"&amp;A563,'기사 리스트'!C:C,0)))</f>
        <v/>
      </c>
    </row>
    <row r="564" spans="1:9">
      <c r="A564" s="32" t="s">
        <v>1096</v>
      </c>
      <c r="B564" s="32" t="s">
        <v>2598</v>
      </c>
      <c r="C564" s="32">
        <v>13</v>
      </c>
      <c r="D564" s="32">
        <v>11</v>
      </c>
      <c r="E564" s="26" t="str">
        <f>IFERROR(MATCH(A564,기사별유입!$J$3:$J$3072,0),"")</f>
        <v/>
      </c>
      <c r="F564" s="26" t="str">
        <f>IF(E564="","",E564&amp;"@"&amp;COUNTIF($E$1:E564,E564))</f>
        <v/>
      </c>
      <c r="G564" s="26" t="str">
        <f t="shared" si="8"/>
        <v>Naver 검색</v>
      </c>
      <c r="I564" s="26" t="str">
        <f>IF(E564="","",INDEX('기사 리스트'!B:B,MATCH("https://skinnonews.com"&amp;A564,'기사 리스트'!C:C,0)))</f>
        <v/>
      </c>
    </row>
    <row r="565" spans="1:9">
      <c r="A565" s="32" t="s">
        <v>1610</v>
      </c>
      <c r="B565" s="32" t="s">
        <v>2596</v>
      </c>
      <c r="C565" s="32">
        <v>13</v>
      </c>
      <c r="D565" s="32">
        <v>6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Google 검색</v>
      </c>
      <c r="I565" s="26" t="str">
        <f>IF(E565="","",INDEX('기사 리스트'!B:B,MATCH("https://skinnonews.com"&amp;A565,'기사 리스트'!C:C,0)))</f>
        <v/>
      </c>
    </row>
    <row r="566" spans="1:9">
      <c r="A566" s="32" t="s">
        <v>1024</v>
      </c>
      <c r="B566" s="32" t="s">
        <v>2598</v>
      </c>
      <c r="C566" s="32">
        <v>13</v>
      </c>
      <c r="D566" s="32">
        <v>11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Naver 검색</v>
      </c>
      <c r="I566" s="26" t="str">
        <f>IF(E566="","",INDEX('기사 리스트'!B:B,MATCH("https://skinnonews.com"&amp;A566,'기사 리스트'!C:C,0)))</f>
        <v/>
      </c>
    </row>
    <row r="567" spans="1:9">
      <c r="A567" s="32" t="s">
        <v>994</v>
      </c>
      <c r="B567" s="32" t="s">
        <v>2616</v>
      </c>
      <c r="C567" s="32">
        <v>12</v>
      </c>
      <c r="D567" s="32">
        <v>12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Baidu</v>
      </c>
      <c r="I567" s="26" t="str">
        <f>IF(E567="","",INDEX('기사 리스트'!B:B,MATCH("https://skinnonews.com"&amp;A567,'기사 리스트'!C:C,0)))</f>
        <v/>
      </c>
    </row>
    <row r="568" spans="1:9">
      <c r="A568" s="32" t="s">
        <v>994</v>
      </c>
      <c r="B568" s="32" t="s">
        <v>2608</v>
      </c>
      <c r="C568" s="32">
        <v>12</v>
      </c>
      <c r="D568" s="32">
        <v>6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Enclean.com</v>
      </c>
      <c r="I568" s="26" t="str">
        <f>IF(E568="","",INDEX('기사 리스트'!B:B,MATCH("https://skinnonews.com"&amp;A568,'기사 리스트'!C:C,0)))</f>
        <v/>
      </c>
    </row>
    <row r="569" spans="1:9">
      <c r="A569" s="32" t="s">
        <v>1355</v>
      </c>
      <c r="B569" s="32" t="s">
        <v>2596</v>
      </c>
      <c r="C569" s="32">
        <v>12</v>
      </c>
      <c r="D569" s="32">
        <v>11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Google 검색</v>
      </c>
      <c r="I569" s="26" t="str">
        <f>IF(E569="","",INDEX('기사 리스트'!B:B,MATCH("https://skinnonews.com"&amp;A569,'기사 리스트'!C:C,0)))</f>
        <v/>
      </c>
    </row>
    <row r="570" spans="1:9">
      <c r="A570" s="32" t="s">
        <v>1669</v>
      </c>
      <c r="B570" s="32" t="s">
        <v>2596</v>
      </c>
      <c r="C570" s="32">
        <v>12</v>
      </c>
      <c r="D570" s="32">
        <v>10</v>
      </c>
      <c r="E570" s="26" t="str">
        <f>IFERROR(MATCH(A570,기사별유입!$J$3:$J$3072,0),"")</f>
        <v/>
      </c>
      <c r="F570" s="26" t="str">
        <f>IF(E570="","",E570&amp;"@"&amp;COUNTIF($E$1:E570,E570))</f>
        <v/>
      </c>
      <c r="G570" s="26" t="str">
        <f t="shared" si="8"/>
        <v>Google 검색</v>
      </c>
      <c r="I570" s="26" t="str">
        <f>IF(E570="","",INDEX('기사 리스트'!B:B,MATCH("https://skinnonews.com"&amp;A570,'기사 리스트'!C:C,0)))</f>
        <v/>
      </c>
    </row>
    <row r="571" spans="1:9">
      <c r="A571" s="32" t="s">
        <v>1316</v>
      </c>
      <c r="B571" s="32" t="s">
        <v>2603</v>
      </c>
      <c r="C571" s="32">
        <v>12</v>
      </c>
      <c r="D571" s="32">
        <v>11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Skenergy.com</v>
      </c>
      <c r="I571" s="26" t="str">
        <f>IF(E571="","",INDEX('기사 리스트'!B:B,MATCH("https://skinnonews.com"&amp;A571,'기사 리스트'!C:C,0)))</f>
        <v/>
      </c>
    </row>
    <row r="572" spans="1:9">
      <c r="A572" s="32" t="s">
        <v>1453</v>
      </c>
      <c r="B572" s="32" t="s">
        <v>2596</v>
      </c>
      <c r="C572" s="32">
        <v>12</v>
      </c>
      <c r="D572" s="32">
        <v>8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Google 검색</v>
      </c>
      <c r="I572" s="26" t="str">
        <f>IF(E572="","",INDEX('기사 리스트'!B:B,MATCH("https://skinnonews.com"&amp;A572,'기사 리스트'!C:C,0)))</f>
        <v/>
      </c>
    </row>
    <row r="573" spans="1:9">
      <c r="A573" s="32" t="s">
        <v>1524</v>
      </c>
      <c r="B573" s="32" t="s">
        <v>2596</v>
      </c>
      <c r="C573" s="32">
        <v>12</v>
      </c>
      <c r="D573" s="32">
        <v>11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Google 검색</v>
      </c>
      <c r="I573" s="26" t="str">
        <f>IF(E573="","",INDEX('기사 리스트'!B:B,MATCH("https://skinnonews.com"&amp;A573,'기사 리스트'!C:C,0)))</f>
        <v/>
      </c>
    </row>
    <row r="574" spans="1:9">
      <c r="A574" s="32" t="s">
        <v>1098</v>
      </c>
      <c r="B574" s="32" t="s">
        <v>4715</v>
      </c>
      <c r="C574" s="32">
        <v>12</v>
      </c>
      <c r="D574" s="32">
        <v>9</v>
      </c>
      <c r="E574" s="26">
        <f>IFERROR(MATCH(A574,기사별유입!$J$3:$J$3072,0),"")</f>
        <v>9</v>
      </c>
      <c r="F574" s="26" t="str">
        <f>IF(E574="","",E574&amp;"@"&amp;COUNTIF($E$1:E574,E574))</f>
        <v>9@3</v>
      </c>
      <c r="G574" s="26" t="str">
        <f t="shared" si="8"/>
        <v>Seolbongms.padlet.org</v>
      </c>
      <c r="I574" s="26" t="str">
        <f>IF(E574="","",INDEX('기사 리스트'!B:B,MATCH("https://skinnonews.com"&amp;A574,'기사 리스트'!C:C,0)))</f>
        <v>[카드뉴스] 6월 5일은 세계 환경의 날, 오늘만큼은 관심을 주세요!</v>
      </c>
    </row>
    <row r="575" spans="1:9">
      <c r="A575" s="32" t="s">
        <v>1788</v>
      </c>
      <c r="B575" s="32" t="s">
        <v>2597</v>
      </c>
      <c r="C575" s="32">
        <v>12</v>
      </c>
      <c r="D575" s="32">
        <v>9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직접유입</v>
      </c>
      <c r="I575" s="26" t="str">
        <f>IF(E575="","",INDEX('기사 리스트'!B:B,MATCH("https://skinnonews.com"&amp;A575,'기사 리스트'!C:C,0)))</f>
        <v/>
      </c>
    </row>
    <row r="576" spans="1:9">
      <c r="A576" s="32" t="s">
        <v>1277</v>
      </c>
      <c r="B576" s="32" t="s">
        <v>2604</v>
      </c>
      <c r="C576" s="32">
        <v>12</v>
      </c>
      <c r="D576" s="32">
        <v>10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Skgeocentric.com</v>
      </c>
      <c r="I576" s="26" t="str">
        <f>IF(E576="","",INDEX('기사 리스트'!B:B,MATCH("https://skinnonews.com"&amp;A576,'기사 리스트'!C:C,0)))</f>
        <v/>
      </c>
    </row>
    <row r="577" spans="1:9">
      <c r="A577" s="32" t="s">
        <v>1064</v>
      </c>
      <c r="B577" s="32" t="s">
        <v>2596</v>
      </c>
      <c r="C577" s="32">
        <v>12</v>
      </c>
      <c r="D577" s="32">
        <v>12</v>
      </c>
      <c r="E577" s="26">
        <f>IFERROR(MATCH(A577,기사별유입!$J$3:$J$3072,0),"")</f>
        <v>45</v>
      </c>
      <c r="F577" s="26" t="str">
        <f>IF(E577="","",E577&amp;"@"&amp;COUNTIF($E$1:E577,E577))</f>
        <v>45@2</v>
      </c>
      <c r="G577" s="26" t="str">
        <f t="shared" si="8"/>
        <v>Google 검색</v>
      </c>
      <c r="I577" s="26" t="str">
        <f>IF(E577="","",INDEX('기사 리스트'!B:B,MATCH("https://skinnonews.com"&amp;A577,'기사 리스트'!C:C,0)))</f>
        <v>당신의 모든 일상을 머핀과 함께! ‘머핀 포인트’ 3000점으로 차량용 소화기, 옥스포드 블록 등 증정</v>
      </c>
    </row>
    <row r="578" spans="1:9">
      <c r="A578" s="32" t="s">
        <v>1263</v>
      </c>
      <c r="B578" s="32" t="s">
        <v>2596</v>
      </c>
      <c r="C578" s="32">
        <v>12</v>
      </c>
      <c r="D578" s="32">
        <v>10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</row>
    <row r="579" spans="1:9">
      <c r="A579" s="32" t="s">
        <v>1094</v>
      </c>
      <c r="B579" s="32" t="s">
        <v>2596</v>
      </c>
      <c r="C579" s="32">
        <v>12</v>
      </c>
      <c r="D579" s="32">
        <v>11</v>
      </c>
      <c r="E579" s="26" t="str">
        <f>IFERROR(MATCH(A579,기사별유입!$J$3:$J$3072,0),"")</f>
        <v/>
      </c>
      <c r="F579" s="26" t="str">
        <f>IF(E579="","",E579&amp;"@"&amp;COUNTIF($E$1:E579,E579))</f>
        <v/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/>
      </c>
    </row>
    <row r="580" spans="1:9">
      <c r="A580" s="32" t="s">
        <v>1016</v>
      </c>
      <c r="B580" s="32" t="s">
        <v>2596</v>
      </c>
      <c r="C580" s="32">
        <v>12</v>
      </c>
      <c r="D580" s="32">
        <v>12</v>
      </c>
      <c r="E580" s="26" t="str">
        <f>IFERROR(MATCH(A580,기사별유입!$J$3:$J$3072,0),"")</f>
        <v/>
      </c>
      <c r="F580" s="26" t="str">
        <f>IF(E580="","",E580&amp;"@"&amp;COUNTIF($E$1:E580,E580))</f>
        <v/>
      </c>
      <c r="G580" s="26" t="str">
        <f t="shared" si="9"/>
        <v>Google 검색</v>
      </c>
      <c r="I580" s="26" t="str">
        <f>IF(E580="","",INDEX('기사 리스트'!B:B,MATCH("https://skinnonews.com"&amp;A580,'기사 리스트'!C:C,0)))</f>
        <v/>
      </c>
    </row>
    <row r="581" spans="1:9">
      <c r="A581" s="32" t="s">
        <v>2741</v>
      </c>
      <c r="B581" s="32" t="s">
        <v>2597</v>
      </c>
      <c r="C581" s="32">
        <v>12</v>
      </c>
      <c r="D581" s="32">
        <v>11</v>
      </c>
      <c r="E581" s="26">
        <f>IFERROR(MATCH(A581,기사별유입!$J$3:$J$3072,0),"")</f>
        <v>46</v>
      </c>
      <c r="F581" s="26" t="str">
        <f>IF(E581="","",E581&amp;"@"&amp;COUNTIF($E$1:E581,E581))</f>
        <v>46@2</v>
      </c>
      <c r="G581" s="26" t="str">
        <f t="shared" si="9"/>
        <v>직접유입</v>
      </c>
      <c r="I581" s="26" t="str">
        <f>IF(E581="","",INDEX('기사 리스트'!B:B,MATCH("https://skinnonews.com"&amp;A581,'기사 리스트'!C:C,0)))</f>
        <v>“생분해성 플라스틱 원료 생산, 국내 미생물 기술로 연다”</v>
      </c>
    </row>
    <row r="582" spans="1:9">
      <c r="A582" s="32" t="s">
        <v>3011</v>
      </c>
      <c r="B582" s="32" t="s">
        <v>2596</v>
      </c>
      <c r="C582" s="32">
        <v>12</v>
      </c>
      <c r="D582" s="32">
        <v>10</v>
      </c>
      <c r="E582" s="26" t="str">
        <f>IFERROR(MATCH(A582,기사별유입!$J$3:$J$3072,0),"")</f>
        <v/>
      </c>
      <c r="F582" s="26" t="str">
        <f>IF(E582="","",E582&amp;"@"&amp;COUNTIF($E$1:E582,E582))</f>
        <v/>
      </c>
      <c r="G582" s="26" t="str">
        <f t="shared" si="9"/>
        <v>Google 검색</v>
      </c>
      <c r="I582" s="26" t="str">
        <f>IF(E582="","",INDEX('기사 리스트'!B:B,MATCH("https://skinnonews.com"&amp;A582,'기사 리스트'!C:C,0)))</f>
        <v/>
      </c>
    </row>
    <row r="583" spans="1:9">
      <c r="A583" s="32" t="s">
        <v>3012</v>
      </c>
      <c r="B583" s="32" t="s">
        <v>2598</v>
      </c>
      <c r="C583" s="32">
        <v>12</v>
      </c>
      <c r="D583" s="32">
        <v>8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Naver 검색</v>
      </c>
      <c r="I583" s="26" t="str">
        <f>IF(E583="","",INDEX('기사 리스트'!B:B,MATCH("https://skinnonews.com"&amp;A583,'기사 리스트'!C:C,0)))</f>
        <v/>
      </c>
    </row>
    <row r="584" spans="1:9">
      <c r="A584" s="32" t="s">
        <v>3441</v>
      </c>
      <c r="B584" s="32" t="s">
        <v>2617</v>
      </c>
      <c r="C584" s="32">
        <v>12</v>
      </c>
      <c r="D584" s="32">
        <v>8</v>
      </c>
      <c r="E584" s="26">
        <f>IFERROR(MATCH(A584,기사별유입!$J$3:$J$3072,0),"")</f>
        <v>12</v>
      </c>
      <c r="F584" s="26" t="str">
        <f>IF(E584="","",E584&amp;"@"&amp;COUNTIF($E$1:E584,E584))</f>
        <v>12@6</v>
      </c>
      <c r="G584" s="26" t="str">
        <f t="shared" si="9"/>
        <v>Instagramstory</v>
      </c>
      <c r="I584" s="26" t="str">
        <f>IF(E584="","",INDEX('기사 리스트'!B:B,MATCH("https://skinnonews.com"&amp;A584,'기사 리스트'!C:C,0)))</f>
        <v>[2024년 상반기 SK이노베이션 계열 자원봉사활동] “다같이 다(多)가치”… 꾸준함으로 이뤄낸 큰 변화</v>
      </c>
    </row>
    <row r="585" spans="1:9">
      <c r="A585" s="32" t="s">
        <v>3440</v>
      </c>
      <c r="B585" s="32" t="s">
        <v>4716</v>
      </c>
      <c r="C585" s="32">
        <v>12</v>
      </c>
      <c r="D585" s="32">
        <v>9</v>
      </c>
      <c r="E585" s="26">
        <f>IFERROR(MATCH(A585,기사별유입!$J$3:$J$3072,0),"")</f>
        <v>7</v>
      </c>
      <c r="F585" s="26" t="str">
        <f>IF(E585="","",E585&amp;"@"&amp;COUNTIF($E$1:E585,E585))</f>
        <v>7@5</v>
      </c>
      <c r="G585" s="26" t="str">
        <f t="shared" si="9"/>
        <v>Instagramprofile</v>
      </c>
      <c r="I585" s="26" t="str">
        <f>IF(E585="","",INDEX('기사 리스트'!B:B,MATCH("https://skinnonews.com"&amp;A585,'기사 리스트'!C:C,0)))</f>
        <v>[에너지食] ‘빛과 소금’ 대신 ‘빛과 석유’! – 시추 기술의 발전으로 알아보는 땅 속 보물찾기</v>
      </c>
    </row>
    <row r="586" spans="1:9">
      <c r="A586" s="32" t="s">
        <v>3448</v>
      </c>
      <c r="B586" s="32" t="s">
        <v>2599</v>
      </c>
      <c r="C586" s="32">
        <v>12</v>
      </c>
      <c r="D586" s="32">
        <v>10</v>
      </c>
      <c r="E586" s="26">
        <f>IFERROR(MATCH(A586,기사별유입!$J$3:$J$3072,0),"")</f>
        <v>92</v>
      </c>
      <c r="F586" s="26" t="str">
        <f>IF(E586="","",E586&amp;"@"&amp;COUNTIF($E$1:E586,E586))</f>
        <v>92@3</v>
      </c>
      <c r="G586" s="26" t="str">
        <f t="shared" si="9"/>
        <v>Sk-on.com</v>
      </c>
      <c r="I586" s="26" t="str">
        <f>IF(E586="","",INDEX('기사 리스트'!B:B,MATCH("https://skinnonews.com"&amp;A586,'기사 리스트'!C:C,0)))</f>
        <v>SK온, 엑손모빌과 리튬 공급 협력</v>
      </c>
    </row>
    <row r="587" spans="1:9">
      <c r="A587" s="32" t="s">
        <v>1536</v>
      </c>
      <c r="B587" s="32" t="s">
        <v>2596</v>
      </c>
      <c r="C587" s="32">
        <v>12</v>
      </c>
      <c r="D587" s="32">
        <v>10</v>
      </c>
      <c r="E587" s="26" t="str">
        <f>IFERROR(MATCH(A587,기사별유입!$J$3:$J$3072,0),"")</f>
        <v/>
      </c>
      <c r="F587" s="26" t="str">
        <f>IF(E587="","",E587&amp;"@"&amp;COUNTIF($E$1:E587,E587))</f>
        <v/>
      </c>
      <c r="G587" s="26" t="str">
        <f t="shared" si="9"/>
        <v>Google 검색</v>
      </c>
      <c r="I587" s="26" t="str">
        <f>IF(E587="","",INDEX('기사 리스트'!B:B,MATCH("https://skinnonews.com"&amp;A587,'기사 리스트'!C:C,0)))</f>
        <v/>
      </c>
    </row>
    <row r="588" spans="1:9">
      <c r="A588" s="32" t="s">
        <v>1327</v>
      </c>
      <c r="B588" s="32" t="s">
        <v>2596</v>
      </c>
      <c r="C588" s="32">
        <v>12</v>
      </c>
      <c r="D588" s="32">
        <v>9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</row>
    <row r="589" spans="1:9">
      <c r="A589" s="32" t="s">
        <v>1372</v>
      </c>
      <c r="B589" s="32" t="s">
        <v>2596</v>
      </c>
      <c r="C589" s="32">
        <v>12</v>
      </c>
      <c r="D589" s="32">
        <v>11</v>
      </c>
      <c r="E589" s="26" t="str">
        <f>IFERROR(MATCH(A589,기사별유입!$J$3:$J$3072,0),"")</f>
        <v/>
      </c>
      <c r="F589" s="26" t="str">
        <f>IF(E589="","",E589&amp;"@"&amp;COUNTIF($E$1:E589,E589))</f>
        <v/>
      </c>
      <c r="G589" s="26" t="str">
        <f t="shared" si="9"/>
        <v>Google 검색</v>
      </c>
      <c r="I589" s="26" t="str">
        <f>IF(E589="","",INDEX('기사 리스트'!B:B,MATCH("https://skinnonews.com"&amp;A589,'기사 리스트'!C:C,0)))</f>
        <v/>
      </c>
    </row>
    <row r="590" spans="1:9">
      <c r="A590" s="32" t="s">
        <v>1740</v>
      </c>
      <c r="B590" s="32" t="s">
        <v>2596</v>
      </c>
      <c r="C590" s="32">
        <v>12</v>
      </c>
      <c r="D590" s="32">
        <v>11</v>
      </c>
      <c r="E590" s="26" t="str">
        <f>IFERROR(MATCH(A590,기사별유입!$J$3:$J$3072,0),"")</f>
        <v/>
      </c>
      <c r="F590" s="26" t="str">
        <f>IF(E590="","",E590&amp;"@"&amp;COUNTIF($E$1:E590,E590))</f>
        <v/>
      </c>
      <c r="G590" s="26" t="str">
        <f t="shared" si="9"/>
        <v>Google 검색</v>
      </c>
      <c r="I590" s="26" t="str">
        <f>IF(E590="","",INDEX('기사 리스트'!B:B,MATCH("https://skinnonews.com"&amp;A590,'기사 리스트'!C:C,0)))</f>
        <v/>
      </c>
    </row>
    <row r="591" spans="1:9">
      <c r="A591" s="32" t="s">
        <v>1500</v>
      </c>
      <c r="B591" s="32" t="s">
        <v>2596</v>
      </c>
      <c r="C591" s="32">
        <v>12</v>
      </c>
      <c r="D591" s="32">
        <v>10</v>
      </c>
      <c r="E591" s="26" t="str">
        <f>IFERROR(MATCH(A591,기사별유입!$J$3:$J$3072,0),"")</f>
        <v/>
      </c>
      <c r="F591" s="26" t="str">
        <f>IF(E591="","",E591&amp;"@"&amp;COUNTIF($E$1:E591,E591))</f>
        <v/>
      </c>
      <c r="G591" s="26" t="str">
        <f t="shared" si="9"/>
        <v>Google 검색</v>
      </c>
      <c r="I591" s="26" t="str">
        <f>IF(E591="","",INDEX('기사 리스트'!B:B,MATCH("https://skinnonews.com"&amp;A591,'기사 리스트'!C:C,0)))</f>
        <v/>
      </c>
    </row>
    <row r="592" spans="1:9">
      <c r="A592" s="32" t="s">
        <v>1119</v>
      </c>
      <c r="B592" s="32" t="s">
        <v>2598</v>
      </c>
      <c r="C592" s="32">
        <v>12</v>
      </c>
      <c r="D592" s="32">
        <v>12</v>
      </c>
      <c r="E592" s="26" t="str">
        <f>IFERROR(MATCH(A592,기사별유입!$J$3:$J$3072,0),"")</f>
        <v/>
      </c>
      <c r="F592" s="26" t="str">
        <f>IF(E592="","",E592&amp;"@"&amp;COUNTIF($E$1:E592,E592))</f>
        <v/>
      </c>
      <c r="G592" s="26" t="str">
        <f t="shared" si="9"/>
        <v>Naver 검색</v>
      </c>
      <c r="I592" s="26" t="str">
        <f>IF(E592="","",INDEX('기사 리스트'!B:B,MATCH("https://skinnonews.com"&amp;A592,'기사 리스트'!C:C,0)))</f>
        <v/>
      </c>
    </row>
    <row r="593" spans="1:9">
      <c r="A593" s="32" t="s">
        <v>1345</v>
      </c>
      <c r="B593" s="32" t="s">
        <v>2598</v>
      </c>
      <c r="C593" s="32">
        <v>12</v>
      </c>
      <c r="D593" s="32">
        <v>11</v>
      </c>
      <c r="E593" s="26" t="str">
        <f>IFERROR(MATCH(A593,기사별유입!$J$3:$J$3072,0),"")</f>
        <v/>
      </c>
      <c r="F593" s="26" t="str">
        <f>IF(E593="","",E593&amp;"@"&amp;COUNTIF($E$1:E593,E593))</f>
        <v/>
      </c>
      <c r="G593" s="26" t="str">
        <f t="shared" si="9"/>
        <v>Naver 검색</v>
      </c>
      <c r="I593" s="26" t="str">
        <f>IF(E593="","",INDEX('기사 리스트'!B:B,MATCH("https://skinnonews.com"&amp;A593,'기사 리스트'!C:C,0)))</f>
        <v/>
      </c>
    </row>
    <row r="594" spans="1:9">
      <c r="A594" s="32" t="s">
        <v>1208</v>
      </c>
      <c r="B594" s="32" t="s">
        <v>2596</v>
      </c>
      <c r="C594" s="32">
        <v>12</v>
      </c>
      <c r="D594" s="32">
        <v>12</v>
      </c>
      <c r="E594" s="26" t="str">
        <f>IFERROR(MATCH(A594,기사별유입!$J$3:$J$3072,0),"")</f>
        <v/>
      </c>
      <c r="F594" s="26" t="str">
        <f>IF(E594="","",E594&amp;"@"&amp;COUNTIF($E$1:E594,E594))</f>
        <v/>
      </c>
      <c r="G594" s="26" t="str">
        <f t="shared" si="9"/>
        <v>Google 검색</v>
      </c>
      <c r="I594" s="26" t="str">
        <f>IF(E594="","",INDEX('기사 리스트'!B:B,MATCH("https://skinnonews.com"&amp;A594,'기사 리스트'!C:C,0)))</f>
        <v/>
      </c>
    </row>
    <row r="595" spans="1:9">
      <c r="A595" s="32" t="s">
        <v>1597</v>
      </c>
      <c r="B595" s="32" t="s">
        <v>2596</v>
      </c>
      <c r="C595" s="32">
        <v>12</v>
      </c>
      <c r="D595" s="32">
        <v>10</v>
      </c>
      <c r="E595" s="26" t="str">
        <f>IFERROR(MATCH(A595,기사별유입!$J$3:$J$3072,0),"")</f>
        <v/>
      </c>
      <c r="F595" s="26" t="str">
        <f>IF(E595="","",E595&amp;"@"&amp;COUNTIF($E$1:E595,E595))</f>
        <v/>
      </c>
      <c r="G595" s="26" t="str">
        <f t="shared" si="9"/>
        <v>Google 검색</v>
      </c>
      <c r="I595" s="26" t="str">
        <f>IF(E595="","",INDEX('기사 리스트'!B:B,MATCH("https://skinnonews.com"&amp;A595,'기사 리스트'!C:C,0)))</f>
        <v/>
      </c>
    </row>
    <row r="596" spans="1:9">
      <c r="A596" s="32" t="s">
        <v>1288</v>
      </c>
      <c r="B596" s="32" t="s">
        <v>2596</v>
      </c>
      <c r="C596" s="32">
        <v>12</v>
      </c>
      <c r="D596" s="32">
        <v>11</v>
      </c>
      <c r="E596" s="26" t="str">
        <f>IFERROR(MATCH(A596,기사별유입!$J$3:$J$3072,0),"")</f>
        <v/>
      </c>
      <c r="F596" s="26" t="str">
        <f>IF(E596="","",E596&amp;"@"&amp;COUNTIF($E$1:E596,E596))</f>
        <v/>
      </c>
      <c r="G596" s="26" t="str">
        <f t="shared" si="9"/>
        <v>Google 검색</v>
      </c>
      <c r="I596" s="26" t="str">
        <f>IF(E596="","",INDEX('기사 리스트'!B:B,MATCH("https://skinnonews.com"&amp;A596,'기사 리스트'!C:C,0)))</f>
        <v/>
      </c>
    </row>
    <row r="597" spans="1:9">
      <c r="A597" s="32" t="s">
        <v>1480</v>
      </c>
      <c r="B597" s="32" t="s">
        <v>2596</v>
      </c>
      <c r="C597" s="32">
        <v>12</v>
      </c>
      <c r="D597" s="32">
        <v>11</v>
      </c>
      <c r="E597" s="26" t="str">
        <f>IFERROR(MATCH(A597,기사별유입!$J$3:$J$3072,0),"")</f>
        <v/>
      </c>
      <c r="F597" s="26" t="str">
        <f>IF(E597="","",E597&amp;"@"&amp;COUNTIF($E$1:E597,E597))</f>
        <v/>
      </c>
      <c r="G597" s="26" t="str">
        <f t="shared" si="9"/>
        <v>Google 검색</v>
      </c>
      <c r="I597" s="26" t="str">
        <f>IF(E597="","",INDEX('기사 리스트'!B:B,MATCH("https://skinnonews.com"&amp;A597,'기사 리스트'!C:C,0)))</f>
        <v/>
      </c>
    </row>
    <row r="598" spans="1:9">
      <c r="A598" s="32" t="s">
        <v>2162</v>
      </c>
      <c r="B598" s="32" t="s">
        <v>2596</v>
      </c>
      <c r="C598" s="32">
        <v>12</v>
      </c>
      <c r="D598" s="32">
        <v>10</v>
      </c>
      <c r="E598" s="26" t="str">
        <f>IFERROR(MATCH(A598,기사별유입!$J$3:$J$3072,0),"")</f>
        <v/>
      </c>
      <c r="F598" s="26" t="str">
        <f>IF(E598="","",E598&amp;"@"&amp;COUNTIF($E$1:E598,E598))</f>
        <v/>
      </c>
      <c r="G598" s="26" t="str">
        <f t="shared" si="9"/>
        <v>Google 검색</v>
      </c>
      <c r="I598" s="26" t="str">
        <f>IF(E598="","",INDEX('기사 리스트'!B:B,MATCH("https://skinnonews.com"&amp;A598,'기사 리스트'!C:C,0)))</f>
        <v/>
      </c>
    </row>
    <row r="599" spans="1:9">
      <c r="A599" s="32" t="s">
        <v>1848</v>
      </c>
      <c r="B599" s="32" t="s">
        <v>2596</v>
      </c>
      <c r="C599" s="32">
        <v>12</v>
      </c>
      <c r="D599" s="32">
        <v>11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Google 검색</v>
      </c>
      <c r="I599" s="26" t="str">
        <f>IF(E599="","",INDEX('기사 리스트'!B:B,MATCH("https://skinnonews.com"&amp;A599,'기사 리스트'!C:C,0)))</f>
        <v/>
      </c>
    </row>
    <row r="600" spans="1:9">
      <c r="A600" s="32" t="s">
        <v>1514</v>
      </c>
      <c r="B600" s="32" t="s">
        <v>2596</v>
      </c>
      <c r="C600" s="32">
        <v>12</v>
      </c>
      <c r="D600" s="32">
        <v>12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</row>
    <row r="601" spans="1:9">
      <c r="A601" s="32" t="s">
        <v>1107</v>
      </c>
      <c r="B601" s="32" t="s">
        <v>2597</v>
      </c>
      <c r="C601" s="32">
        <v>12</v>
      </c>
      <c r="D601" s="32">
        <v>11</v>
      </c>
      <c r="E601" s="26" t="str">
        <f>IFERROR(MATCH(A601,기사별유입!$J$3:$J$3072,0),"")</f>
        <v/>
      </c>
      <c r="F601" s="26" t="str">
        <f>IF(E601="","",E601&amp;"@"&amp;COUNTIF($E$1:E601,E601))</f>
        <v/>
      </c>
      <c r="G601" s="26" t="str">
        <f t="shared" si="9"/>
        <v>직접유입</v>
      </c>
      <c r="I601" s="26" t="str">
        <f>IF(E601="","",INDEX('기사 리스트'!B:B,MATCH("https://skinnonews.com"&amp;A601,'기사 리스트'!C:C,0)))</f>
        <v/>
      </c>
    </row>
    <row r="602" spans="1:9">
      <c r="A602" s="32" t="s">
        <v>2190</v>
      </c>
      <c r="B602" s="32" t="s">
        <v>2598</v>
      </c>
      <c r="C602" s="32">
        <v>12</v>
      </c>
      <c r="D602" s="32">
        <v>8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Naver 검색</v>
      </c>
      <c r="I602" s="26" t="str">
        <f>IF(E602="","",INDEX('기사 리스트'!B:B,MATCH("https://skinnonews.com"&amp;A602,'기사 리스트'!C:C,0)))</f>
        <v/>
      </c>
    </row>
    <row r="603" spans="1:9">
      <c r="A603" s="32" t="s">
        <v>2371</v>
      </c>
      <c r="B603" s="32" t="s">
        <v>2596</v>
      </c>
      <c r="C603" s="32">
        <v>12</v>
      </c>
      <c r="D603" s="32">
        <v>7</v>
      </c>
      <c r="E603" s="26" t="str">
        <f>IFERROR(MATCH(A603,기사별유입!$J$3:$J$3072,0),"")</f>
        <v/>
      </c>
      <c r="F603" s="26" t="str">
        <f>IF(E603="","",E603&amp;"@"&amp;COUNTIF($E$1:E603,E603))</f>
        <v/>
      </c>
      <c r="G603" s="26" t="str">
        <f t="shared" si="9"/>
        <v>Google 검색</v>
      </c>
      <c r="I603" s="26" t="str">
        <f>IF(E603="","",INDEX('기사 리스트'!B:B,MATCH("https://skinnonews.com"&amp;A603,'기사 리스트'!C:C,0)))</f>
        <v/>
      </c>
    </row>
    <row r="604" spans="1:9">
      <c r="A604" s="32" t="s">
        <v>1271</v>
      </c>
      <c r="B604" s="32" t="s">
        <v>2596</v>
      </c>
      <c r="C604" s="32">
        <v>11</v>
      </c>
      <c r="D604" s="32">
        <v>9</v>
      </c>
      <c r="E604" s="26" t="str">
        <f>IFERROR(MATCH(A604,기사별유입!$J$3:$J$3072,0),"")</f>
        <v/>
      </c>
      <c r="F604" s="26" t="str">
        <f>IF(E604="","",E604&amp;"@"&amp;COUNTIF($E$1:E604,E604))</f>
        <v/>
      </c>
      <c r="G604" s="26" t="str">
        <f t="shared" si="9"/>
        <v>Google 검색</v>
      </c>
      <c r="I604" s="26" t="str">
        <f>IF(E604="","",INDEX('기사 리스트'!B:B,MATCH("https://skinnonews.com"&amp;A604,'기사 리스트'!C:C,0)))</f>
        <v/>
      </c>
    </row>
    <row r="605" spans="1:9">
      <c r="A605" s="32" t="s">
        <v>1411</v>
      </c>
      <c r="B605" s="32" t="s">
        <v>2596</v>
      </c>
      <c r="C605" s="32">
        <v>11</v>
      </c>
      <c r="D605" s="32">
        <v>9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Google 검색</v>
      </c>
      <c r="I605" s="26" t="str">
        <f>IF(E605="","",INDEX('기사 리스트'!B:B,MATCH("https://skinnonews.com"&amp;A605,'기사 리스트'!C:C,0)))</f>
        <v/>
      </c>
    </row>
    <row r="606" spans="1:9">
      <c r="A606" s="32" t="s">
        <v>1710</v>
      </c>
      <c r="B606" s="32" t="s">
        <v>2596</v>
      </c>
      <c r="C606" s="32">
        <v>11</v>
      </c>
      <c r="D606" s="32">
        <v>11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Google 검색</v>
      </c>
      <c r="I606" s="26" t="str">
        <f>IF(E606="","",INDEX('기사 리스트'!B:B,MATCH("https://skinnonews.com"&amp;A606,'기사 리스트'!C:C,0)))</f>
        <v/>
      </c>
    </row>
    <row r="607" spans="1:9">
      <c r="A607" s="32" t="s">
        <v>1167</v>
      </c>
      <c r="B607" s="32" t="s">
        <v>2596</v>
      </c>
      <c r="C607" s="32">
        <v>11</v>
      </c>
      <c r="D607" s="32">
        <v>11</v>
      </c>
      <c r="E607" s="26" t="str">
        <f>IFERROR(MATCH(A607,기사별유입!$J$3:$J$3072,0),"")</f>
        <v/>
      </c>
      <c r="F607" s="26" t="str">
        <f>IF(E607="","",E607&amp;"@"&amp;COUNTIF($E$1:E607,E607))</f>
        <v/>
      </c>
      <c r="G607" s="26" t="str">
        <f t="shared" si="9"/>
        <v>Google 검색</v>
      </c>
      <c r="I607" s="26" t="str">
        <f>IF(E607="","",INDEX('기사 리스트'!B:B,MATCH("https://skinnonews.com"&amp;A607,'기사 리스트'!C:C,0)))</f>
        <v/>
      </c>
    </row>
    <row r="608" spans="1:9">
      <c r="A608" s="32" t="s">
        <v>1454</v>
      </c>
      <c r="B608" s="32" t="s">
        <v>2596</v>
      </c>
      <c r="C608" s="32">
        <v>11</v>
      </c>
      <c r="D608" s="32">
        <v>9</v>
      </c>
      <c r="E608" s="26" t="str">
        <f>IFERROR(MATCH(A608,기사별유입!$J$3:$J$3072,0),"")</f>
        <v/>
      </c>
      <c r="F608" s="26" t="str">
        <f>IF(E608="","",E608&amp;"@"&amp;COUNTIF($E$1:E608,E608))</f>
        <v/>
      </c>
      <c r="G608" s="26" t="str">
        <f t="shared" si="9"/>
        <v>Google 검색</v>
      </c>
      <c r="I608" s="26" t="str">
        <f>IF(E608="","",INDEX('기사 리스트'!B:B,MATCH("https://skinnonews.com"&amp;A608,'기사 리스트'!C:C,0)))</f>
        <v/>
      </c>
    </row>
    <row r="609" spans="1:9">
      <c r="A609" s="32" t="s">
        <v>1869</v>
      </c>
      <c r="B609" s="32" t="s">
        <v>2596</v>
      </c>
      <c r="C609" s="32">
        <v>11</v>
      </c>
      <c r="D609" s="32">
        <v>10</v>
      </c>
      <c r="E609" s="26" t="str">
        <f>IFERROR(MATCH(A609,기사별유입!$J$3:$J$3072,0),"")</f>
        <v/>
      </c>
      <c r="F609" s="26" t="str">
        <f>IF(E609="","",E609&amp;"@"&amp;COUNTIF($E$1:E609,E609))</f>
        <v/>
      </c>
      <c r="G609" s="26" t="str">
        <f t="shared" si="9"/>
        <v>Google 검색</v>
      </c>
      <c r="I609" s="26" t="str">
        <f>IF(E609="","",INDEX('기사 리스트'!B:B,MATCH("https://skinnonews.com"&amp;A609,'기사 리스트'!C:C,0)))</f>
        <v/>
      </c>
    </row>
    <row r="610" spans="1:9">
      <c r="A610" s="32" t="s">
        <v>1459</v>
      </c>
      <c r="B610" s="32" t="s">
        <v>2596</v>
      </c>
      <c r="C610" s="32">
        <v>11</v>
      </c>
      <c r="D610" s="32">
        <v>11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Google 검색</v>
      </c>
      <c r="I610" s="26" t="str">
        <f>IF(E610="","",INDEX('기사 리스트'!B:B,MATCH("https://skinnonews.com"&amp;A610,'기사 리스트'!C:C,0)))</f>
        <v/>
      </c>
    </row>
    <row r="611" spans="1:9">
      <c r="A611" s="32" t="s">
        <v>1240</v>
      </c>
      <c r="B611" s="32" t="s">
        <v>2596</v>
      </c>
      <c r="C611" s="32">
        <v>11</v>
      </c>
      <c r="D611" s="32">
        <v>10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Google 검색</v>
      </c>
      <c r="I611" s="26" t="str">
        <f>IF(E611="","",INDEX('기사 리스트'!B:B,MATCH("https://skinnonews.com"&amp;A611,'기사 리스트'!C:C,0)))</f>
        <v/>
      </c>
    </row>
    <row r="612" spans="1:9">
      <c r="A612" s="32" t="s">
        <v>1138</v>
      </c>
      <c r="B612" s="32" t="s">
        <v>2597</v>
      </c>
      <c r="C612" s="32">
        <v>11</v>
      </c>
      <c r="D612" s="32">
        <v>6</v>
      </c>
      <c r="E612" s="26" t="str">
        <f>IFERROR(MATCH(A612,기사별유입!$J$3:$J$3072,0),"")</f>
        <v/>
      </c>
      <c r="F612" s="26" t="str">
        <f>IF(E612="","",E612&amp;"@"&amp;COUNTIF($E$1:E612,E612))</f>
        <v/>
      </c>
      <c r="G612" s="26" t="str">
        <f t="shared" si="9"/>
        <v>직접유입</v>
      </c>
      <c r="I612" s="26" t="str">
        <f>IF(E612="","",INDEX('기사 리스트'!B:B,MATCH("https://skinnonews.com"&amp;A612,'기사 리스트'!C:C,0)))</f>
        <v/>
      </c>
    </row>
    <row r="613" spans="1:9">
      <c r="A613" s="32" t="s">
        <v>1878</v>
      </c>
      <c r="B613" s="32" t="s">
        <v>2596</v>
      </c>
      <c r="C613" s="32">
        <v>11</v>
      </c>
      <c r="D613" s="32">
        <v>10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Google 검색</v>
      </c>
      <c r="I613" s="26" t="str">
        <f>IF(E613="","",INDEX('기사 리스트'!B:B,MATCH("https://skinnonews.com"&amp;A613,'기사 리스트'!C:C,0)))</f>
        <v/>
      </c>
    </row>
    <row r="614" spans="1:9">
      <c r="A614" s="32" t="s">
        <v>1309</v>
      </c>
      <c r="B614" s="32" t="s">
        <v>2596</v>
      </c>
      <c r="C614" s="32">
        <v>11</v>
      </c>
      <c r="D614" s="32">
        <v>10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Google 검색</v>
      </c>
      <c r="I614" s="26" t="str">
        <f>IF(E614="","",INDEX('기사 리스트'!B:B,MATCH("https://skinnonews.com"&amp;A614,'기사 리스트'!C:C,0)))</f>
        <v/>
      </c>
    </row>
    <row r="615" spans="1:9">
      <c r="A615" s="32" t="s">
        <v>1627</v>
      </c>
      <c r="B615" s="32" t="s">
        <v>2597</v>
      </c>
      <c r="C615" s="32">
        <v>11</v>
      </c>
      <c r="D615" s="32">
        <v>9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직접유입</v>
      </c>
      <c r="I615" s="26" t="str">
        <f>IF(E615="","",INDEX('기사 리스트'!B:B,MATCH("https://skinnonews.com"&amp;A615,'기사 리스트'!C:C,0)))</f>
        <v/>
      </c>
    </row>
    <row r="616" spans="1:9">
      <c r="A616" s="32" t="s">
        <v>1724</v>
      </c>
      <c r="B616" s="32" t="s">
        <v>2596</v>
      </c>
      <c r="C616" s="32">
        <v>11</v>
      </c>
      <c r="D616" s="32">
        <v>11</v>
      </c>
      <c r="E616" s="26" t="str">
        <f>IFERROR(MATCH(A616,기사별유입!$J$3:$J$3072,0),"")</f>
        <v/>
      </c>
      <c r="F616" s="26" t="str">
        <f>IF(E616="","",E616&amp;"@"&amp;COUNTIF($E$1:E616,E616))</f>
        <v/>
      </c>
      <c r="G616" s="26" t="str">
        <f t="shared" si="9"/>
        <v>Google 검색</v>
      </c>
      <c r="I616" s="26" t="str">
        <f>IF(E616="","",INDEX('기사 리스트'!B:B,MATCH("https://skinnonews.com"&amp;A616,'기사 리스트'!C:C,0)))</f>
        <v/>
      </c>
    </row>
    <row r="617" spans="1:9">
      <c r="A617" s="32" t="s">
        <v>1322</v>
      </c>
      <c r="B617" s="32" t="s">
        <v>2596</v>
      </c>
      <c r="C617" s="32">
        <v>11</v>
      </c>
      <c r="D617" s="32">
        <v>9</v>
      </c>
      <c r="E617" s="26" t="str">
        <f>IFERROR(MATCH(A617,기사별유입!$J$3:$J$3072,0),"")</f>
        <v/>
      </c>
      <c r="F617" s="26" t="str">
        <f>IF(E617="","",E617&amp;"@"&amp;COUNTIF($E$1:E617,E617))</f>
        <v/>
      </c>
      <c r="G617" s="26" t="str">
        <f t="shared" si="9"/>
        <v>Google 검색</v>
      </c>
      <c r="I617" s="26" t="str">
        <f>IF(E617="","",INDEX('기사 리스트'!B:B,MATCH("https://skinnonews.com"&amp;A617,'기사 리스트'!C:C,0)))</f>
        <v/>
      </c>
    </row>
    <row r="618" spans="1:9">
      <c r="A618" s="32" t="s">
        <v>1070</v>
      </c>
      <c r="B618" s="32" t="s">
        <v>2605</v>
      </c>
      <c r="C618" s="32">
        <v>11</v>
      </c>
      <c r="D618" s="32">
        <v>11</v>
      </c>
      <c r="E618" s="26" t="str">
        <f>IFERROR(MATCH(A618,기사별유입!$J$3:$J$3072,0),"")</f>
        <v/>
      </c>
      <c r="F618" s="26" t="str">
        <f>IF(E618="","",E618&amp;"@"&amp;COUNTIF($E$1:E618,E618))</f>
        <v/>
      </c>
      <c r="G618" s="26" t="str">
        <f t="shared" si="9"/>
        <v>Skenmove.com</v>
      </c>
      <c r="I618" s="26" t="str">
        <f>IF(E618="","",INDEX('기사 리스트'!B:B,MATCH("https://skinnonews.com"&amp;A618,'기사 리스트'!C:C,0)))</f>
        <v/>
      </c>
    </row>
    <row r="619" spans="1:9">
      <c r="A619" s="32" t="s">
        <v>2750</v>
      </c>
      <c r="B619" s="32" t="s">
        <v>2596</v>
      </c>
      <c r="C619" s="32">
        <v>11</v>
      </c>
      <c r="D619" s="32">
        <v>9</v>
      </c>
      <c r="E619" s="26" t="str">
        <f>IFERROR(MATCH(A619,기사별유입!$J$3:$J$3072,0),"")</f>
        <v/>
      </c>
      <c r="F619" s="26" t="str">
        <f>IF(E619="","",E619&amp;"@"&amp;COUNTIF($E$1:E619,E619))</f>
        <v/>
      </c>
      <c r="G619" s="26" t="str">
        <f t="shared" si="9"/>
        <v>Google 검색</v>
      </c>
      <c r="I619" s="26" t="str">
        <f>IF(E619="","",INDEX('기사 리스트'!B:B,MATCH("https://skinnonews.com"&amp;A619,'기사 리스트'!C:C,0)))</f>
        <v/>
      </c>
    </row>
    <row r="620" spans="1:9">
      <c r="A620" s="32" t="s">
        <v>2748</v>
      </c>
      <c r="B620" s="32" t="s">
        <v>2598</v>
      </c>
      <c r="C620" s="32">
        <v>11</v>
      </c>
      <c r="D620" s="32">
        <v>11</v>
      </c>
      <c r="E620" s="26">
        <f>IFERROR(MATCH(A620,기사별유입!$J$3:$J$3072,0),"")</f>
        <v>26</v>
      </c>
      <c r="F620" s="26" t="str">
        <f>IF(E620="","",E620&amp;"@"&amp;COUNTIF($E$1:E620,E620))</f>
        <v>26@3</v>
      </c>
      <c r="G620" s="26" t="str">
        <f t="shared" si="9"/>
        <v>Naver 검색</v>
      </c>
      <c r="I620" s="26" t="str">
        <f>IF(E620="","",INDEX('기사 리스트'!B:B,MATCH("https://skinnonews.com"&amp;A620,'기사 리스트'!C:C,0)))</f>
        <v>[SK이노베이션 2024년 1분기 실적발표] 매출액 18조 8,551억원, 영업이익 6,247억원 – 기존 성장동력의 견고한 실적으로 영업이익 6,247억원 달성</v>
      </c>
    </row>
    <row r="621" spans="1:9">
      <c r="A621" s="32" t="s">
        <v>3009</v>
      </c>
      <c r="B621" s="32" t="s">
        <v>2597</v>
      </c>
      <c r="C621" s="32">
        <v>11</v>
      </c>
      <c r="D621" s="32">
        <v>9</v>
      </c>
      <c r="E621" s="26" t="str">
        <f>IFERROR(MATCH(A621,기사별유입!$J$3:$J$3072,0),"")</f>
        <v/>
      </c>
      <c r="F621" s="26" t="str">
        <f>IF(E621="","",E621&amp;"@"&amp;COUNTIF($E$1:E621,E621))</f>
        <v/>
      </c>
      <c r="G621" s="26" t="str">
        <f t="shared" si="9"/>
        <v>직접유입</v>
      </c>
      <c r="I621" s="26" t="str">
        <f>IF(E621="","",INDEX('기사 리스트'!B:B,MATCH("https://skinnonews.com"&amp;A621,'기사 리스트'!C:C,0)))</f>
        <v/>
      </c>
    </row>
    <row r="622" spans="1:9">
      <c r="A622" s="32" t="s">
        <v>3017</v>
      </c>
      <c r="B622" s="32" t="s">
        <v>2597</v>
      </c>
      <c r="C622" s="32">
        <v>11</v>
      </c>
      <c r="D622" s="32">
        <v>10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직접유입</v>
      </c>
      <c r="I622" s="26" t="str">
        <f>IF(E622="","",INDEX('기사 리스트'!B:B,MATCH("https://skinnonews.com"&amp;A622,'기사 리스트'!C:C,0)))</f>
        <v/>
      </c>
    </row>
    <row r="623" spans="1:9">
      <c r="A623" s="32" t="s">
        <v>3459</v>
      </c>
      <c r="B623" s="32" t="s">
        <v>2596</v>
      </c>
      <c r="C623" s="32">
        <v>11</v>
      </c>
      <c r="D623" s="32">
        <v>9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Google 검색</v>
      </c>
      <c r="I623" s="26" t="str">
        <f>IF(E623="","",INDEX('기사 리스트'!B:B,MATCH("https://skinnonews.com"&amp;A623,'기사 리스트'!C:C,0)))</f>
        <v/>
      </c>
    </row>
    <row r="624" spans="1:9">
      <c r="A624" s="32" t="s">
        <v>3443</v>
      </c>
      <c r="B624" s="32" t="s">
        <v>2598</v>
      </c>
      <c r="C624" s="32">
        <v>11</v>
      </c>
      <c r="D624" s="32">
        <v>6</v>
      </c>
      <c r="E624" s="26">
        <f>IFERROR(MATCH(A624,기사별유입!$J$3:$J$3072,0),"")</f>
        <v>30</v>
      </c>
      <c r="F624" s="26" t="str">
        <f>IF(E624="","",E624&amp;"@"&amp;COUNTIF($E$1:E624,E624))</f>
        <v>30@3</v>
      </c>
      <c r="G624" s="26" t="str">
        <f t="shared" si="9"/>
        <v>Naver 검색</v>
      </c>
      <c r="I624" s="26" t="str">
        <f>IF(E624="","",INDEX('기사 리스트'!B:B,MATCH("https://skinnonews.com"&amp;A624,'기사 리스트'!C:C,0)))</f>
        <v>최재원 수석부회장, SK이노베이션 수석부회장으로 선임</v>
      </c>
    </row>
    <row r="625" spans="1:9">
      <c r="A625" s="32" t="s">
        <v>1534</v>
      </c>
      <c r="B625" s="32" t="s">
        <v>2596</v>
      </c>
      <c r="C625" s="32">
        <v>11</v>
      </c>
      <c r="D625" s="32">
        <v>9</v>
      </c>
      <c r="E625" s="26" t="str">
        <f>IFERROR(MATCH(A625,기사별유입!$J$3:$J$3072,0),"")</f>
        <v/>
      </c>
      <c r="F625" s="26" t="str">
        <f>IF(E625="","",E625&amp;"@"&amp;COUNTIF($E$1:E625,E625))</f>
        <v/>
      </c>
      <c r="G625" s="26" t="str">
        <f t="shared" si="9"/>
        <v>Google 검색</v>
      </c>
      <c r="I625" s="26" t="str">
        <f>IF(E625="","",INDEX('기사 리스트'!B:B,MATCH("https://skinnonews.com"&amp;A625,'기사 리스트'!C:C,0)))</f>
        <v/>
      </c>
    </row>
    <row r="626" spans="1:9">
      <c r="A626" s="32" t="s">
        <v>1417</v>
      </c>
      <c r="B626" s="32" t="s">
        <v>2596</v>
      </c>
      <c r="C626" s="32">
        <v>11</v>
      </c>
      <c r="D626" s="32">
        <v>9</v>
      </c>
      <c r="E626" s="26" t="str">
        <f>IFERROR(MATCH(A626,기사별유입!$J$3:$J$3072,0),"")</f>
        <v/>
      </c>
      <c r="F626" s="26" t="str">
        <f>IF(E626="","",E626&amp;"@"&amp;COUNTIF($E$1:E626,E626))</f>
        <v/>
      </c>
      <c r="G626" s="26" t="str">
        <f t="shared" si="9"/>
        <v>Google 검색</v>
      </c>
      <c r="I626" s="26" t="str">
        <f>IF(E626="","",INDEX('기사 리스트'!B:B,MATCH("https://skinnonews.com"&amp;A626,'기사 리스트'!C:C,0)))</f>
        <v/>
      </c>
    </row>
    <row r="627" spans="1:9">
      <c r="A627" s="32" t="s">
        <v>1095</v>
      </c>
      <c r="B627" s="32" t="s">
        <v>2597</v>
      </c>
      <c r="C627" s="32">
        <v>11</v>
      </c>
      <c r="D627" s="32">
        <v>9</v>
      </c>
      <c r="E627" s="26">
        <f>IFERROR(MATCH(A627,기사별유입!$J$3:$J$3072,0),"")</f>
        <v>32</v>
      </c>
      <c r="F627" s="26" t="str">
        <f>IF(E627="","",E627&amp;"@"&amp;COUNTIF($E$1:E627,E627))</f>
        <v>32@2</v>
      </c>
      <c r="G627" s="26" t="str">
        <f t="shared" si="9"/>
        <v>직접유입</v>
      </c>
      <c r="I627" s="26" t="e">
        <f>IF(E627="","",INDEX('기사 리스트'!B:B,MATCH("https://skinnonews.com"&amp;A627,'기사 리스트'!C:C,0)))</f>
        <v>#N/A</v>
      </c>
    </row>
    <row r="628" spans="1:9">
      <c r="A628" s="32" t="s">
        <v>1115</v>
      </c>
      <c r="B628" s="32" t="s">
        <v>2601</v>
      </c>
      <c r="C628" s="32">
        <v>11</v>
      </c>
      <c r="D628" s="32">
        <v>10</v>
      </c>
      <c r="E628" s="26">
        <f>IFERROR(MATCH(A628,기사별유입!$J$3:$J$3072,0),"")</f>
        <v>23</v>
      </c>
      <c r="F628" s="26" t="str">
        <f>IF(E628="","",E628&amp;"@"&amp;COUNTIF($E$1:E628,E628))</f>
        <v>23@3</v>
      </c>
      <c r="G628" s="26" t="str">
        <f t="shared" si="9"/>
        <v>Naver.com</v>
      </c>
      <c r="I628" s="26" t="e">
        <f>IF(E628="","",INDEX('기사 리스트'!B:B,MATCH("https://skinnonews.com"&amp;A628,'기사 리스트'!C:C,0)))</f>
        <v>#N/A</v>
      </c>
    </row>
    <row r="629" spans="1:9">
      <c r="A629" s="32" t="s">
        <v>1326</v>
      </c>
      <c r="B629" s="32" t="s">
        <v>2596</v>
      </c>
      <c r="C629" s="32">
        <v>11</v>
      </c>
      <c r="D629" s="32">
        <v>10</v>
      </c>
      <c r="E629" s="26" t="str">
        <f>IFERROR(MATCH(A629,기사별유입!$J$3:$J$3072,0),"")</f>
        <v/>
      </c>
      <c r="F629" s="26" t="str">
        <f>IF(E629="","",E629&amp;"@"&amp;COUNTIF($E$1:E629,E629))</f>
        <v/>
      </c>
      <c r="G629" s="26" t="str">
        <f t="shared" si="9"/>
        <v>Google 검색</v>
      </c>
      <c r="I629" s="26" t="str">
        <f>IF(E629="","",INDEX('기사 리스트'!B:B,MATCH("https://skinnonews.com"&amp;A629,'기사 리스트'!C:C,0)))</f>
        <v/>
      </c>
    </row>
    <row r="630" spans="1:9">
      <c r="A630" s="32" t="s">
        <v>2252</v>
      </c>
      <c r="B630" s="32" t="s">
        <v>2596</v>
      </c>
      <c r="C630" s="32">
        <v>11</v>
      </c>
      <c r="D630" s="32">
        <v>4</v>
      </c>
      <c r="E630" s="26" t="str">
        <f>IFERROR(MATCH(A630,기사별유입!$J$3:$J$3072,0),"")</f>
        <v/>
      </c>
      <c r="F630" s="26" t="str">
        <f>IF(E630="","",E630&amp;"@"&amp;COUNTIF($E$1:E630,E630))</f>
        <v/>
      </c>
      <c r="G630" s="26" t="str">
        <f t="shared" si="9"/>
        <v>Google 검색</v>
      </c>
      <c r="I630" s="26" t="str">
        <f>IF(E630="","",INDEX('기사 리스트'!B:B,MATCH("https://skinnonews.com"&amp;A630,'기사 리스트'!C:C,0)))</f>
        <v/>
      </c>
    </row>
    <row r="631" spans="1:9">
      <c r="A631" s="32" t="s">
        <v>1192</v>
      </c>
      <c r="B631" s="32" t="s">
        <v>2598</v>
      </c>
      <c r="C631" s="32">
        <v>11</v>
      </c>
      <c r="D631" s="32">
        <v>11</v>
      </c>
      <c r="E631" s="26" t="str">
        <f>IFERROR(MATCH(A631,기사별유입!$J$3:$J$3072,0),"")</f>
        <v/>
      </c>
      <c r="F631" s="26" t="str">
        <f>IF(E631="","",E631&amp;"@"&amp;COUNTIF($E$1:E631,E631))</f>
        <v/>
      </c>
      <c r="G631" s="26" t="str">
        <f t="shared" si="9"/>
        <v>Naver 검색</v>
      </c>
      <c r="I631" s="26" t="str">
        <f>IF(E631="","",INDEX('기사 리스트'!B:B,MATCH("https://skinnonews.com"&amp;A631,'기사 리스트'!C:C,0)))</f>
        <v/>
      </c>
    </row>
    <row r="632" spans="1:9">
      <c r="A632" s="32" t="s">
        <v>1204</v>
      </c>
      <c r="B632" s="32" t="s">
        <v>2596</v>
      </c>
      <c r="C632" s="32">
        <v>11</v>
      </c>
      <c r="D632" s="32">
        <v>11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</row>
    <row r="633" spans="1:9">
      <c r="A633" s="32" t="s">
        <v>1541</v>
      </c>
      <c r="B633" s="32" t="s">
        <v>2596</v>
      </c>
      <c r="C633" s="32">
        <v>11</v>
      </c>
      <c r="D633" s="32">
        <v>10</v>
      </c>
      <c r="E633" s="26" t="str">
        <f>IFERROR(MATCH(A633,기사별유입!$J$3:$J$3072,0),"")</f>
        <v/>
      </c>
      <c r="F633" s="26" t="str">
        <f>IF(E633="","",E633&amp;"@"&amp;COUNTIF($E$1:E633,E633))</f>
        <v/>
      </c>
      <c r="G633" s="26" t="str">
        <f t="shared" si="9"/>
        <v>Google 검색</v>
      </c>
      <c r="I633" s="26" t="str">
        <f>IF(E633="","",INDEX('기사 리스트'!B:B,MATCH("https://skinnonews.com"&amp;A633,'기사 리스트'!C:C,0)))</f>
        <v/>
      </c>
    </row>
    <row r="634" spans="1:9">
      <c r="A634" s="32" t="s">
        <v>1329</v>
      </c>
      <c r="B634" s="32" t="s">
        <v>2596</v>
      </c>
      <c r="C634" s="32">
        <v>11</v>
      </c>
      <c r="D634" s="32">
        <v>10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Google 검색</v>
      </c>
      <c r="I634" s="26" t="str">
        <f>IF(E634="","",INDEX('기사 리스트'!B:B,MATCH("https://skinnonews.com"&amp;A634,'기사 리스트'!C:C,0)))</f>
        <v/>
      </c>
    </row>
    <row r="635" spans="1:9">
      <c r="A635" s="32" t="s">
        <v>1903</v>
      </c>
      <c r="B635" s="32" t="s">
        <v>2596</v>
      </c>
      <c r="C635" s="32">
        <v>11</v>
      </c>
      <c r="D635" s="32">
        <v>8</v>
      </c>
      <c r="E635" s="26" t="str">
        <f>IFERROR(MATCH(A635,기사별유입!$J$3:$J$3072,0),"")</f>
        <v/>
      </c>
      <c r="F635" s="26" t="str">
        <f>IF(E635="","",E635&amp;"@"&amp;COUNTIF($E$1:E635,E635))</f>
        <v/>
      </c>
      <c r="G635" s="26" t="str">
        <f t="shared" si="9"/>
        <v>Google 검색</v>
      </c>
      <c r="I635" s="26" t="str">
        <f>IF(E635="","",INDEX('기사 리스트'!B:B,MATCH("https://skinnonews.com"&amp;A635,'기사 리스트'!C:C,0)))</f>
        <v/>
      </c>
    </row>
    <row r="636" spans="1:9">
      <c r="A636" s="32" t="s">
        <v>1063</v>
      </c>
      <c r="B636" s="32" t="s">
        <v>2597</v>
      </c>
      <c r="C636" s="32">
        <v>11</v>
      </c>
      <c r="D636" s="32">
        <v>11</v>
      </c>
      <c r="E636" s="26">
        <f>IFERROR(MATCH(A636,기사별유입!$J$3:$J$3072,0),"")</f>
        <v>18</v>
      </c>
      <c r="F636" s="26" t="str">
        <f>IF(E636="","",E636&amp;"@"&amp;COUNTIF($E$1:E636,E636))</f>
        <v>18@3</v>
      </c>
      <c r="G636" s="26" t="str">
        <f t="shared" si="9"/>
        <v>직접유입</v>
      </c>
      <c r="I636" s="26" t="str">
        <f>IF(E636="","",INDEX('기사 리스트'!B:B,MATCH("https://skinnonews.com"&amp;A636,'기사 리스트'!C:C,0)))</f>
        <v>원유 용량의 단위 배럴(barrel, bbl), 언제부터 쓰였을까?</v>
      </c>
    </row>
    <row r="637" spans="1:9">
      <c r="A637" s="32" t="s">
        <v>1690</v>
      </c>
      <c r="B637" s="32" t="s">
        <v>2596</v>
      </c>
      <c r="C637" s="32">
        <v>11</v>
      </c>
      <c r="D637" s="32">
        <v>9</v>
      </c>
      <c r="E637" s="26" t="str">
        <f>IFERROR(MATCH(A637,기사별유입!$J$3:$J$3072,0),"")</f>
        <v/>
      </c>
      <c r="F637" s="26" t="str">
        <f>IF(E637="","",E637&amp;"@"&amp;COUNTIF($E$1:E637,E637))</f>
        <v/>
      </c>
      <c r="G637" s="26" t="str">
        <f t="shared" si="9"/>
        <v>Google 검색</v>
      </c>
      <c r="I637" s="26" t="str">
        <f>IF(E637="","",INDEX('기사 리스트'!B:B,MATCH("https://skinnonews.com"&amp;A637,'기사 리스트'!C:C,0)))</f>
        <v/>
      </c>
    </row>
    <row r="638" spans="1:9">
      <c r="A638" s="32" t="s">
        <v>1267</v>
      </c>
      <c r="B638" s="32" t="s">
        <v>2598</v>
      </c>
      <c r="C638" s="32">
        <v>11</v>
      </c>
      <c r="D638" s="32">
        <v>11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Naver 검색</v>
      </c>
      <c r="I638" s="26" t="str">
        <f>IF(E638="","",INDEX('기사 리스트'!B:B,MATCH("https://skinnonews.com"&amp;A638,'기사 리스트'!C:C,0)))</f>
        <v/>
      </c>
    </row>
    <row r="639" spans="1:9">
      <c r="A639" s="32" t="s">
        <v>1594</v>
      </c>
      <c r="B639" s="32" t="s">
        <v>2596</v>
      </c>
      <c r="C639" s="32">
        <v>11</v>
      </c>
      <c r="D639" s="32">
        <v>10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Google 검색</v>
      </c>
      <c r="I639" s="26" t="str">
        <f>IF(E639="","",INDEX('기사 리스트'!B:B,MATCH("https://skinnonews.com"&amp;A639,'기사 리스트'!C:C,0)))</f>
        <v/>
      </c>
    </row>
    <row r="640" spans="1:9">
      <c r="A640" s="32" t="s">
        <v>1079</v>
      </c>
      <c r="B640" s="32" t="s">
        <v>2596</v>
      </c>
      <c r="C640" s="32">
        <v>11</v>
      </c>
      <c r="D640" s="32">
        <v>8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Google 검색</v>
      </c>
      <c r="I640" s="26" t="str">
        <f>IF(E640="","",INDEX('기사 리스트'!B:B,MATCH("https://skinnonews.com"&amp;A640,'기사 리스트'!C:C,0)))</f>
        <v/>
      </c>
    </row>
    <row r="641" spans="1:9">
      <c r="A641" s="32" t="s">
        <v>1252</v>
      </c>
      <c r="B641" s="32" t="s">
        <v>2596</v>
      </c>
      <c r="C641" s="32">
        <v>11</v>
      </c>
      <c r="D641" s="32">
        <v>11</v>
      </c>
      <c r="E641" s="26" t="str">
        <f>IFERROR(MATCH(A641,기사별유입!$J$3:$J$3072,0),"")</f>
        <v/>
      </c>
      <c r="F641" s="26" t="str">
        <f>IF(E641="","",E641&amp;"@"&amp;COUNTIF($E$1:E641,E641))</f>
        <v/>
      </c>
      <c r="G641" s="26" t="str">
        <f t="shared" si="9"/>
        <v>Google 검색</v>
      </c>
      <c r="I641" s="26" t="str">
        <f>IF(E641="","",INDEX('기사 리스트'!B:B,MATCH("https://skinnonews.com"&amp;A641,'기사 리스트'!C:C,0)))</f>
        <v/>
      </c>
    </row>
    <row r="642" spans="1:9">
      <c r="A642" s="32" t="s">
        <v>1048</v>
      </c>
      <c r="B642" s="32" t="s">
        <v>2609</v>
      </c>
      <c r="C642" s="32">
        <v>11</v>
      </c>
      <c r="D642" s="32">
        <v>7</v>
      </c>
      <c r="E642" s="26">
        <f>IFERROR(MATCH(A642,기사별유입!$J$3:$J$3072,0),"")</f>
        <v>48</v>
      </c>
      <c r="F642" s="26" t="str">
        <f>IF(E642="","",E642&amp;"@"&amp;COUNTIF($E$1:E642,E642))</f>
        <v>48@2</v>
      </c>
      <c r="G642" s="26" t="str">
        <f t="shared" si="9"/>
        <v>Bing</v>
      </c>
      <c r="I642" s="26" t="e">
        <f>IF(E642="","",INDEX('기사 리스트'!B:B,MATCH("https://skinnonews.com"&amp;A642,'기사 리스트'!C:C,0)))</f>
        <v>#N/A</v>
      </c>
    </row>
    <row r="643" spans="1:9">
      <c r="A643" s="32" t="s">
        <v>2306</v>
      </c>
      <c r="B643" s="32" t="s">
        <v>2597</v>
      </c>
      <c r="C643" s="32">
        <v>11</v>
      </c>
      <c r="D643" s="32">
        <v>4</v>
      </c>
      <c r="E643" s="26" t="str">
        <f>IFERROR(MATCH(A643,기사별유입!$J$3:$J$3072,0),"")</f>
        <v/>
      </c>
      <c r="F643" s="26" t="str">
        <f>IF(E643="","",E643&amp;"@"&amp;COUNTIF($E$1:E643,E643))</f>
        <v/>
      </c>
      <c r="G643" s="26" t="str">
        <f t="shared" ref="G643:G706" si="10">IF(B643="naver","Naver 검색",IF(B643="google","Google 검색",IF(B643="(direct)","직접유입",UPPER(LEFT(B643,1))&amp;MID(B643,2,99))))</f>
        <v>직접유입</v>
      </c>
      <c r="I643" s="26" t="str">
        <f>IF(E643="","",INDEX('기사 리스트'!B:B,MATCH("https://skinnonews.com"&amp;A643,'기사 리스트'!C:C,0)))</f>
        <v/>
      </c>
    </row>
    <row r="644" spans="1:9">
      <c r="A644" s="32" t="s">
        <v>1602</v>
      </c>
      <c r="B644" s="32" t="s">
        <v>2596</v>
      </c>
      <c r="C644" s="32">
        <v>11</v>
      </c>
      <c r="D644" s="32">
        <v>9</v>
      </c>
      <c r="E644" s="26" t="str">
        <f>IFERROR(MATCH(A644,기사별유입!$J$3:$J$3072,0),"")</f>
        <v/>
      </c>
      <c r="F644" s="26" t="str">
        <f>IF(E644="","",E644&amp;"@"&amp;COUNTIF($E$1:E644,E644))</f>
        <v/>
      </c>
      <c r="G644" s="26" t="str">
        <f t="shared" si="10"/>
        <v>Google 검색</v>
      </c>
      <c r="I644" s="26" t="str">
        <f>IF(E644="","",INDEX('기사 리스트'!B:B,MATCH("https://skinnonews.com"&amp;A644,'기사 리스트'!C:C,0)))</f>
        <v/>
      </c>
    </row>
    <row r="645" spans="1:9">
      <c r="A645" s="32" t="s">
        <v>1760</v>
      </c>
      <c r="B645" s="32" t="s">
        <v>2596</v>
      </c>
      <c r="C645" s="32">
        <v>11</v>
      </c>
      <c r="D645" s="32">
        <v>11</v>
      </c>
      <c r="E645" s="26" t="str">
        <f>IFERROR(MATCH(A645,기사별유입!$J$3:$J$3072,0),"")</f>
        <v/>
      </c>
      <c r="F645" s="26" t="str">
        <f>IF(E645="","",E645&amp;"@"&amp;COUNTIF($E$1:E645,E645))</f>
        <v/>
      </c>
      <c r="G645" s="26" t="str">
        <f t="shared" si="10"/>
        <v>Google 검색</v>
      </c>
      <c r="I645" s="26" t="str">
        <f>IF(E645="","",INDEX('기사 리스트'!B:B,MATCH("https://skinnonews.com"&amp;A645,'기사 리스트'!C:C,0)))</f>
        <v/>
      </c>
    </row>
    <row r="646" spans="1:9">
      <c r="A646" s="32" t="s">
        <v>1254</v>
      </c>
      <c r="B646" s="32" t="s">
        <v>2596</v>
      </c>
      <c r="C646" s="32">
        <v>11</v>
      </c>
      <c r="D646" s="32">
        <v>11</v>
      </c>
      <c r="E646" s="26" t="str">
        <f>IFERROR(MATCH(A646,기사별유입!$J$3:$J$3072,0),"")</f>
        <v/>
      </c>
      <c r="F646" s="26" t="str">
        <f>IF(E646="","",E646&amp;"@"&amp;COUNTIF($E$1:E646,E646))</f>
        <v/>
      </c>
      <c r="G646" s="26" t="str">
        <f t="shared" si="10"/>
        <v>Google 검색</v>
      </c>
      <c r="I646" s="26" t="str">
        <f>IF(E646="","",INDEX('기사 리스트'!B:B,MATCH("https://skinnonews.com"&amp;A646,'기사 리스트'!C:C,0)))</f>
        <v/>
      </c>
    </row>
    <row r="647" spans="1:9">
      <c r="A647" s="32" t="s">
        <v>1512</v>
      </c>
      <c r="B647" s="32" t="s">
        <v>2596</v>
      </c>
      <c r="C647" s="32">
        <v>11</v>
      </c>
      <c r="D647" s="32">
        <v>11</v>
      </c>
      <c r="E647" s="26" t="str">
        <f>IFERROR(MATCH(A647,기사별유입!$J$3:$J$3072,0),"")</f>
        <v/>
      </c>
      <c r="F647" s="26" t="str">
        <f>IF(E647="","",E647&amp;"@"&amp;COUNTIF($E$1:E647,E647))</f>
        <v/>
      </c>
      <c r="G647" s="26" t="str">
        <f t="shared" si="10"/>
        <v>Google 검색</v>
      </c>
      <c r="I647" s="26" t="str">
        <f>IF(E647="","",INDEX('기사 리스트'!B:B,MATCH("https://skinnonews.com"&amp;A647,'기사 리스트'!C:C,0)))</f>
        <v/>
      </c>
    </row>
    <row r="648" spans="1:9">
      <c r="A648" s="32" t="s">
        <v>1513</v>
      </c>
      <c r="B648" s="32" t="s">
        <v>2596</v>
      </c>
      <c r="C648" s="32">
        <v>11</v>
      </c>
      <c r="D648" s="32">
        <v>6</v>
      </c>
      <c r="E648" s="26" t="str">
        <f>IFERROR(MATCH(A648,기사별유입!$J$3:$J$3072,0),"")</f>
        <v/>
      </c>
      <c r="F648" s="26" t="str">
        <f>IF(E648="","",E648&amp;"@"&amp;COUNTIF($E$1:E648,E648))</f>
        <v/>
      </c>
      <c r="G648" s="26" t="str">
        <f t="shared" si="10"/>
        <v>Google 검색</v>
      </c>
      <c r="I648" s="26" t="str">
        <f>IF(E648="","",INDEX('기사 리스트'!B:B,MATCH("https://skinnonews.com"&amp;A648,'기사 리스트'!C:C,0)))</f>
        <v/>
      </c>
    </row>
    <row r="649" spans="1:9">
      <c r="A649" s="32" t="s">
        <v>1846</v>
      </c>
      <c r="B649" s="32" t="s">
        <v>2596</v>
      </c>
      <c r="C649" s="32">
        <v>11</v>
      </c>
      <c r="D649" s="32">
        <v>8</v>
      </c>
      <c r="E649" s="26" t="str">
        <f>IFERROR(MATCH(A649,기사별유입!$J$3:$J$3072,0),"")</f>
        <v/>
      </c>
      <c r="F649" s="26" t="str">
        <f>IF(E649="","",E649&amp;"@"&amp;COUNTIF($E$1:E649,E649))</f>
        <v/>
      </c>
      <c r="G649" s="26" t="str">
        <f t="shared" si="10"/>
        <v>Google 검색</v>
      </c>
      <c r="I649" s="26" t="str">
        <f>IF(E649="","",INDEX('기사 리스트'!B:B,MATCH("https://skinnonews.com"&amp;A649,'기사 리스트'!C:C,0)))</f>
        <v/>
      </c>
    </row>
    <row r="650" spans="1:9">
      <c r="A650" s="32" t="s">
        <v>1607</v>
      </c>
      <c r="B650" s="32" t="s">
        <v>2597</v>
      </c>
      <c r="C650" s="32">
        <v>11</v>
      </c>
      <c r="D650" s="32">
        <v>1</v>
      </c>
      <c r="E650" s="26" t="str">
        <f>IFERROR(MATCH(A650,기사별유입!$J$3:$J$3072,0),"")</f>
        <v/>
      </c>
      <c r="F650" s="26" t="str">
        <f>IF(E650="","",E650&amp;"@"&amp;COUNTIF($E$1:E650,E650))</f>
        <v/>
      </c>
      <c r="G650" s="26" t="str">
        <f t="shared" si="10"/>
        <v>직접유입</v>
      </c>
      <c r="I650" s="26" t="str">
        <f>IF(E650="","",INDEX('기사 리스트'!B:B,MATCH("https://skinnonews.com"&amp;A650,'기사 리스트'!C:C,0)))</f>
        <v/>
      </c>
    </row>
    <row r="651" spans="1:9">
      <c r="A651" s="32" t="s">
        <v>1018</v>
      </c>
      <c r="B651" s="32" t="s">
        <v>2598</v>
      </c>
      <c r="C651" s="32">
        <v>11</v>
      </c>
      <c r="D651" s="32">
        <v>8</v>
      </c>
      <c r="E651" s="26" t="str">
        <f>IFERROR(MATCH(A651,기사별유입!$J$3:$J$3072,0),"")</f>
        <v/>
      </c>
      <c r="F651" s="26" t="str">
        <f>IF(E651="","",E651&amp;"@"&amp;COUNTIF($E$1:E651,E651))</f>
        <v/>
      </c>
      <c r="G651" s="26" t="str">
        <f t="shared" si="10"/>
        <v>Naver 검색</v>
      </c>
      <c r="I651" s="26" t="str">
        <f>IF(E651="","",INDEX('기사 리스트'!B:B,MATCH("https://skinnonews.com"&amp;A651,'기사 리스트'!C:C,0)))</f>
        <v/>
      </c>
    </row>
    <row r="652" spans="1:9">
      <c r="A652" s="32" t="s">
        <v>1013</v>
      </c>
      <c r="B652" s="32" t="s">
        <v>2619</v>
      </c>
      <c r="C652" s="32">
        <v>11</v>
      </c>
      <c r="D652" s="32">
        <v>1</v>
      </c>
      <c r="E652" s="26" t="str">
        <f>IFERROR(MATCH(A652,기사별유입!$J$3:$J$3072,0),"")</f>
        <v/>
      </c>
      <c r="F652" s="26" t="str">
        <f>IF(E652="","",E652&amp;"@"&amp;COUNTIF($E$1:E652,E652))</f>
        <v/>
      </c>
      <c r="G652" s="26" t="str">
        <f t="shared" si="10"/>
        <v>Skinnovation.co.kr</v>
      </c>
      <c r="I652" s="26" t="str">
        <f>IF(E652="","",INDEX('기사 리스트'!B:B,MATCH("https://skinnonews.com"&amp;A652,'기사 리스트'!C:C,0)))</f>
        <v/>
      </c>
    </row>
    <row r="653" spans="1:9">
      <c r="A653" s="32" t="s">
        <v>1147</v>
      </c>
      <c r="B653" s="32" t="s">
        <v>2617</v>
      </c>
      <c r="C653" s="32">
        <v>11</v>
      </c>
      <c r="D653" s="32">
        <v>1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Instagramstory</v>
      </c>
      <c r="I653" s="26" t="str">
        <f>IF(E653="","",INDEX('기사 리스트'!B:B,MATCH("https://skinnonews.com"&amp;A653,'기사 리스트'!C:C,0)))</f>
        <v/>
      </c>
    </row>
    <row r="654" spans="1:9">
      <c r="A654" s="32" t="s">
        <v>1107</v>
      </c>
      <c r="B654" s="32" t="s">
        <v>2598</v>
      </c>
      <c r="C654" s="32">
        <v>11</v>
      </c>
      <c r="D654" s="32">
        <v>8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Naver 검색</v>
      </c>
      <c r="I654" s="26" t="str">
        <f>IF(E654="","",INDEX('기사 리스트'!B:B,MATCH("https://skinnonews.com"&amp;A654,'기사 리스트'!C:C,0)))</f>
        <v/>
      </c>
    </row>
    <row r="655" spans="1:9">
      <c r="A655" s="32" t="s">
        <v>1031</v>
      </c>
      <c r="B655" s="32" t="s">
        <v>2598</v>
      </c>
      <c r="C655" s="32">
        <v>11</v>
      </c>
      <c r="D655" s="32">
        <v>8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Naver 검색</v>
      </c>
      <c r="I655" s="26" t="str">
        <f>IF(E655="","",INDEX('기사 리스트'!B:B,MATCH("https://skinnonews.com"&amp;A655,'기사 리스트'!C:C,0)))</f>
        <v/>
      </c>
    </row>
    <row r="656" spans="1:9">
      <c r="A656" s="32" t="s">
        <v>1002</v>
      </c>
      <c r="B656" s="32" t="s">
        <v>2604</v>
      </c>
      <c r="C656" s="32">
        <v>11</v>
      </c>
      <c r="D656" s="32">
        <v>7</v>
      </c>
      <c r="E656" s="26" t="str">
        <f>IFERROR(MATCH(A656,기사별유입!$J$3:$J$3072,0),"")</f>
        <v/>
      </c>
      <c r="F656" s="26" t="str">
        <f>IF(E656="","",E656&amp;"@"&amp;COUNTIF($E$1:E656,E656))</f>
        <v/>
      </c>
      <c r="G656" s="26" t="str">
        <f t="shared" si="10"/>
        <v>Skgeocentric.com</v>
      </c>
      <c r="I656" s="26" t="str">
        <f>IF(E656="","",INDEX('기사 리스트'!B:B,MATCH("https://skinnonews.com"&amp;A656,'기사 리스트'!C:C,0)))</f>
        <v/>
      </c>
    </row>
    <row r="657" spans="1:9">
      <c r="A657" s="32" t="s">
        <v>1446</v>
      </c>
      <c r="B657" s="32" t="s">
        <v>2596</v>
      </c>
      <c r="C657" s="32">
        <v>11</v>
      </c>
      <c r="D657" s="32">
        <v>10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Google 검색</v>
      </c>
      <c r="I657" s="26" t="str">
        <f>IF(E657="","",INDEX('기사 리스트'!B:B,MATCH("https://skinnonews.com"&amp;A657,'기사 리스트'!C:C,0)))</f>
        <v/>
      </c>
    </row>
    <row r="658" spans="1:9">
      <c r="A658" s="32" t="s">
        <v>994</v>
      </c>
      <c r="B658" s="32" t="s">
        <v>2617</v>
      </c>
      <c r="C658" s="32">
        <v>10</v>
      </c>
      <c r="D658" s="32">
        <v>4</v>
      </c>
      <c r="E658" s="26" t="str">
        <f>IFERROR(MATCH(A658,기사별유입!$J$3:$J$3072,0),"")</f>
        <v/>
      </c>
      <c r="F658" s="26" t="str">
        <f>IF(E658="","",E658&amp;"@"&amp;COUNTIF($E$1:E658,E658))</f>
        <v/>
      </c>
      <c r="G658" s="26" t="str">
        <f t="shared" si="10"/>
        <v>Instagramstory</v>
      </c>
      <c r="I658" s="26" t="str">
        <f>IF(E658="","",INDEX('기사 리스트'!B:B,MATCH("https://skinnonews.com"&amp;A658,'기사 리스트'!C:C,0)))</f>
        <v/>
      </c>
    </row>
    <row r="659" spans="1:9">
      <c r="A659" s="32" t="s">
        <v>1518</v>
      </c>
      <c r="B659" s="32" t="s">
        <v>2596</v>
      </c>
      <c r="C659" s="32">
        <v>10</v>
      </c>
      <c r="D659" s="32">
        <v>8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Google 검색</v>
      </c>
      <c r="I659" s="26" t="str">
        <f>IF(E659="","",INDEX('기사 리스트'!B:B,MATCH("https://skinnonews.com"&amp;A659,'기사 리스트'!C:C,0)))</f>
        <v/>
      </c>
    </row>
    <row r="660" spans="1:9">
      <c r="A660" s="32" t="s">
        <v>1151</v>
      </c>
      <c r="B660" s="32" t="s">
        <v>2597</v>
      </c>
      <c r="C660" s="32">
        <v>10</v>
      </c>
      <c r="D660" s="32">
        <v>8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직접유입</v>
      </c>
      <c r="I660" s="26" t="str">
        <f>IF(E660="","",INDEX('기사 리스트'!B:B,MATCH("https://skinnonews.com"&amp;A660,'기사 리스트'!C:C,0)))</f>
        <v/>
      </c>
    </row>
    <row r="661" spans="1:9">
      <c r="A661" s="32" t="s">
        <v>1429</v>
      </c>
      <c r="B661" s="32" t="s">
        <v>2596</v>
      </c>
      <c r="C661" s="32">
        <v>10</v>
      </c>
      <c r="D661" s="32">
        <v>9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Google 검색</v>
      </c>
      <c r="I661" s="26" t="str">
        <f>IF(E661="","",INDEX('기사 리스트'!B:B,MATCH("https://skinnonews.com"&amp;A661,'기사 리스트'!C:C,0)))</f>
        <v/>
      </c>
    </row>
    <row r="662" spans="1:9">
      <c r="A662" s="32" t="s">
        <v>1307</v>
      </c>
      <c r="B662" s="32" t="s">
        <v>2596</v>
      </c>
      <c r="C662" s="32">
        <v>10</v>
      </c>
      <c r="D662" s="32">
        <v>10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Google 검색</v>
      </c>
      <c r="I662" s="26" t="str">
        <f>IF(E662="","",INDEX('기사 리스트'!B:B,MATCH("https://skinnonews.com"&amp;A662,'기사 리스트'!C:C,0)))</f>
        <v/>
      </c>
    </row>
    <row r="663" spans="1:9">
      <c r="A663" s="32" t="s">
        <v>1155</v>
      </c>
      <c r="B663" s="32" t="s">
        <v>2596</v>
      </c>
      <c r="C663" s="32">
        <v>10</v>
      </c>
      <c r="D663" s="32">
        <v>9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Google 검색</v>
      </c>
      <c r="I663" s="26" t="str">
        <f>IF(E663="","",INDEX('기사 리스트'!B:B,MATCH("https://skinnonews.com"&amp;A663,'기사 리스트'!C:C,0)))</f>
        <v/>
      </c>
    </row>
    <row r="664" spans="1:9">
      <c r="A664" s="32" t="s">
        <v>1521</v>
      </c>
      <c r="B664" s="32" t="s">
        <v>2596</v>
      </c>
      <c r="C664" s="32">
        <v>10</v>
      </c>
      <c r="D664" s="32">
        <v>9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Google 검색</v>
      </c>
      <c r="I664" s="26" t="str">
        <f>IF(E664="","",INDEX('기사 리스트'!B:B,MATCH("https://skinnonews.com"&amp;A664,'기사 리스트'!C:C,0)))</f>
        <v/>
      </c>
    </row>
    <row r="665" spans="1:9">
      <c r="A665" s="32" t="s">
        <v>1865</v>
      </c>
      <c r="B665" s="32" t="s">
        <v>2596</v>
      </c>
      <c r="C665" s="32">
        <v>10</v>
      </c>
      <c r="D665" s="32">
        <v>9</v>
      </c>
      <c r="E665" s="26" t="str">
        <f>IFERROR(MATCH(A665,기사별유입!$J$3:$J$3072,0),"")</f>
        <v/>
      </c>
      <c r="F665" s="26" t="str">
        <f>IF(E665="","",E665&amp;"@"&amp;COUNTIF($E$1:E665,E665))</f>
        <v/>
      </c>
      <c r="G665" s="26" t="str">
        <f t="shared" si="10"/>
        <v>Google 검색</v>
      </c>
      <c r="I665" s="26" t="str">
        <f>IF(E665="","",INDEX('기사 리스트'!B:B,MATCH("https://skinnonews.com"&amp;A665,'기사 리스트'!C:C,0)))</f>
        <v/>
      </c>
    </row>
    <row r="666" spans="1:9">
      <c r="A666" s="32" t="s">
        <v>1672</v>
      </c>
      <c r="B666" s="32" t="s">
        <v>2596</v>
      </c>
      <c r="C666" s="32">
        <v>10</v>
      </c>
      <c r="D666" s="32">
        <v>10</v>
      </c>
      <c r="E666" s="26" t="str">
        <f>IFERROR(MATCH(A666,기사별유입!$J$3:$J$3072,0),"")</f>
        <v/>
      </c>
      <c r="F666" s="26" t="str">
        <f>IF(E666="","",E666&amp;"@"&amp;COUNTIF($E$1:E666,E666))</f>
        <v/>
      </c>
      <c r="G666" s="26" t="str">
        <f t="shared" si="10"/>
        <v>Google 검색</v>
      </c>
      <c r="I666" s="26" t="str">
        <f>IF(E666="","",INDEX('기사 리스트'!B:B,MATCH("https://skinnonews.com"&amp;A666,'기사 리스트'!C:C,0)))</f>
        <v/>
      </c>
    </row>
    <row r="667" spans="1:9">
      <c r="A667" s="32" t="s">
        <v>1360</v>
      </c>
      <c r="B667" s="32" t="s">
        <v>2596</v>
      </c>
      <c r="C667" s="32">
        <v>10</v>
      </c>
      <c r="D667" s="32">
        <v>9</v>
      </c>
      <c r="E667" s="26" t="str">
        <f>IFERROR(MATCH(A667,기사별유입!$J$3:$J$3072,0),"")</f>
        <v/>
      </c>
      <c r="F667" s="26" t="str">
        <f>IF(E667="","",E667&amp;"@"&amp;COUNTIF($E$1:E667,E667))</f>
        <v/>
      </c>
      <c r="G667" s="26" t="str">
        <f t="shared" si="10"/>
        <v>Google 검색</v>
      </c>
      <c r="I667" s="26" t="str">
        <f>IF(E667="","",INDEX('기사 리스트'!B:B,MATCH("https://skinnonews.com"&amp;A667,'기사 리스트'!C:C,0)))</f>
        <v/>
      </c>
    </row>
    <row r="668" spans="1:9">
      <c r="A668" s="32" t="s">
        <v>1223</v>
      </c>
      <c r="B668" s="32" t="s">
        <v>2598</v>
      </c>
      <c r="C668" s="32">
        <v>10</v>
      </c>
      <c r="D668" s="32">
        <v>8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Naver 검색</v>
      </c>
      <c r="I668" s="26" t="str">
        <f>IF(E668="","",INDEX('기사 리스트'!B:B,MATCH("https://skinnonews.com"&amp;A668,'기사 리스트'!C:C,0)))</f>
        <v/>
      </c>
    </row>
    <row r="669" spans="1:9">
      <c r="A669" s="32" t="s">
        <v>1786</v>
      </c>
      <c r="B669" s="32" t="s">
        <v>2596</v>
      </c>
      <c r="C669" s="32">
        <v>10</v>
      </c>
      <c r="D669" s="32">
        <v>9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Google 검색</v>
      </c>
      <c r="I669" s="26" t="str">
        <f>IF(E669="","",INDEX('기사 리스트'!B:B,MATCH("https://skinnonews.com"&amp;A669,'기사 리스트'!C:C,0)))</f>
        <v/>
      </c>
    </row>
    <row r="670" spans="1:9">
      <c r="A670" s="32" t="s">
        <v>1052</v>
      </c>
      <c r="B670" s="32" t="s">
        <v>2597</v>
      </c>
      <c r="C670" s="32">
        <v>10</v>
      </c>
      <c r="D670" s="32">
        <v>10</v>
      </c>
      <c r="E670" s="26">
        <f>IFERROR(MATCH(A670,기사별유입!$J$3:$J$3072,0),"")</f>
        <v>25</v>
      </c>
      <c r="F670" s="26" t="str">
        <f>IF(E670="","",E670&amp;"@"&amp;COUNTIF($E$1:E670,E670))</f>
        <v>25@4</v>
      </c>
      <c r="G670" s="26" t="str">
        <f t="shared" si="10"/>
        <v>직접유입</v>
      </c>
      <c r="I670" s="26" t="str">
        <f>IF(E670="","",INDEX('기사 리스트'!B:B,MATCH("https://skinnonews.com"&amp;A670,'기사 리스트'!C:C,0)))</f>
        <v>[기고] 언제나 전력과 함께 : V2L은 왜 신형 전기차가 반드시 구비해야 하는 기능인가? – 제임스 카터 (James Carter)</v>
      </c>
    </row>
    <row r="671" spans="1:9">
      <c r="A671" s="32" t="s">
        <v>1432</v>
      </c>
      <c r="B671" s="32" t="s">
        <v>2596</v>
      </c>
      <c r="C671" s="32">
        <v>10</v>
      </c>
      <c r="D671" s="32">
        <v>7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Google 검색</v>
      </c>
      <c r="I671" s="26" t="str">
        <f>IF(E671="","",INDEX('기사 리스트'!B:B,MATCH("https://skinnonews.com"&amp;A671,'기사 리스트'!C:C,0)))</f>
        <v/>
      </c>
    </row>
    <row r="672" spans="1:9">
      <c r="A672" s="32" t="s">
        <v>1138</v>
      </c>
      <c r="B672" s="32" t="s">
        <v>2598</v>
      </c>
      <c r="C672" s="32">
        <v>10</v>
      </c>
      <c r="D672" s="32">
        <v>10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Naver 검색</v>
      </c>
      <c r="I672" s="26" t="str">
        <f>IF(E672="","",INDEX('기사 리스트'!B:B,MATCH("https://skinnonews.com"&amp;A672,'기사 리스트'!C:C,0)))</f>
        <v/>
      </c>
    </row>
    <row r="673" spans="1:9">
      <c r="A673" s="32" t="s">
        <v>1224</v>
      </c>
      <c r="B673" s="32" t="s">
        <v>2596</v>
      </c>
      <c r="C673" s="32">
        <v>10</v>
      </c>
      <c r="D673" s="32">
        <v>8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Google 검색</v>
      </c>
      <c r="I673" s="26" t="str">
        <f>IF(E673="","",INDEX('기사 리스트'!B:B,MATCH("https://skinnonews.com"&amp;A673,'기사 리스트'!C:C,0)))</f>
        <v/>
      </c>
    </row>
    <row r="674" spans="1:9">
      <c r="A674" s="32" t="s">
        <v>1043</v>
      </c>
      <c r="B674" s="32" t="s">
        <v>2597</v>
      </c>
      <c r="C674" s="32">
        <v>10</v>
      </c>
      <c r="D674" s="32">
        <v>10</v>
      </c>
      <c r="E674" s="26">
        <f>IFERROR(MATCH(A674,기사별유입!$J$3:$J$3072,0),"")</f>
        <v>54</v>
      </c>
      <c r="F674" s="26" t="str">
        <f>IF(E674="","",E674&amp;"@"&amp;COUNTIF($E$1:E674,E674))</f>
        <v>54@2</v>
      </c>
      <c r="G674" s="26" t="str">
        <f t="shared" si="10"/>
        <v>직접유입</v>
      </c>
      <c r="I674" s="26" t="str">
        <f>IF(E674="","",INDEX('기사 리스트'!B:B,MATCH("https://skinnonews.com"&amp;A674,'기사 리스트'!C:C,0)))</f>
        <v>SK온, 세계 최고 리튬이온전도도 新고체전해질 개발 성공</v>
      </c>
    </row>
    <row r="675" spans="1:9">
      <c r="A675" s="32" t="s">
        <v>1676</v>
      </c>
      <c r="B675" s="32" t="s">
        <v>2596</v>
      </c>
      <c r="C675" s="32">
        <v>10</v>
      </c>
      <c r="D675" s="32">
        <v>9</v>
      </c>
      <c r="E675" s="26" t="str">
        <f>IFERROR(MATCH(A675,기사별유입!$J$3:$J$3072,0),"")</f>
        <v/>
      </c>
      <c r="F675" s="26" t="str">
        <f>IF(E675="","",E675&amp;"@"&amp;COUNTIF($E$1:E675,E675))</f>
        <v/>
      </c>
      <c r="G675" s="26" t="str">
        <f t="shared" si="10"/>
        <v>Google 검색</v>
      </c>
      <c r="I675" s="26" t="str">
        <f>IF(E675="","",INDEX('기사 리스트'!B:B,MATCH("https://skinnonews.com"&amp;A675,'기사 리스트'!C:C,0)))</f>
        <v/>
      </c>
    </row>
    <row r="676" spans="1:9">
      <c r="A676" s="32" t="s">
        <v>1625</v>
      </c>
      <c r="B676" s="32" t="s">
        <v>2596</v>
      </c>
      <c r="C676" s="32">
        <v>10</v>
      </c>
      <c r="D676" s="32">
        <v>9</v>
      </c>
      <c r="E676" s="26" t="str">
        <f>IFERROR(MATCH(A676,기사별유입!$J$3:$J$3072,0),"")</f>
        <v/>
      </c>
      <c r="F676" s="26" t="str">
        <f>IF(E676="","",E676&amp;"@"&amp;COUNTIF($E$1:E676,E676))</f>
        <v/>
      </c>
      <c r="G676" s="26" t="str">
        <f t="shared" si="10"/>
        <v>Google 검색</v>
      </c>
      <c r="I676" s="26" t="str">
        <f>IF(E676="","",INDEX('기사 리스트'!B:B,MATCH("https://skinnonews.com"&amp;A676,'기사 리스트'!C:C,0)))</f>
        <v/>
      </c>
    </row>
    <row r="677" spans="1:9">
      <c r="A677" s="32" t="s">
        <v>1064</v>
      </c>
      <c r="B677" s="32" t="s">
        <v>2597</v>
      </c>
      <c r="C677" s="32">
        <v>10</v>
      </c>
      <c r="D677" s="32">
        <v>4</v>
      </c>
      <c r="E677" s="26">
        <f>IFERROR(MATCH(A677,기사별유입!$J$3:$J$3072,0),"")</f>
        <v>45</v>
      </c>
      <c r="F677" s="26" t="str">
        <f>IF(E677="","",E677&amp;"@"&amp;COUNTIF($E$1:E677,E677))</f>
        <v>45@3</v>
      </c>
      <c r="G677" s="26" t="str">
        <f t="shared" si="10"/>
        <v>직접유입</v>
      </c>
      <c r="I677" s="26" t="str">
        <f>IF(E677="","",INDEX('기사 리스트'!B:B,MATCH("https://skinnonews.com"&amp;A677,'기사 리스트'!C:C,0)))</f>
        <v>당신의 모든 일상을 머핀과 함께! ‘머핀 포인트’ 3000점으로 차량용 소화기, 옥스포드 블록 등 증정</v>
      </c>
    </row>
    <row r="678" spans="1:9">
      <c r="A678" s="32" t="s">
        <v>1202</v>
      </c>
      <c r="B678" s="32" t="s">
        <v>2596</v>
      </c>
      <c r="C678" s="32">
        <v>10</v>
      </c>
      <c r="D678" s="32">
        <v>8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Google 검색</v>
      </c>
      <c r="I678" s="26" t="str">
        <f>IF(E678="","",INDEX('기사 리스트'!B:B,MATCH("https://skinnonews.com"&amp;A678,'기사 리스트'!C:C,0)))</f>
        <v/>
      </c>
    </row>
    <row r="679" spans="1:9">
      <c r="A679" s="32" t="s">
        <v>1054</v>
      </c>
      <c r="B679" s="32" t="s">
        <v>2598</v>
      </c>
      <c r="C679" s="32">
        <v>10</v>
      </c>
      <c r="D679" s="32">
        <v>9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Naver 검색</v>
      </c>
      <c r="I679" s="26" t="str">
        <f>IF(E679="","",INDEX('기사 리스트'!B:B,MATCH("https://skinnonews.com"&amp;A679,'기사 리스트'!C:C,0)))</f>
        <v/>
      </c>
    </row>
    <row r="680" spans="1:9">
      <c r="A680" s="32" t="s">
        <v>1140</v>
      </c>
      <c r="B680" s="32" t="s">
        <v>2597</v>
      </c>
      <c r="C680" s="32">
        <v>10</v>
      </c>
      <c r="D680" s="32">
        <v>7</v>
      </c>
      <c r="E680" s="26" t="str">
        <f>IFERROR(MATCH(A680,기사별유입!$J$3:$J$3072,0),"")</f>
        <v/>
      </c>
      <c r="F680" s="26" t="str">
        <f>IF(E680="","",E680&amp;"@"&amp;COUNTIF($E$1:E680,E680))</f>
        <v/>
      </c>
      <c r="G680" s="26" t="str">
        <f t="shared" si="10"/>
        <v>직접유입</v>
      </c>
      <c r="I680" s="26" t="str">
        <f>IF(E680="","",INDEX('기사 리스트'!B:B,MATCH("https://skinnonews.com"&amp;A680,'기사 리스트'!C:C,0)))</f>
        <v/>
      </c>
    </row>
    <row r="681" spans="1:9">
      <c r="A681" s="32" t="s">
        <v>1282</v>
      </c>
      <c r="B681" s="32" t="s">
        <v>2596</v>
      </c>
      <c r="C681" s="32">
        <v>10</v>
      </c>
      <c r="D681" s="32">
        <v>9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Google 검색</v>
      </c>
      <c r="I681" s="26" t="str">
        <f>IF(E681="","",INDEX('기사 리스트'!B:B,MATCH("https://skinnonews.com"&amp;A681,'기사 리스트'!C:C,0)))</f>
        <v/>
      </c>
    </row>
    <row r="682" spans="1:9">
      <c r="A682" s="32" t="s">
        <v>2410</v>
      </c>
      <c r="B682" s="32" t="s">
        <v>2603</v>
      </c>
      <c r="C682" s="32">
        <v>10</v>
      </c>
      <c r="D682" s="32">
        <v>8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Skenergy.com</v>
      </c>
      <c r="I682" s="26" t="str">
        <f>IF(E682="","",INDEX('기사 리스트'!B:B,MATCH("https://skinnonews.com"&amp;A682,'기사 리스트'!C:C,0)))</f>
        <v/>
      </c>
    </row>
    <row r="683" spans="1:9">
      <c r="A683" s="32" t="s">
        <v>2744</v>
      </c>
      <c r="B683" s="32" t="s">
        <v>2596</v>
      </c>
      <c r="C683" s="32">
        <v>10</v>
      </c>
      <c r="D683" s="32">
        <v>8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Google 검색</v>
      </c>
      <c r="I683" s="26" t="str">
        <f>IF(E683="","",INDEX('기사 리스트'!B:B,MATCH("https://skinnonews.com"&amp;A683,'기사 리스트'!C:C,0)))</f>
        <v/>
      </c>
    </row>
    <row r="684" spans="1:9">
      <c r="A684" s="32" t="s">
        <v>3014</v>
      </c>
      <c r="B684" s="32" t="s">
        <v>2596</v>
      </c>
      <c r="C684" s="32">
        <v>10</v>
      </c>
      <c r="D684" s="32">
        <v>9</v>
      </c>
      <c r="E684" s="26" t="str">
        <f>IFERROR(MATCH(A684,기사별유입!$J$3:$J$3072,0),"")</f>
        <v/>
      </c>
      <c r="F684" s="26" t="str">
        <f>IF(E684="","",E684&amp;"@"&amp;COUNTIF($E$1:E684,E684))</f>
        <v/>
      </c>
      <c r="G684" s="26" t="str">
        <f t="shared" si="10"/>
        <v>Google 검색</v>
      </c>
      <c r="I684" s="26" t="str">
        <f>IF(E684="","",INDEX('기사 리스트'!B:B,MATCH("https://skinnonews.com"&amp;A684,'기사 리스트'!C:C,0)))</f>
        <v/>
      </c>
    </row>
    <row r="685" spans="1:9">
      <c r="A685" s="32" t="s">
        <v>3445</v>
      </c>
      <c r="B685" s="32" t="s">
        <v>2646</v>
      </c>
      <c r="C685" s="32">
        <v>10</v>
      </c>
      <c r="D685" s="32">
        <v>7</v>
      </c>
      <c r="E685" s="26">
        <f>IFERROR(MATCH(A685,기사별유입!$J$3:$J$3072,0),"")</f>
        <v>56</v>
      </c>
      <c r="F685" s="26" t="str">
        <f>IF(E685="","",E685&amp;"@"&amp;COUNTIF($E$1:E685,E685))</f>
        <v>56@4</v>
      </c>
      <c r="G685" s="26" t="str">
        <f t="shared" si="10"/>
        <v>Ozmailer.com</v>
      </c>
      <c r="I685" s="26" t="str">
        <f>IF(E685="","",INDEX('기사 리스트'!B:B,MATCH("https://skinnonews.com"&amp;A685,'기사 리스트'!C:C,0)))</f>
        <v>“음악엔 장애도 장벽도 없다”, 부다페스트 수놓은 희망의 선율</v>
      </c>
    </row>
    <row r="686" spans="1:9">
      <c r="A686" s="32" t="s">
        <v>1534</v>
      </c>
      <c r="B686" s="32" t="s">
        <v>2597</v>
      </c>
      <c r="C686" s="32">
        <v>10</v>
      </c>
      <c r="D686" s="32">
        <v>5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직접유입</v>
      </c>
      <c r="I686" s="26" t="str">
        <f>IF(E686="","",INDEX('기사 리스트'!B:B,MATCH("https://skinnonews.com"&amp;A686,'기사 리스트'!C:C,0)))</f>
        <v/>
      </c>
    </row>
    <row r="687" spans="1:9">
      <c r="A687" s="32" t="s">
        <v>1235</v>
      </c>
      <c r="B687" s="32" t="s">
        <v>2598</v>
      </c>
      <c r="C687" s="32">
        <v>10</v>
      </c>
      <c r="D687" s="32">
        <v>9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Naver 검색</v>
      </c>
      <c r="I687" s="26" t="str">
        <f>IF(E687="","",INDEX('기사 리스트'!B:B,MATCH("https://skinnonews.com"&amp;A687,'기사 리스트'!C:C,0)))</f>
        <v/>
      </c>
    </row>
    <row r="688" spans="1:9">
      <c r="A688" s="32" t="s">
        <v>1727</v>
      </c>
      <c r="B688" s="32" t="s">
        <v>2598</v>
      </c>
      <c r="C688" s="32">
        <v>10</v>
      </c>
      <c r="D688" s="32">
        <v>9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Naver 검색</v>
      </c>
      <c r="I688" s="26" t="str">
        <f>IF(E688="","",INDEX('기사 리스트'!B:B,MATCH("https://skinnonews.com"&amp;A688,'기사 리스트'!C:C,0)))</f>
        <v/>
      </c>
    </row>
    <row r="689" spans="1:9">
      <c r="A689" s="32" t="s">
        <v>1800</v>
      </c>
      <c r="B689" s="32" t="s">
        <v>2596</v>
      </c>
      <c r="C689" s="32">
        <v>10</v>
      </c>
      <c r="D689" s="32">
        <v>7</v>
      </c>
      <c r="E689" s="26" t="str">
        <f>IFERROR(MATCH(A689,기사별유입!$J$3:$J$3072,0),"")</f>
        <v/>
      </c>
      <c r="F689" s="26" t="str">
        <f>IF(E689="","",E689&amp;"@"&amp;COUNTIF($E$1:E689,E689))</f>
        <v/>
      </c>
      <c r="G689" s="26" t="str">
        <f t="shared" si="10"/>
        <v>Google 검색</v>
      </c>
      <c r="I689" s="26" t="str">
        <f>IF(E689="","",INDEX('기사 리스트'!B:B,MATCH("https://skinnonews.com"&amp;A689,'기사 리스트'!C:C,0)))</f>
        <v/>
      </c>
    </row>
    <row r="690" spans="1:9">
      <c r="A690" s="32" t="s">
        <v>1312</v>
      </c>
      <c r="B690" s="32" t="s">
        <v>2596</v>
      </c>
      <c r="C690" s="32">
        <v>10</v>
      </c>
      <c r="D690" s="32">
        <v>10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Google 검색</v>
      </c>
      <c r="I690" s="26" t="str">
        <f>IF(E690="","",INDEX('기사 리스트'!B:B,MATCH("https://skinnonews.com"&amp;A690,'기사 리스트'!C:C,0)))</f>
        <v/>
      </c>
    </row>
    <row r="691" spans="1:9">
      <c r="A691" s="32" t="s">
        <v>1804</v>
      </c>
      <c r="B691" s="32" t="s">
        <v>2596</v>
      </c>
      <c r="C691" s="32">
        <v>10</v>
      </c>
      <c r="D691" s="32">
        <v>10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Google 검색</v>
      </c>
      <c r="I691" s="26" t="str">
        <f>IF(E691="","",INDEX('기사 리스트'!B:B,MATCH("https://skinnonews.com"&amp;A691,'기사 리스트'!C:C,0)))</f>
        <v/>
      </c>
    </row>
    <row r="692" spans="1:9">
      <c r="A692" s="32" t="s">
        <v>1141</v>
      </c>
      <c r="B692" s="32" t="s">
        <v>2598</v>
      </c>
      <c r="C692" s="32">
        <v>10</v>
      </c>
      <c r="D692" s="32">
        <v>10</v>
      </c>
      <c r="E692" s="26" t="str">
        <f>IFERROR(MATCH(A692,기사별유입!$J$3:$J$3072,0),"")</f>
        <v/>
      </c>
      <c r="F692" s="26" t="str">
        <f>IF(E692="","",E692&amp;"@"&amp;COUNTIF($E$1:E692,E692))</f>
        <v/>
      </c>
      <c r="G692" s="26" t="str">
        <f t="shared" si="10"/>
        <v>Naver 검색</v>
      </c>
      <c r="I692" s="26" t="str">
        <f>IF(E692="","",INDEX('기사 리스트'!B:B,MATCH("https://skinnonews.com"&amp;A692,'기사 리스트'!C:C,0)))</f>
        <v/>
      </c>
    </row>
    <row r="693" spans="1:9">
      <c r="A693" s="32" t="s">
        <v>1738</v>
      </c>
      <c r="B693" s="32" t="s">
        <v>2596</v>
      </c>
      <c r="C693" s="32">
        <v>10</v>
      </c>
      <c r="D693" s="32">
        <v>8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Google 검색</v>
      </c>
      <c r="I693" s="26" t="str">
        <f>IF(E693="","",INDEX('기사 리스트'!B:B,MATCH("https://skinnonews.com"&amp;A693,'기사 리스트'!C:C,0)))</f>
        <v/>
      </c>
    </row>
    <row r="694" spans="1:9">
      <c r="A694" s="32" t="s">
        <v>1739</v>
      </c>
      <c r="B694" s="32" t="s">
        <v>2596</v>
      </c>
      <c r="C694" s="32">
        <v>10</v>
      </c>
      <c r="D694" s="32">
        <v>10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Google 검색</v>
      </c>
      <c r="I694" s="26" t="str">
        <f>IF(E694="","",INDEX('기사 리스트'!B:B,MATCH("https://skinnonews.com"&amp;A694,'기사 리스트'!C:C,0)))</f>
        <v/>
      </c>
    </row>
    <row r="695" spans="1:9">
      <c r="A695" s="32" t="s">
        <v>1421</v>
      </c>
      <c r="B695" s="32" t="s">
        <v>2596</v>
      </c>
      <c r="C695" s="32">
        <v>10</v>
      </c>
      <c r="D695" s="32">
        <v>8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Google 검색</v>
      </c>
      <c r="I695" s="26" t="str">
        <f>IF(E695="","",INDEX('기사 리스트'!B:B,MATCH("https://skinnonews.com"&amp;A695,'기사 리스트'!C:C,0)))</f>
        <v/>
      </c>
    </row>
    <row r="696" spans="1:9">
      <c r="A696" s="32" t="s">
        <v>1346</v>
      </c>
      <c r="B696" s="32" t="s">
        <v>2596</v>
      </c>
      <c r="C696" s="32">
        <v>10</v>
      </c>
      <c r="D696" s="32">
        <v>7</v>
      </c>
      <c r="E696" s="26" t="str">
        <f>IFERROR(MATCH(A696,기사별유입!$J$3:$J$3072,0),"")</f>
        <v/>
      </c>
      <c r="F696" s="26" t="str">
        <f>IF(E696="","",E696&amp;"@"&amp;COUNTIF($E$1:E696,E696))</f>
        <v/>
      </c>
      <c r="G696" s="26" t="str">
        <f t="shared" si="10"/>
        <v>Google 검색</v>
      </c>
      <c r="I696" s="26" t="str">
        <f>IF(E696="","",INDEX('기사 리스트'!B:B,MATCH("https://skinnonews.com"&amp;A696,'기사 리스트'!C:C,0)))</f>
        <v/>
      </c>
    </row>
    <row r="697" spans="1:9">
      <c r="A697" s="32" t="s">
        <v>3467</v>
      </c>
      <c r="B697" s="32" t="s">
        <v>2597</v>
      </c>
      <c r="C697" s="32">
        <v>10</v>
      </c>
      <c r="D697" s="32">
        <v>6</v>
      </c>
      <c r="E697" s="26" t="str">
        <f>IFERROR(MATCH(A697,기사별유입!$J$3:$J$3072,0),"")</f>
        <v/>
      </c>
      <c r="F697" s="26" t="str">
        <f>IF(E697="","",E697&amp;"@"&amp;COUNTIF($E$1:E697,E697))</f>
        <v/>
      </c>
      <c r="G697" s="26" t="str">
        <f t="shared" si="10"/>
        <v>직접유입</v>
      </c>
      <c r="I697" s="26" t="str">
        <f>IF(E697="","",INDEX('기사 리스트'!B:B,MATCH("https://skinnonews.com"&amp;A697,'기사 리스트'!C:C,0)))</f>
        <v/>
      </c>
    </row>
    <row r="698" spans="1:9">
      <c r="A698" s="32" t="s">
        <v>2136</v>
      </c>
      <c r="B698" s="32" t="s">
        <v>2596</v>
      </c>
      <c r="C698" s="32">
        <v>10</v>
      </c>
      <c r="D698" s="32">
        <v>6</v>
      </c>
      <c r="E698" s="26" t="str">
        <f>IFERROR(MATCH(A698,기사별유입!$J$3:$J$3072,0),"")</f>
        <v/>
      </c>
      <c r="F698" s="26" t="str">
        <f>IF(E698="","",E698&amp;"@"&amp;COUNTIF($E$1:E698,E698))</f>
        <v/>
      </c>
      <c r="G698" s="26" t="str">
        <f t="shared" si="10"/>
        <v>Google 검색</v>
      </c>
      <c r="I698" s="26" t="str">
        <f>IF(E698="","",INDEX('기사 리스트'!B:B,MATCH("https://skinnonews.com"&amp;A698,'기사 리스트'!C:C,0)))</f>
        <v/>
      </c>
    </row>
    <row r="699" spans="1:9">
      <c r="A699" s="32" t="s">
        <v>2141</v>
      </c>
      <c r="B699" s="32" t="s">
        <v>2596</v>
      </c>
      <c r="C699" s="32">
        <v>10</v>
      </c>
      <c r="D699" s="32">
        <v>9</v>
      </c>
      <c r="E699" s="26" t="str">
        <f>IFERROR(MATCH(A699,기사별유입!$J$3:$J$3072,0),"")</f>
        <v/>
      </c>
      <c r="F699" s="26" t="str">
        <f>IF(E699="","",E699&amp;"@"&amp;COUNTIF($E$1:E699,E699))</f>
        <v/>
      </c>
      <c r="G699" s="26" t="str">
        <f t="shared" si="10"/>
        <v>Google 검색</v>
      </c>
      <c r="I699" s="26" t="str">
        <f>IF(E699="","",INDEX('기사 리스트'!B:B,MATCH("https://skinnonews.com"&amp;A699,'기사 리스트'!C:C,0)))</f>
        <v/>
      </c>
    </row>
    <row r="700" spans="1:9">
      <c r="A700" s="32" t="s">
        <v>1918</v>
      </c>
      <c r="B700" s="32" t="s">
        <v>2596</v>
      </c>
      <c r="C700" s="32">
        <v>10</v>
      </c>
      <c r="D700" s="32">
        <v>6</v>
      </c>
      <c r="E700" s="26" t="str">
        <f>IFERROR(MATCH(A700,기사별유입!$J$3:$J$3072,0),"")</f>
        <v/>
      </c>
      <c r="F700" s="26" t="str">
        <f>IF(E700="","",E700&amp;"@"&amp;COUNTIF($E$1:E700,E700))</f>
        <v/>
      </c>
      <c r="G700" s="26" t="str">
        <f t="shared" si="10"/>
        <v>Google 검색</v>
      </c>
      <c r="I700" s="26" t="str">
        <f>IF(E700="","",INDEX('기사 리스트'!B:B,MATCH("https://skinnonews.com"&amp;A700,'기사 리스트'!C:C,0)))</f>
        <v/>
      </c>
    </row>
    <row r="701" spans="1:9">
      <c r="A701" s="32" t="s">
        <v>1287</v>
      </c>
      <c r="B701" s="32" t="s">
        <v>2596</v>
      </c>
      <c r="C701" s="32">
        <v>10</v>
      </c>
      <c r="D701" s="32">
        <v>10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Google 검색</v>
      </c>
      <c r="I701" s="26" t="str">
        <f>IF(E701="","",INDEX('기사 리스트'!B:B,MATCH("https://skinnonews.com"&amp;A701,'기사 리스트'!C:C,0)))</f>
        <v/>
      </c>
    </row>
    <row r="702" spans="1:9">
      <c r="A702" s="32" t="s">
        <v>2145</v>
      </c>
      <c r="B702" s="32" t="s">
        <v>2598</v>
      </c>
      <c r="C702" s="32">
        <v>10</v>
      </c>
      <c r="D702" s="32">
        <v>8</v>
      </c>
      <c r="E702" s="26" t="str">
        <f>IFERROR(MATCH(A702,기사별유입!$J$3:$J$3072,0),"")</f>
        <v/>
      </c>
      <c r="F702" s="26" t="str">
        <f>IF(E702="","",E702&amp;"@"&amp;COUNTIF($E$1:E702,E702))</f>
        <v/>
      </c>
      <c r="G702" s="26" t="str">
        <f t="shared" si="10"/>
        <v>Naver 검색</v>
      </c>
      <c r="I702" s="26" t="str">
        <f>IF(E702="","",INDEX('기사 리스트'!B:B,MATCH("https://skinnonews.com"&amp;A702,'기사 리스트'!C:C,0)))</f>
        <v/>
      </c>
    </row>
    <row r="703" spans="1:9">
      <c r="A703" s="32" t="s">
        <v>2146</v>
      </c>
      <c r="B703" s="32" t="s">
        <v>2596</v>
      </c>
      <c r="C703" s="32">
        <v>10</v>
      </c>
      <c r="D703" s="32">
        <v>7</v>
      </c>
      <c r="E703" s="26" t="str">
        <f>IFERROR(MATCH(A703,기사별유입!$J$3:$J$3072,0),"")</f>
        <v/>
      </c>
      <c r="F703" s="26" t="str">
        <f>IF(E703="","",E703&amp;"@"&amp;COUNTIF($E$1:E703,E703))</f>
        <v/>
      </c>
      <c r="G703" s="26" t="str">
        <f t="shared" si="10"/>
        <v>Google 검색</v>
      </c>
      <c r="I703" s="26" t="str">
        <f>IF(E703="","",INDEX('기사 리스트'!B:B,MATCH("https://skinnonews.com"&amp;A703,'기사 리스트'!C:C,0)))</f>
        <v/>
      </c>
    </row>
    <row r="704" spans="1:9">
      <c r="A704" s="32" t="s">
        <v>1109</v>
      </c>
      <c r="B704" s="32" t="s">
        <v>2598</v>
      </c>
      <c r="C704" s="32">
        <v>10</v>
      </c>
      <c r="D704" s="32">
        <v>10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Naver 검색</v>
      </c>
      <c r="I704" s="26" t="str">
        <f>IF(E704="","",INDEX('기사 리스트'!B:B,MATCH("https://skinnonews.com"&amp;A704,'기사 리스트'!C:C,0)))</f>
        <v/>
      </c>
    </row>
    <row r="705" spans="1:9">
      <c r="A705" s="32" t="s">
        <v>2303</v>
      </c>
      <c r="B705" s="32" t="s">
        <v>2596</v>
      </c>
      <c r="C705" s="32">
        <v>10</v>
      </c>
      <c r="D705" s="32">
        <v>10</v>
      </c>
      <c r="E705" s="26" t="str">
        <f>IFERROR(MATCH(A705,기사별유입!$J$3:$J$3072,0),"")</f>
        <v/>
      </c>
      <c r="F705" s="26" t="str">
        <f>IF(E705="","",E705&amp;"@"&amp;COUNTIF($E$1:E705,E705))</f>
        <v/>
      </c>
      <c r="G705" s="26" t="str">
        <f t="shared" si="10"/>
        <v>Google 검색</v>
      </c>
      <c r="I705" s="26" t="str">
        <f>IF(E705="","",INDEX('기사 리스트'!B:B,MATCH("https://skinnonews.com"&amp;A705,'기사 리스트'!C:C,0)))</f>
        <v/>
      </c>
    </row>
    <row r="706" spans="1:9">
      <c r="A706" s="32" t="s">
        <v>1048</v>
      </c>
      <c r="B706" s="32" t="s">
        <v>2597</v>
      </c>
      <c r="C706" s="32">
        <v>10</v>
      </c>
      <c r="D706" s="32">
        <v>6</v>
      </c>
      <c r="E706" s="26">
        <f>IFERROR(MATCH(A706,기사별유입!$J$3:$J$3072,0),"")</f>
        <v>48</v>
      </c>
      <c r="F706" s="26" t="str">
        <f>IF(E706="","",E706&amp;"@"&amp;COUNTIF($E$1:E706,E706))</f>
        <v>48@3</v>
      </c>
      <c r="G706" s="26" t="str">
        <f t="shared" si="10"/>
        <v>직접유입</v>
      </c>
      <c r="I706" s="26" t="e">
        <f>IF(E706="","",INDEX('기사 리스트'!B:B,MATCH("https://skinnonews.com"&amp;A706,'기사 리스트'!C:C,0)))</f>
        <v>#N/A</v>
      </c>
    </row>
    <row r="707" spans="1:9">
      <c r="A707" s="32" t="s">
        <v>1557</v>
      </c>
      <c r="B707" s="32" t="s">
        <v>2596</v>
      </c>
      <c r="C707" s="32">
        <v>10</v>
      </c>
      <c r="D707" s="32">
        <v>9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Google 검색</v>
      </c>
      <c r="I707" s="26" t="str">
        <f>IF(E707="","",INDEX('기사 리스트'!B:B,MATCH("https://skinnonews.com"&amp;A707,'기사 리스트'!C:C,0)))</f>
        <v/>
      </c>
    </row>
    <row r="708" spans="1:9">
      <c r="A708" s="32" t="s">
        <v>1482</v>
      </c>
      <c r="B708" s="32" t="s">
        <v>2596</v>
      </c>
      <c r="C708" s="32">
        <v>10</v>
      </c>
      <c r="D708" s="32">
        <v>10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Google 검색</v>
      </c>
      <c r="I708" s="26" t="str">
        <f>IF(E708="","",INDEX('기사 리스트'!B:B,MATCH("https://skinnonews.com"&amp;A708,'기사 리스트'!C:C,0)))</f>
        <v/>
      </c>
    </row>
    <row r="709" spans="1:9">
      <c r="A709" s="32" t="s">
        <v>1303</v>
      </c>
      <c r="B709" s="32" t="s">
        <v>2596</v>
      </c>
      <c r="C709" s="32">
        <v>10</v>
      </c>
      <c r="D709" s="32">
        <v>10</v>
      </c>
      <c r="E709" s="26" t="str">
        <f>IFERROR(MATCH(A709,기사별유입!$J$3:$J$3072,0),"")</f>
        <v/>
      </c>
      <c r="F709" s="26" t="str">
        <f>IF(E709="","",E709&amp;"@"&amp;COUNTIF($E$1:E709,E709))</f>
        <v/>
      </c>
      <c r="G709" s="26" t="str">
        <f t="shared" si="11"/>
        <v>Google 검색</v>
      </c>
      <c r="I709" s="26" t="str">
        <f>IF(E709="","",INDEX('기사 리스트'!B:B,MATCH("https://skinnonews.com"&amp;A709,'기사 리스트'!C:C,0)))</f>
        <v/>
      </c>
    </row>
    <row r="710" spans="1:9">
      <c r="A710" s="32" t="s">
        <v>1444</v>
      </c>
      <c r="B710" s="32" t="s">
        <v>2596</v>
      </c>
      <c r="C710" s="32">
        <v>10</v>
      </c>
      <c r="D710" s="32">
        <v>8</v>
      </c>
      <c r="E710" s="26" t="str">
        <f>IFERROR(MATCH(A710,기사별유입!$J$3:$J$3072,0),"")</f>
        <v/>
      </c>
      <c r="F710" s="26" t="str">
        <f>IF(E710="","",E710&amp;"@"&amp;COUNTIF($E$1:E710,E710))</f>
        <v/>
      </c>
      <c r="G710" s="26" t="str">
        <f t="shared" si="11"/>
        <v>Google 검색</v>
      </c>
      <c r="I710" s="26" t="str">
        <f>IF(E710="","",INDEX('기사 리스트'!B:B,MATCH("https://skinnonews.com"&amp;A710,'기사 리스트'!C:C,0)))</f>
        <v/>
      </c>
    </row>
    <row r="711" spans="1:9">
      <c r="A711" s="32" t="s">
        <v>1665</v>
      </c>
      <c r="B711" s="32" t="s">
        <v>2596</v>
      </c>
      <c r="C711" s="32">
        <v>10</v>
      </c>
      <c r="D711" s="32">
        <v>10</v>
      </c>
      <c r="E711" s="26" t="str">
        <f>IFERROR(MATCH(A711,기사별유입!$J$3:$J$3072,0),"")</f>
        <v/>
      </c>
      <c r="F711" s="26" t="str">
        <f>IF(E711="","",E711&amp;"@"&amp;COUNTIF($E$1:E711,E711))</f>
        <v/>
      </c>
      <c r="G711" s="26" t="str">
        <f t="shared" si="11"/>
        <v>Google 검색</v>
      </c>
      <c r="I711" s="26" t="str">
        <f>IF(E711="","",INDEX('기사 리스트'!B:B,MATCH("https://skinnonews.com"&amp;A711,'기사 리스트'!C:C,0)))</f>
        <v/>
      </c>
    </row>
    <row r="712" spans="1:9">
      <c r="A712" s="32" t="s">
        <v>1607</v>
      </c>
      <c r="B712" s="32" t="s">
        <v>2596</v>
      </c>
      <c r="C712" s="32">
        <v>10</v>
      </c>
      <c r="D712" s="32">
        <v>9</v>
      </c>
      <c r="E712" s="26" t="str">
        <f>IFERROR(MATCH(A712,기사별유입!$J$3:$J$3072,0),"")</f>
        <v/>
      </c>
      <c r="F712" s="26" t="str">
        <f>IF(E712="","",E712&amp;"@"&amp;COUNTIF($E$1:E712,E712))</f>
        <v/>
      </c>
      <c r="G712" s="26" t="str">
        <f t="shared" si="11"/>
        <v>Google 검색</v>
      </c>
      <c r="I712" s="26" t="str">
        <f>IF(E712="","",INDEX('기사 리스트'!B:B,MATCH("https://skinnonews.com"&amp;A712,'기사 리스트'!C:C,0)))</f>
        <v/>
      </c>
    </row>
    <row r="713" spans="1:9">
      <c r="A713" s="32" t="s">
        <v>1484</v>
      </c>
      <c r="B713" s="32" t="s">
        <v>2596</v>
      </c>
      <c r="C713" s="32">
        <v>10</v>
      </c>
      <c r="D713" s="32">
        <v>8</v>
      </c>
      <c r="E713" s="26" t="str">
        <f>IFERROR(MATCH(A713,기사별유입!$J$3:$J$3072,0),"")</f>
        <v/>
      </c>
      <c r="F713" s="26" t="str">
        <f>IF(E713="","",E713&amp;"@"&amp;COUNTIF($E$1:E713,E713))</f>
        <v/>
      </c>
      <c r="G713" s="26" t="str">
        <f t="shared" si="11"/>
        <v>Google 검색</v>
      </c>
      <c r="I713" s="26" t="str">
        <f>IF(E713="","",INDEX('기사 리스트'!B:B,MATCH("https://skinnonews.com"&amp;A713,'기사 리스트'!C:C,0)))</f>
        <v/>
      </c>
    </row>
    <row r="714" spans="1:9">
      <c r="A714" s="32" t="s">
        <v>1014</v>
      </c>
      <c r="B714" s="32" t="s">
        <v>2599</v>
      </c>
      <c r="C714" s="32">
        <v>10</v>
      </c>
      <c r="D714" s="32">
        <v>8</v>
      </c>
      <c r="E714" s="26" t="str">
        <f>IFERROR(MATCH(A714,기사별유입!$J$3:$J$3072,0),"")</f>
        <v/>
      </c>
      <c r="F714" s="26" t="str">
        <f>IF(E714="","",E714&amp;"@"&amp;COUNTIF($E$1:E714,E714))</f>
        <v/>
      </c>
      <c r="G714" s="26" t="str">
        <f t="shared" si="11"/>
        <v>Sk-on.com</v>
      </c>
      <c r="I714" s="26" t="str">
        <f>IF(E714="","",INDEX('기사 리스트'!B:B,MATCH("https://skinnonews.com"&amp;A714,'기사 리스트'!C:C,0)))</f>
        <v/>
      </c>
    </row>
    <row r="715" spans="1:9">
      <c r="A715" s="32" t="s">
        <v>1010</v>
      </c>
      <c r="B715" s="32" t="s">
        <v>2601</v>
      </c>
      <c r="C715" s="32">
        <v>10</v>
      </c>
      <c r="D715" s="32">
        <v>6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Naver.com</v>
      </c>
      <c r="I715" s="26" t="str">
        <f>IF(E715="","",INDEX('기사 리스트'!B:B,MATCH("https://skinnonews.com"&amp;A715,'기사 리스트'!C:C,0)))</f>
        <v/>
      </c>
    </row>
    <row r="716" spans="1:9">
      <c r="A716" s="32" t="s">
        <v>1058</v>
      </c>
      <c r="B716" s="32" t="s">
        <v>2597</v>
      </c>
      <c r="C716" s="32">
        <v>10</v>
      </c>
      <c r="D716" s="32">
        <v>10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직접유입</v>
      </c>
      <c r="I716" s="26" t="str">
        <f>IF(E716="","",INDEX('기사 리스트'!B:B,MATCH("https://skinnonews.com"&amp;A716,'기사 리스트'!C:C,0)))</f>
        <v/>
      </c>
    </row>
    <row r="717" spans="1:9">
      <c r="A717" s="32" t="s">
        <v>1058</v>
      </c>
      <c r="B717" s="32" t="s">
        <v>2599</v>
      </c>
      <c r="C717" s="32">
        <v>10</v>
      </c>
      <c r="D717" s="32">
        <v>8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Sk-on.com</v>
      </c>
      <c r="I717" s="26" t="str">
        <f>IF(E717="","",INDEX('기사 리스트'!B:B,MATCH("https://skinnonews.com"&amp;A717,'기사 리스트'!C:C,0)))</f>
        <v/>
      </c>
    </row>
    <row r="718" spans="1:9">
      <c r="A718" s="32" t="s">
        <v>1031</v>
      </c>
      <c r="B718" s="32" t="s">
        <v>2597</v>
      </c>
      <c r="C718" s="32">
        <v>10</v>
      </c>
      <c r="D718" s="32">
        <v>9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직접유입</v>
      </c>
      <c r="I718" s="26" t="str">
        <f>IF(E718="","",INDEX('기사 리스트'!B:B,MATCH("https://skinnonews.com"&amp;A718,'기사 리스트'!C:C,0)))</f>
        <v/>
      </c>
    </row>
    <row r="719" spans="1:9">
      <c r="A719" s="32" t="s">
        <v>1031</v>
      </c>
      <c r="B719" s="32" t="s">
        <v>2612</v>
      </c>
      <c r="C719" s="32">
        <v>10</v>
      </c>
      <c r="D719" s="32">
        <v>2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Youtube.com</v>
      </c>
      <c r="I719" s="26" t="str">
        <f>IF(E719="","",INDEX('기사 리스트'!B:B,MATCH("https://skinnonews.com"&amp;A719,'기사 리스트'!C:C,0)))</f>
        <v/>
      </c>
    </row>
    <row r="720" spans="1:9">
      <c r="A720" s="32" t="s">
        <v>1002</v>
      </c>
      <c r="B720" s="32" t="s">
        <v>2646</v>
      </c>
      <c r="C720" s="32">
        <v>10</v>
      </c>
      <c r="D720" s="32">
        <v>4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Ozmailer.com</v>
      </c>
      <c r="I720" s="26" t="str">
        <f>IF(E720="","",INDEX('기사 리스트'!B:B,MATCH("https://skinnonews.com"&amp;A720,'기사 리스트'!C:C,0)))</f>
        <v/>
      </c>
    </row>
    <row r="721" spans="1:9">
      <c r="A721" s="32" t="s">
        <v>1002</v>
      </c>
      <c r="B721" s="32" t="s">
        <v>2603</v>
      </c>
      <c r="C721" s="32">
        <v>10</v>
      </c>
      <c r="D721" s="32">
        <v>7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Skenergy.com</v>
      </c>
      <c r="I721" s="26" t="str">
        <f>IF(E721="","",INDEX('기사 리스트'!B:B,MATCH("https://skinnonews.com"&amp;A721,'기사 리스트'!C:C,0)))</f>
        <v/>
      </c>
    </row>
    <row r="722" spans="1:9">
      <c r="A722" s="32" t="s">
        <v>2358</v>
      </c>
      <c r="B722" s="32" t="s">
        <v>2598</v>
      </c>
      <c r="C722" s="32">
        <v>10</v>
      </c>
      <c r="D722" s="32">
        <v>2</v>
      </c>
      <c r="E722" s="26" t="str">
        <f>IFERROR(MATCH(A722,기사별유입!$J$3:$J$3072,0),"")</f>
        <v/>
      </c>
      <c r="F722" s="26" t="str">
        <f>IF(E722="","",E722&amp;"@"&amp;COUNTIF($E$1:E722,E722))</f>
        <v/>
      </c>
      <c r="G722" s="26" t="str">
        <f t="shared" si="11"/>
        <v>Naver 검색</v>
      </c>
      <c r="I722" s="26" t="str">
        <f>IF(E722="","",INDEX('기사 리스트'!B:B,MATCH("https://skinnonews.com"&amp;A722,'기사 리스트'!C:C,0)))</f>
        <v/>
      </c>
    </row>
    <row r="723" spans="1:9">
      <c r="A723" s="32" t="s">
        <v>2759</v>
      </c>
      <c r="B723" s="32" t="s">
        <v>2596</v>
      </c>
      <c r="C723" s="32">
        <v>10</v>
      </c>
      <c r="D723" s="32">
        <v>8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</row>
    <row r="724" spans="1:9">
      <c r="A724" s="32" t="s">
        <v>2197</v>
      </c>
      <c r="B724" s="32" t="s">
        <v>2596</v>
      </c>
      <c r="C724" s="32">
        <v>10</v>
      </c>
      <c r="D724" s="32">
        <v>7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Google 검색</v>
      </c>
      <c r="I724" s="26" t="str">
        <f>IF(E724="","",INDEX('기사 리스트'!B:B,MATCH("https://skinnonews.com"&amp;A724,'기사 리스트'!C:C,0)))</f>
        <v/>
      </c>
    </row>
    <row r="725" spans="1:9">
      <c r="A725" s="32" t="s">
        <v>2636</v>
      </c>
      <c r="B725" s="32">
        <v>10</v>
      </c>
      <c r="C725" s="32">
        <v>10</v>
      </c>
      <c r="D725" s="32">
        <v>1</v>
      </c>
      <c r="E725" s="26" t="str">
        <f>IFERROR(MATCH(A725,기사별유입!$J$3:$J$3072,0),"")</f>
        <v/>
      </c>
      <c r="F725" s="26" t="str">
        <f>IF(E725="","",E725&amp;"@"&amp;COUNTIF($E$1:E725,E725))</f>
        <v/>
      </c>
      <c r="G725" s="26" t="str">
        <f t="shared" si="11"/>
        <v>10</v>
      </c>
      <c r="I725" s="26" t="str">
        <f>IF(E725="","",INDEX('기사 리스트'!B:B,MATCH("https://skinnonews.com"&amp;A725,'기사 리스트'!C:C,0)))</f>
        <v/>
      </c>
    </row>
    <row r="726" spans="1:9">
      <c r="A726" s="32" t="s">
        <v>4717</v>
      </c>
      <c r="B726" s="32">
        <v>10</v>
      </c>
      <c r="C726" s="32">
        <v>1</v>
      </c>
      <c r="D726" s="32">
        <v>10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10</v>
      </c>
      <c r="I726" s="26" t="str">
        <f>IF(E726="","",INDEX('기사 리스트'!B:B,MATCH("https://skinnonews.com"&amp;A726,'기사 리스트'!C:C,0)))</f>
        <v/>
      </c>
    </row>
    <row r="727" spans="1:9">
      <c r="A727" s="32" t="s">
        <v>1775</v>
      </c>
      <c r="B727" s="32" t="s">
        <v>2596</v>
      </c>
      <c r="C727" s="32">
        <v>10</v>
      </c>
      <c r="D727" s="32">
        <v>6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Google 검색</v>
      </c>
      <c r="I727" s="26" t="str">
        <f>IF(E727="","",INDEX('기사 리스트'!B:B,MATCH("https://skinnonews.com"&amp;A727,'기사 리스트'!C:C,0)))</f>
        <v/>
      </c>
    </row>
    <row r="728" spans="1:9">
      <c r="A728" s="32" t="s">
        <v>1611</v>
      </c>
      <c r="B728" s="32" t="s">
        <v>2601</v>
      </c>
      <c r="C728" s="32">
        <v>10</v>
      </c>
      <c r="D728" s="32">
        <v>2</v>
      </c>
      <c r="E728" s="26" t="str">
        <f>IFERROR(MATCH(A728,기사별유입!$J$3:$J$3072,0),"")</f>
        <v/>
      </c>
      <c r="F728" s="26" t="str">
        <f>IF(E728="","",E728&amp;"@"&amp;COUNTIF($E$1:E728,E728))</f>
        <v/>
      </c>
      <c r="G728" s="26" t="str">
        <f t="shared" si="11"/>
        <v>Naver.com</v>
      </c>
      <c r="I728" s="26" t="str">
        <f>IF(E728="","",INDEX('기사 리스트'!B:B,MATCH("https://skinnonews.com"&amp;A728,'기사 리스트'!C:C,0)))</f>
        <v/>
      </c>
    </row>
    <row r="729" spans="1:9">
      <c r="A729" s="32" t="s">
        <v>1007</v>
      </c>
      <c r="B729" s="32" t="s">
        <v>2612</v>
      </c>
      <c r="C729" s="32">
        <v>10</v>
      </c>
      <c r="D729" s="32">
        <v>2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Youtube.com</v>
      </c>
      <c r="I729" s="26" t="str">
        <f>IF(E729="","",INDEX('기사 리스트'!B:B,MATCH("https://skinnonews.com"&amp;A729,'기사 리스트'!C:C,0)))</f>
        <v/>
      </c>
    </row>
    <row r="730" spans="1:9">
      <c r="A730" s="32" t="s">
        <v>1956</v>
      </c>
      <c r="B730" s="32" t="s">
        <v>2596</v>
      </c>
      <c r="C730" s="32">
        <v>9</v>
      </c>
      <c r="D730" s="32">
        <v>8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Google 검색</v>
      </c>
      <c r="I730" s="26" t="str">
        <f>IF(E730="","",INDEX('기사 리스트'!B:B,MATCH("https://skinnonews.com"&amp;A730,'기사 리스트'!C:C,0)))</f>
        <v/>
      </c>
    </row>
    <row r="731" spans="1:9">
      <c r="A731" s="32" t="s">
        <v>1044</v>
      </c>
      <c r="B731" s="32" t="s">
        <v>2597</v>
      </c>
      <c r="C731" s="32">
        <v>9</v>
      </c>
      <c r="D731" s="32">
        <v>6</v>
      </c>
      <c r="E731" s="26">
        <f>IFERROR(MATCH(A731,기사별유입!$J$3:$J$3072,0),"")</f>
        <v>57</v>
      </c>
      <c r="F731" s="26" t="str">
        <f>IF(E731="","",E731&amp;"@"&amp;COUNTIF($E$1:E731,E731))</f>
        <v>57@2</v>
      </c>
      <c r="G731" s="26" t="str">
        <f t="shared" si="11"/>
        <v>직접유입</v>
      </c>
      <c r="I731" s="26" t="str">
        <f>IF(E731="","",INDEX('기사 리스트'!B:B,MATCH("https://skinnonews.com"&amp;A731,'기사 리스트'!C:C,0)))</f>
        <v>SK온·포드 합작 ‘블루오벌SK’, 미국 최대 배터리 공장 기공식</v>
      </c>
    </row>
    <row r="732" spans="1:9">
      <c r="A732" s="32" t="s">
        <v>1356</v>
      </c>
      <c r="B732" s="32" t="s">
        <v>2596</v>
      </c>
      <c r="C732" s="32">
        <v>9</v>
      </c>
      <c r="D732" s="32">
        <v>9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Google 검색</v>
      </c>
      <c r="I732" s="26" t="str">
        <f>IF(E732="","",INDEX('기사 리스트'!B:B,MATCH("https://skinnonews.com"&amp;A732,'기사 리스트'!C:C,0)))</f>
        <v/>
      </c>
    </row>
    <row r="733" spans="1:9">
      <c r="A733" s="32" t="s">
        <v>1274</v>
      </c>
      <c r="B733" s="32" t="s">
        <v>2596</v>
      </c>
      <c r="C733" s="32">
        <v>9</v>
      </c>
      <c r="D733" s="32">
        <v>8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Google 검색</v>
      </c>
      <c r="I733" s="26" t="str">
        <f>IF(E733="","",INDEX('기사 리스트'!B:B,MATCH("https://skinnonews.com"&amp;A733,'기사 리스트'!C:C,0)))</f>
        <v/>
      </c>
    </row>
    <row r="734" spans="1:9">
      <c r="A734" s="32" t="s">
        <v>1358</v>
      </c>
      <c r="B734" s="32" t="s">
        <v>2596</v>
      </c>
      <c r="C734" s="32">
        <v>9</v>
      </c>
      <c r="D734" s="32">
        <v>9</v>
      </c>
      <c r="E734" s="26" t="str">
        <f>IFERROR(MATCH(A734,기사별유입!$J$3:$J$3072,0),"")</f>
        <v/>
      </c>
      <c r="F734" s="26" t="str">
        <f>IF(E734="","",E734&amp;"@"&amp;COUNTIF($E$1:E734,E734))</f>
        <v/>
      </c>
      <c r="G734" s="26" t="str">
        <f t="shared" si="11"/>
        <v>Google 검색</v>
      </c>
      <c r="I734" s="26" t="str">
        <f>IF(E734="","",INDEX('기사 리스트'!B:B,MATCH("https://skinnonews.com"&amp;A734,'기사 리스트'!C:C,0)))</f>
        <v/>
      </c>
    </row>
    <row r="735" spans="1:9">
      <c r="A735" s="32" t="s">
        <v>1261</v>
      </c>
      <c r="B735" s="32" t="s">
        <v>2596</v>
      </c>
      <c r="C735" s="32">
        <v>9</v>
      </c>
      <c r="D735" s="32">
        <v>9</v>
      </c>
      <c r="E735" s="26" t="str">
        <f>IFERROR(MATCH(A735,기사별유입!$J$3:$J$3072,0),"")</f>
        <v/>
      </c>
      <c r="F735" s="26" t="str">
        <f>IF(E735="","",E735&amp;"@"&amp;COUNTIF($E$1:E735,E735))</f>
        <v/>
      </c>
      <c r="G735" s="26" t="str">
        <f t="shared" si="11"/>
        <v>Google 검색</v>
      </c>
      <c r="I735" s="26" t="str">
        <f>IF(E735="","",INDEX('기사 리스트'!B:B,MATCH("https://skinnonews.com"&amp;A735,'기사 리스트'!C:C,0)))</f>
        <v/>
      </c>
    </row>
    <row r="736" spans="1:9">
      <c r="A736" s="32" t="s">
        <v>1391</v>
      </c>
      <c r="B736" s="32" t="s">
        <v>2596</v>
      </c>
      <c r="C736" s="32">
        <v>9</v>
      </c>
      <c r="D736" s="32">
        <v>10</v>
      </c>
      <c r="E736" s="26" t="str">
        <f>IFERROR(MATCH(A736,기사별유입!$J$3:$J$3072,0),"")</f>
        <v/>
      </c>
      <c r="F736" s="26" t="str">
        <f>IF(E736="","",E736&amp;"@"&amp;COUNTIF($E$1:E736,E736))</f>
        <v/>
      </c>
      <c r="G736" s="26" t="str">
        <f t="shared" si="11"/>
        <v>Google 검색</v>
      </c>
      <c r="I736" s="26" t="str">
        <f>IF(E736="","",INDEX('기사 리스트'!B:B,MATCH("https://skinnonews.com"&amp;A736,'기사 리스트'!C:C,0)))</f>
        <v/>
      </c>
    </row>
    <row r="737" spans="1:9">
      <c r="A737" s="32" t="s">
        <v>1788</v>
      </c>
      <c r="B737" s="32" t="s">
        <v>2596</v>
      </c>
      <c r="C737" s="32">
        <v>9</v>
      </c>
      <c r="D737" s="32">
        <v>8</v>
      </c>
      <c r="E737" s="26" t="str">
        <f>IFERROR(MATCH(A737,기사별유입!$J$3:$J$3072,0),"")</f>
        <v/>
      </c>
      <c r="F737" s="26" t="str">
        <f>IF(E737="","",E737&amp;"@"&amp;COUNTIF($E$1:E737,E737))</f>
        <v/>
      </c>
      <c r="G737" s="26" t="str">
        <f t="shared" si="11"/>
        <v>Google 검색</v>
      </c>
      <c r="I737" s="26" t="str">
        <f>IF(E737="","",INDEX('기사 리스트'!B:B,MATCH("https://skinnonews.com"&amp;A737,'기사 리스트'!C:C,0)))</f>
        <v/>
      </c>
    </row>
    <row r="738" spans="1:9">
      <c r="A738" s="32" t="s">
        <v>1055</v>
      </c>
      <c r="B738" s="32" t="s">
        <v>2597</v>
      </c>
      <c r="C738" s="32">
        <v>9</v>
      </c>
      <c r="D738" s="32">
        <v>5</v>
      </c>
      <c r="E738" s="26">
        <f>IFERROR(MATCH(A738,기사별유입!$J$3:$J$3072,0),"")</f>
        <v>21</v>
      </c>
      <c r="F738" s="26" t="str">
        <f>IF(E738="","",E738&amp;"@"&amp;COUNTIF($E$1:E738,E738))</f>
        <v>21@5</v>
      </c>
      <c r="G738" s="26" t="str">
        <f t="shared" si="11"/>
        <v>직접유입</v>
      </c>
      <c r="I738" s="26" t="str">
        <f>IF(E738="","",INDEX('기사 리스트'!B:B,MATCH("https://skinnonews.com"&amp;A738,'기사 리스트'!C:C,0)))</f>
        <v>SK온, 최고사업책임자(CCO) 신설</v>
      </c>
    </row>
    <row r="739" spans="1:9">
      <c r="A739" s="32" t="s">
        <v>1872</v>
      </c>
      <c r="B739" s="32" t="s">
        <v>2596</v>
      </c>
      <c r="C739" s="32">
        <v>9</v>
      </c>
      <c r="D739" s="32">
        <v>9</v>
      </c>
      <c r="E739" s="26" t="str">
        <f>IFERROR(MATCH(A739,기사별유입!$J$3:$J$3072,0),"")</f>
        <v/>
      </c>
      <c r="F739" s="26" t="str">
        <f>IF(E739="","",E739&amp;"@"&amp;COUNTIF($E$1:E739,E739))</f>
        <v/>
      </c>
      <c r="G739" s="26" t="str">
        <f t="shared" si="11"/>
        <v>Google 검색</v>
      </c>
      <c r="I739" s="26" t="str">
        <f>IF(E739="","",INDEX('기사 리스트'!B:B,MATCH("https://skinnonews.com"&amp;A739,'기사 리스트'!C:C,0)))</f>
        <v/>
      </c>
    </row>
    <row r="740" spans="1:9">
      <c r="A740" s="32" t="s">
        <v>1163</v>
      </c>
      <c r="B740" s="32" t="s">
        <v>2598</v>
      </c>
      <c r="C740" s="32">
        <v>9</v>
      </c>
      <c r="D740" s="32">
        <v>9</v>
      </c>
      <c r="E740" s="26" t="str">
        <f>IFERROR(MATCH(A740,기사별유입!$J$3:$J$3072,0),"")</f>
        <v/>
      </c>
      <c r="F740" s="26" t="str">
        <f>IF(E740="","",E740&amp;"@"&amp;COUNTIF($E$1:E740,E740))</f>
        <v/>
      </c>
      <c r="G740" s="26" t="str">
        <f t="shared" si="11"/>
        <v>Naver 검색</v>
      </c>
      <c r="I740" s="26" t="str">
        <f>IF(E740="","",INDEX('기사 리스트'!B:B,MATCH("https://skinnonews.com"&amp;A740,'기사 리스트'!C:C,0)))</f>
        <v/>
      </c>
    </row>
    <row r="741" spans="1:9">
      <c r="A741" s="32" t="s">
        <v>1576</v>
      </c>
      <c r="B741" s="32" t="s">
        <v>2596</v>
      </c>
      <c r="C741" s="32">
        <v>9</v>
      </c>
      <c r="D741" s="32">
        <v>8</v>
      </c>
      <c r="E741" s="26" t="str">
        <f>IFERROR(MATCH(A741,기사별유입!$J$3:$J$3072,0),"")</f>
        <v/>
      </c>
      <c r="F741" s="26" t="str">
        <f>IF(E741="","",E741&amp;"@"&amp;COUNTIF($E$1:E741,E741))</f>
        <v/>
      </c>
      <c r="G741" s="26" t="str">
        <f t="shared" si="11"/>
        <v>Google 검색</v>
      </c>
      <c r="I741" s="26" t="str">
        <f>IF(E741="","",INDEX('기사 리스트'!B:B,MATCH("https://skinnonews.com"&amp;A741,'기사 리스트'!C:C,0)))</f>
        <v/>
      </c>
    </row>
    <row r="742" spans="1:9">
      <c r="A742" s="32" t="s">
        <v>1677</v>
      </c>
      <c r="B742" s="32" t="s">
        <v>2596</v>
      </c>
      <c r="C742" s="32">
        <v>9</v>
      </c>
      <c r="D742" s="32">
        <v>8</v>
      </c>
      <c r="E742" s="26" t="str">
        <f>IFERROR(MATCH(A742,기사별유입!$J$3:$J$3072,0),"")</f>
        <v/>
      </c>
      <c r="F742" s="26" t="str">
        <f>IF(E742="","",E742&amp;"@"&amp;COUNTIF($E$1:E742,E742))</f>
        <v/>
      </c>
      <c r="G742" s="26" t="str">
        <f t="shared" si="11"/>
        <v>Google 검색</v>
      </c>
      <c r="I742" s="26" t="str">
        <f>IF(E742="","",INDEX('기사 리스트'!B:B,MATCH("https://skinnonews.com"&amp;A742,'기사 리스트'!C:C,0)))</f>
        <v/>
      </c>
    </row>
    <row r="743" spans="1:9">
      <c r="A743" s="32" t="s">
        <v>1794</v>
      </c>
      <c r="B743" s="32" t="s">
        <v>2596</v>
      </c>
      <c r="C743" s="32">
        <v>9</v>
      </c>
      <c r="D743" s="32">
        <v>10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Google 검색</v>
      </c>
      <c r="I743" s="26" t="str">
        <f>IF(E743="","",INDEX('기사 리스트'!B:B,MATCH("https://skinnonews.com"&amp;A743,'기사 리스트'!C:C,0)))</f>
        <v/>
      </c>
    </row>
    <row r="744" spans="1:9">
      <c r="A744" s="32" t="s">
        <v>1278</v>
      </c>
      <c r="B744" s="32" t="s">
        <v>2596</v>
      </c>
      <c r="C744" s="32">
        <v>9</v>
      </c>
      <c r="D744" s="32">
        <v>9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Google 검색</v>
      </c>
      <c r="I744" s="26" t="str">
        <f>IF(E744="","",INDEX('기사 리스트'!B:B,MATCH("https://skinnonews.com"&amp;A744,'기사 리스트'!C:C,0)))</f>
        <v/>
      </c>
    </row>
    <row r="745" spans="1:9">
      <c r="A745" s="32" t="s">
        <v>1104</v>
      </c>
      <c r="B745" s="32" t="s">
        <v>2597</v>
      </c>
      <c r="C745" s="32">
        <v>9</v>
      </c>
      <c r="D745" s="32">
        <v>6</v>
      </c>
      <c r="E745" s="26">
        <f>IFERROR(MATCH(A745,기사별유입!$J$3:$J$3072,0),"")</f>
        <v>72</v>
      </c>
      <c r="F745" s="26" t="str">
        <f>IF(E745="","",E745&amp;"@"&amp;COUNTIF($E$1:E745,E745))</f>
        <v>72@2</v>
      </c>
      <c r="G745" s="26" t="str">
        <f t="shared" si="11"/>
        <v>직접유입</v>
      </c>
      <c r="I745" s="26" t="str">
        <f>IF(E745="","",INDEX('기사 리스트'!B:B,MATCH("https://skinnonews.com"&amp;A745,'기사 리스트'!C:C,0)))</f>
        <v>SK지오센트릭, 세계 최초 ‘플라스틱 재활용 클러스터’ 첫 삽</v>
      </c>
    </row>
    <row r="746" spans="1:9">
      <c r="A746" s="32" t="s">
        <v>1579</v>
      </c>
      <c r="B746" s="32" t="s">
        <v>2596</v>
      </c>
      <c r="C746" s="32">
        <v>9</v>
      </c>
      <c r="D746" s="32">
        <v>8</v>
      </c>
      <c r="E746" s="26" t="str">
        <f>IFERROR(MATCH(A746,기사별유입!$J$3:$J$3072,0),"")</f>
        <v/>
      </c>
      <c r="F746" s="26" t="str">
        <f>IF(E746="","",E746&amp;"@"&amp;COUNTIF($E$1:E746,E746))</f>
        <v/>
      </c>
      <c r="G746" s="26" t="str">
        <f t="shared" si="11"/>
        <v>Google 검색</v>
      </c>
      <c r="I746" s="26" t="str">
        <f>IF(E746="","",INDEX('기사 리스트'!B:B,MATCH("https://skinnonews.com"&amp;A746,'기사 리스트'!C:C,0)))</f>
        <v/>
      </c>
    </row>
    <row r="747" spans="1:9">
      <c r="A747" s="32" t="s">
        <v>1068</v>
      </c>
      <c r="B747" s="32" t="s">
        <v>2603</v>
      </c>
      <c r="C747" s="32">
        <v>9</v>
      </c>
      <c r="D747" s="32">
        <v>7</v>
      </c>
      <c r="E747" s="26" t="str">
        <f>IFERROR(MATCH(A747,기사별유입!$J$3:$J$3072,0),"")</f>
        <v/>
      </c>
      <c r="F747" s="26" t="str">
        <f>IF(E747="","",E747&amp;"@"&amp;COUNTIF($E$1:E747,E747))</f>
        <v/>
      </c>
      <c r="G747" s="26" t="str">
        <f t="shared" si="11"/>
        <v>Skenergy.com</v>
      </c>
      <c r="I747" s="26" t="str">
        <f>IF(E747="","",INDEX('기사 리스트'!B:B,MATCH("https://skinnonews.com"&amp;A747,'기사 리스트'!C:C,0)))</f>
        <v/>
      </c>
    </row>
    <row r="748" spans="1:9">
      <c r="A748" s="32" t="s">
        <v>1323</v>
      </c>
      <c r="B748" s="32" t="s">
        <v>2596</v>
      </c>
      <c r="C748" s="32">
        <v>9</v>
      </c>
      <c r="D748" s="32">
        <v>9</v>
      </c>
      <c r="E748" s="26" t="str">
        <f>IFERROR(MATCH(A748,기사별유입!$J$3:$J$3072,0),"")</f>
        <v/>
      </c>
      <c r="F748" s="26" t="str">
        <f>IF(E748="","",E748&amp;"@"&amp;COUNTIF($E$1:E748,E748))</f>
        <v/>
      </c>
      <c r="G748" s="26" t="str">
        <f t="shared" si="11"/>
        <v>Google 검색</v>
      </c>
      <c r="I748" s="26" t="str">
        <f>IF(E748="","",INDEX('기사 리스트'!B:B,MATCH("https://skinnonews.com"&amp;A748,'기사 리스트'!C:C,0)))</f>
        <v/>
      </c>
    </row>
    <row r="749" spans="1:9">
      <c r="A749" s="32" t="s">
        <v>1323</v>
      </c>
      <c r="B749" s="32" t="s">
        <v>2598</v>
      </c>
      <c r="C749" s="32">
        <v>9</v>
      </c>
      <c r="D749" s="32">
        <v>3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Naver 검색</v>
      </c>
      <c r="I749" s="26" t="str">
        <f>IF(E749="","",INDEX('기사 리스트'!B:B,MATCH("https://skinnonews.com"&amp;A749,'기사 리스트'!C:C,0)))</f>
        <v/>
      </c>
    </row>
    <row r="750" spans="1:9">
      <c r="A750" s="32" t="s">
        <v>1207</v>
      </c>
      <c r="B750" s="32" t="s">
        <v>2596</v>
      </c>
      <c r="C750" s="32">
        <v>9</v>
      </c>
      <c r="D750" s="32">
        <v>8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Google 검색</v>
      </c>
      <c r="I750" s="26" t="str">
        <f>IF(E750="","",INDEX('기사 리스트'!B:B,MATCH("https://skinnonews.com"&amp;A750,'기사 리스트'!C:C,0)))</f>
        <v/>
      </c>
    </row>
    <row r="751" spans="1:9">
      <c r="A751" s="32" t="s">
        <v>1005</v>
      </c>
      <c r="B751" s="32" t="s">
        <v>2597</v>
      </c>
      <c r="C751" s="32">
        <v>9</v>
      </c>
      <c r="D751" s="32">
        <v>7</v>
      </c>
      <c r="E751" s="26">
        <f>IFERROR(MATCH(A751,기사별유입!$J$3:$J$3072,0),"")</f>
        <v>39</v>
      </c>
      <c r="F751" s="26" t="str">
        <f>IF(E751="","",E751&amp;"@"&amp;COUNTIF($E$1:E751,E751))</f>
        <v>39@3</v>
      </c>
      <c r="G751" s="26" t="str">
        <f t="shared" si="11"/>
        <v>직접유입</v>
      </c>
      <c r="I751" s="26" t="str">
        <f>IF(E751="","",INDEX('기사 리스트'!B:B,MATCH("https://skinnonews.com"&amp;A751,'기사 리스트'!C:C,0)))</f>
        <v>[SK이노베이션 2023년 연간 실적발표] 매출액 77조2,885억원, 영업이익 1조9,039억원 – 배터리사업, 역대 최대 연간 매출 달성… 수익성 개선세 지속</v>
      </c>
    </row>
    <row r="752" spans="1:9">
      <c r="A752" s="32" t="s">
        <v>1022</v>
      </c>
      <c r="B752" s="32" t="s">
        <v>2603</v>
      </c>
      <c r="C752" s="32">
        <v>9</v>
      </c>
      <c r="D752" s="32">
        <v>8</v>
      </c>
      <c r="E752" s="26" t="str">
        <f>IFERROR(MATCH(A752,기사별유입!$J$3:$J$3072,0),"")</f>
        <v/>
      </c>
      <c r="F752" s="26" t="str">
        <f>IF(E752="","",E752&amp;"@"&amp;COUNTIF($E$1:E752,E752))</f>
        <v/>
      </c>
      <c r="G752" s="26" t="str">
        <f t="shared" si="11"/>
        <v>Skenergy.com</v>
      </c>
      <c r="I752" s="26" t="str">
        <f>IF(E752="","",INDEX('기사 리스트'!B:B,MATCH("https://skinnonews.com"&amp;A752,'기사 리스트'!C:C,0)))</f>
        <v/>
      </c>
    </row>
    <row r="753" spans="1:9">
      <c r="A753" s="32" t="s">
        <v>2410</v>
      </c>
      <c r="B753" s="32" t="s">
        <v>2598</v>
      </c>
      <c r="C753" s="32">
        <v>9</v>
      </c>
      <c r="D753" s="32">
        <v>7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Naver 검색</v>
      </c>
      <c r="I753" s="26" t="str">
        <f>IF(E753="","",INDEX('기사 리스트'!B:B,MATCH("https://skinnonews.com"&amp;A753,'기사 리스트'!C:C,0)))</f>
        <v/>
      </c>
    </row>
    <row r="754" spans="1:9">
      <c r="A754" s="32" t="s">
        <v>2745</v>
      </c>
      <c r="B754" s="32" t="s">
        <v>2598</v>
      </c>
      <c r="C754" s="32">
        <v>9</v>
      </c>
      <c r="D754" s="32">
        <v>6</v>
      </c>
      <c r="E754" s="26" t="str">
        <f>IFERROR(MATCH(A754,기사별유입!$J$3:$J$3072,0),"")</f>
        <v/>
      </c>
      <c r="F754" s="26" t="str">
        <f>IF(E754="","",E754&amp;"@"&amp;COUNTIF($E$1:E754,E754))</f>
        <v/>
      </c>
      <c r="G754" s="26" t="str">
        <f t="shared" si="11"/>
        <v>Naver 검색</v>
      </c>
      <c r="I754" s="26" t="str">
        <f>IF(E754="","",INDEX('기사 리스트'!B:B,MATCH("https://skinnonews.com"&amp;A754,'기사 리스트'!C:C,0)))</f>
        <v/>
      </c>
    </row>
    <row r="755" spans="1:9">
      <c r="A755" s="32" t="s">
        <v>2752</v>
      </c>
      <c r="B755" s="32" t="s">
        <v>2597</v>
      </c>
      <c r="C755" s="32">
        <v>9</v>
      </c>
      <c r="D755" s="32">
        <v>8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직접유입</v>
      </c>
      <c r="I755" s="26" t="str">
        <f>IF(E755="","",INDEX('기사 리스트'!B:B,MATCH("https://skinnonews.com"&amp;A755,'기사 리스트'!C:C,0)))</f>
        <v/>
      </c>
    </row>
    <row r="756" spans="1:9">
      <c r="A756" s="32" t="s">
        <v>2749</v>
      </c>
      <c r="B756" s="32" t="s">
        <v>2597</v>
      </c>
      <c r="C756" s="32">
        <v>9</v>
      </c>
      <c r="D756" s="32">
        <v>7</v>
      </c>
      <c r="E756" s="26">
        <f>IFERROR(MATCH(A756,기사별유입!$J$3:$J$3072,0),"")</f>
        <v>34</v>
      </c>
      <c r="F756" s="26" t="str">
        <f>IF(E756="","",E756&amp;"@"&amp;COUNTIF($E$1:E756,E756))</f>
        <v>34@4</v>
      </c>
      <c r="G756" s="26" t="str">
        <f t="shared" si="11"/>
        <v>직접유입</v>
      </c>
      <c r="I756" s="26" t="str">
        <f>IF(E756="","",INDEX('기사 리스트'!B:B,MATCH("https://skinnonews.com"&amp;A756,'기사 리스트'!C:C,0)))</f>
        <v>최재원 SK온 수석부회장 구성원 타운홀 미팅 “배터리 산업은 정해진 미래… 본원 경쟁력 단단히 갖춰야”</v>
      </c>
    </row>
    <row r="757" spans="1:9">
      <c r="A757" s="32" t="s">
        <v>3008</v>
      </c>
      <c r="B757" s="32" t="s">
        <v>2612</v>
      </c>
      <c r="C757" s="32">
        <v>9</v>
      </c>
      <c r="D757" s="32">
        <v>3</v>
      </c>
      <c r="E757" s="26">
        <f>IFERROR(MATCH(A757,기사별유입!$J$3:$J$3072,0),"")</f>
        <v>62</v>
      </c>
      <c r="F757" s="26" t="str">
        <f>IF(E757="","",E757&amp;"@"&amp;COUNTIF($E$1:E757,E757))</f>
        <v>62@4</v>
      </c>
      <c r="G757" s="26" t="str">
        <f t="shared" si="11"/>
        <v>Youtube.com</v>
      </c>
      <c r="I757" s="26" t="str">
        <f>IF(E757="","",INDEX('기사 리스트'!B:B,MATCH("https://skinnonews.com"&amp;A757,'기사 리스트'!C:C,0)))</f>
        <v>[에너지食] ‘미라’ 제조법의 핵심 비결이 석유?</v>
      </c>
    </row>
    <row r="758" spans="1:9">
      <c r="A758" s="32" t="s">
        <v>3443</v>
      </c>
      <c r="B758" s="32" t="s">
        <v>2599</v>
      </c>
      <c r="C758" s="32">
        <v>9</v>
      </c>
      <c r="D758" s="32">
        <v>6</v>
      </c>
      <c r="E758" s="26">
        <f>IFERROR(MATCH(A758,기사별유입!$J$3:$J$3072,0),"")</f>
        <v>30</v>
      </c>
      <c r="F758" s="26" t="str">
        <f>IF(E758="","",E758&amp;"@"&amp;COUNTIF($E$1:E758,E758))</f>
        <v>30@4</v>
      </c>
      <c r="G758" s="26" t="str">
        <f t="shared" si="11"/>
        <v>Sk-on.com</v>
      </c>
      <c r="I758" s="26" t="str">
        <f>IF(E758="","",INDEX('기사 리스트'!B:B,MATCH("https://skinnonews.com"&amp;A758,'기사 리스트'!C:C,0)))</f>
        <v>최재원 수석부회장, SK이노베이션 수석부회장으로 선임</v>
      </c>
    </row>
    <row r="759" spans="1:9">
      <c r="A759" s="32" t="s">
        <v>3450</v>
      </c>
      <c r="B759" s="32" t="s">
        <v>2596</v>
      </c>
      <c r="C759" s="32">
        <v>9</v>
      </c>
      <c r="D759" s="32">
        <v>9</v>
      </c>
      <c r="E759" s="26">
        <f>IFERROR(MATCH(A759,기사별유입!$J$3:$J$3072,0),"")</f>
        <v>94</v>
      </c>
      <c r="F759" s="26" t="str">
        <f>IF(E759="","",E759&amp;"@"&amp;COUNTIF($E$1:E759,E759))</f>
        <v>94@3</v>
      </c>
      <c r="G759" s="26" t="str">
        <f t="shared" si="11"/>
        <v>Google 검색</v>
      </c>
      <c r="I759" s="26" t="str">
        <f>IF(E759="","",INDEX('기사 리스트'!B:B,MATCH("https://skinnonews.com"&amp;A759,'기사 리스트'!C:C,0)))</f>
        <v>SK이노베이션, 사회적기업 소방·안전·시설관리 시스템 구축 돕는다</v>
      </c>
    </row>
    <row r="760" spans="1:9">
      <c r="A760" s="32" t="s">
        <v>3446</v>
      </c>
      <c r="B760" s="32" t="s">
        <v>2598</v>
      </c>
      <c r="C760" s="32">
        <v>9</v>
      </c>
      <c r="D760" s="32">
        <v>8</v>
      </c>
      <c r="E760" s="26">
        <f>IFERROR(MATCH(A760,기사별유입!$J$3:$J$3072,0),"")</f>
        <v>59</v>
      </c>
      <c r="F760" s="26" t="str">
        <f>IF(E760="","",E760&amp;"@"&amp;COUNTIF($E$1:E760,E760))</f>
        <v>59@4</v>
      </c>
      <c r="G760" s="26" t="str">
        <f t="shared" si="11"/>
        <v>Naver 검색</v>
      </c>
      <c r="I760" s="26" t="str">
        <f>IF(E760="","",INDEX('기사 리스트'!B:B,MATCH("https://skinnonews.com"&amp;A760,'기사 리스트'!C:C,0)))</f>
        <v>공장내 발생하는 배기가스, 자원으로 재탄생</v>
      </c>
    </row>
    <row r="761" spans="1:9">
      <c r="A761" s="32" t="s">
        <v>3446</v>
      </c>
      <c r="B761" s="32" t="s">
        <v>2603</v>
      </c>
      <c r="C761" s="32">
        <v>9</v>
      </c>
      <c r="D761" s="32">
        <v>7</v>
      </c>
      <c r="E761" s="26">
        <f>IFERROR(MATCH(A761,기사별유입!$J$3:$J$3072,0),"")</f>
        <v>59</v>
      </c>
      <c r="F761" s="26" t="str">
        <f>IF(E761="","",E761&amp;"@"&amp;COUNTIF($E$1:E761,E761))</f>
        <v>59@5</v>
      </c>
      <c r="G761" s="26" t="str">
        <f t="shared" si="11"/>
        <v>Skenergy.com</v>
      </c>
      <c r="I761" s="26" t="str">
        <f>IF(E761="","",INDEX('기사 리스트'!B:B,MATCH("https://skinnonews.com"&amp;A761,'기사 리스트'!C:C,0)))</f>
        <v>공장내 발생하는 배기가스, 자원으로 재탄생</v>
      </c>
    </row>
    <row r="762" spans="1:9">
      <c r="A762" s="32" t="s">
        <v>3440</v>
      </c>
      <c r="B762" s="32" t="s">
        <v>2597</v>
      </c>
      <c r="C762" s="32">
        <v>9</v>
      </c>
      <c r="D762" s="32">
        <v>6</v>
      </c>
      <c r="E762" s="26">
        <f>IFERROR(MATCH(A762,기사별유입!$J$3:$J$3072,0),"")</f>
        <v>7</v>
      </c>
      <c r="F762" s="26" t="str">
        <f>IF(E762="","",E762&amp;"@"&amp;COUNTIF($E$1:E762,E762))</f>
        <v>7@6</v>
      </c>
      <c r="G762" s="26" t="str">
        <f t="shared" si="11"/>
        <v>직접유입</v>
      </c>
      <c r="I762" s="26" t="str">
        <f>IF(E762="","",INDEX('기사 리스트'!B:B,MATCH("https://skinnonews.com"&amp;A762,'기사 리스트'!C:C,0)))</f>
        <v>[에너지食] ‘빛과 소금’ 대신 ‘빛과 석유’! – 시추 기술의 발전으로 알아보는 땅 속 보물찾기</v>
      </c>
    </row>
    <row r="763" spans="1:9">
      <c r="A763" s="32" t="s">
        <v>3457</v>
      </c>
      <c r="B763" s="32" t="s">
        <v>2596</v>
      </c>
      <c r="C763" s="32">
        <v>9</v>
      </c>
      <c r="D763" s="32">
        <v>9</v>
      </c>
      <c r="E763" s="26">
        <f>IFERROR(MATCH(A763,기사별유입!$J$3:$J$3072,0),"")</f>
        <v>98</v>
      </c>
      <c r="F763" s="26" t="str">
        <f>IF(E763="","",E763&amp;"@"&amp;COUNTIF($E$1:E763,E763))</f>
        <v>98@2</v>
      </c>
      <c r="G763" s="26" t="str">
        <f t="shared" si="11"/>
        <v>Google 검색</v>
      </c>
      <c r="I763" s="26" t="str">
        <f>IF(E763="","",INDEX('기사 리스트'!B:B,MATCH("https://skinnonews.com"&amp;A763,'기사 리스트'!C:C,0)))</f>
        <v>SK이노베이션 지원 소셜벤처, 美 진출 기회 잡는다</v>
      </c>
    </row>
    <row r="764" spans="1:9">
      <c r="A764" s="32" t="s">
        <v>1986</v>
      </c>
      <c r="B764" s="32" t="s">
        <v>2596</v>
      </c>
      <c r="C764" s="32">
        <v>9</v>
      </c>
      <c r="D764" s="32">
        <v>9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Google 검색</v>
      </c>
      <c r="I764" s="26" t="str">
        <f>IF(E764="","",INDEX('기사 리스트'!B:B,MATCH("https://skinnonews.com"&amp;A764,'기사 리스트'!C:C,0)))</f>
        <v/>
      </c>
    </row>
    <row r="765" spans="1:9">
      <c r="A765" s="32" t="s">
        <v>1095</v>
      </c>
      <c r="B765" s="32" t="s">
        <v>2598</v>
      </c>
      <c r="C765" s="32">
        <v>9</v>
      </c>
      <c r="D765" s="32">
        <v>6</v>
      </c>
      <c r="E765" s="26">
        <f>IFERROR(MATCH(A765,기사별유입!$J$3:$J$3072,0),"")</f>
        <v>32</v>
      </c>
      <c r="F765" s="26" t="str">
        <f>IF(E765="","",E765&amp;"@"&amp;COUNTIF($E$1:E765,E765))</f>
        <v>32@3</v>
      </c>
      <c r="G765" s="26" t="str">
        <f t="shared" si="11"/>
        <v>Naver 검색</v>
      </c>
      <c r="I765" s="26" t="e">
        <f>IF(E765="","",INDEX('기사 리스트'!B:B,MATCH("https://skinnonews.com"&amp;A765,'기사 리스트'!C:C,0)))</f>
        <v>#N/A</v>
      </c>
    </row>
    <row r="766" spans="1:9">
      <c r="A766" s="32" t="s">
        <v>1399</v>
      </c>
      <c r="B766" s="32" t="s">
        <v>2596</v>
      </c>
      <c r="C766" s="32">
        <v>9</v>
      </c>
      <c r="D766" s="32">
        <v>9</v>
      </c>
      <c r="E766" s="26" t="str">
        <f>IFERROR(MATCH(A766,기사별유입!$J$3:$J$3072,0),"")</f>
        <v/>
      </c>
      <c r="F766" s="26" t="str">
        <f>IF(E766="","",E766&amp;"@"&amp;COUNTIF($E$1:E766,E766))</f>
        <v/>
      </c>
      <c r="G766" s="26" t="str">
        <f t="shared" si="11"/>
        <v>Google 검색</v>
      </c>
      <c r="I766" s="26" t="str">
        <f>IF(E766="","",INDEX('기사 리스트'!B:B,MATCH("https://skinnonews.com"&amp;A766,'기사 리스트'!C:C,0)))</f>
        <v/>
      </c>
    </row>
    <row r="767" spans="1:9">
      <c r="A767" s="32" t="s">
        <v>1368</v>
      </c>
      <c r="B767" s="32" t="s">
        <v>2596</v>
      </c>
      <c r="C767" s="32">
        <v>9</v>
      </c>
      <c r="D767" s="32">
        <v>9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Google 검색</v>
      </c>
      <c r="I767" s="26" t="str">
        <f>IF(E767="","",INDEX('기사 리스트'!B:B,MATCH("https://skinnonews.com"&amp;A767,'기사 리스트'!C:C,0)))</f>
        <v/>
      </c>
    </row>
    <row r="768" spans="1:9">
      <c r="A768" s="32" t="s">
        <v>2237</v>
      </c>
      <c r="B768" s="32" t="s">
        <v>2596</v>
      </c>
      <c r="C768" s="32">
        <v>9</v>
      </c>
      <c r="D768" s="32">
        <v>9</v>
      </c>
      <c r="E768" s="26" t="str">
        <f>IFERROR(MATCH(A768,기사별유입!$J$3:$J$3072,0),"")</f>
        <v/>
      </c>
      <c r="F768" s="26" t="str">
        <f>IF(E768="","",E768&amp;"@"&amp;COUNTIF($E$1:E768,E768))</f>
        <v/>
      </c>
      <c r="G768" s="26" t="str">
        <f t="shared" si="11"/>
        <v>Google 검색</v>
      </c>
      <c r="I768" s="26" t="str">
        <f>IF(E768="","",INDEX('기사 리스트'!B:B,MATCH("https://skinnonews.com"&amp;A768,'기사 리스트'!C:C,0)))</f>
        <v/>
      </c>
    </row>
    <row r="769" spans="1:9">
      <c r="A769" s="32" t="s">
        <v>1165</v>
      </c>
      <c r="B769" s="32" t="s">
        <v>2597</v>
      </c>
      <c r="C769" s="32">
        <v>9</v>
      </c>
      <c r="D769" s="32">
        <v>6</v>
      </c>
      <c r="E769" s="26">
        <f>IFERROR(MATCH(A769,기사별유입!$J$3:$J$3072,0),"")</f>
        <v>77</v>
      </c>
      <c r="F769" s="26" t="str">
        <f>IF(E769="","",E769&amp;"@"&amp;COUNTIF($E$1:E769,E769))</f>
        <v>77@2</v>
      </c>
      <c r="G769" s="26" t="str">
        <f t="shared" si="11"/>
        <v>직접유입</v>
      </c>
      <c r="I769" s="26" t="e">
        <f>IF(E769="","",INDEX('기사 리스트'!B:B,MATCH("https://skinnonews.com"&amp;A769,'기사 리스트'!C:C,0)))</f>
        <v>#N/A</v>
      </c>
    </row>
    <row r="770" spans="1:9">
      <c r="A770" s="32" t="s">
        <v>1496</v>
      </c>
      <c r="B770" s="32" t="s">
        <v>2596</v>
      </c>
      <c r="C770" s="32">
        <v>9</v>
      </c>
      <c r="D770" s="32">
        <v>7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Google 검색</v>
      </c>
      <c r="I770" s="26" t="str">
        <f>IF(E770="","",INDEX('기사 리스트'!B:B,MATCH("https://skinnonews.com"&amp;A770,'기사 리스트'!C:C,0)))</f>
        <v/>
      </c>
    </row>
    <row r="771" spans="1:9">
      <c r="A771" s="32" t="s">
        <v>1121</v>
      </c>
      <c r="B771" s="32" t="s">
        <v>4718</v>
      </c>
      <c r="C771" s="32">
        <v>9</v>
      </c>
      <c r="D771" s="32">
        <v>6</v>
      </c>
      <c r="E771" s="26">
        <f>IFERROR(MATCH(A771,기사별유입!$J$3:$J$3072,0),"")</f>
        <v>11</v>
      </c>
      <c r="F771" s="26" t="str">
        <f>IF(E771="","",E771&amp;"@"&amp;COUNTIF($E$1:E771,E771))</f>
        <v>11@3</v>
      </c>
      <c r="G771" s="26" t="str">
        <f t="shared" ref="G771:G834" si="12">IF(B771="naver","Naver 검색",IF(B771="google","Google 검색",IF(B771="(direct)","직접유입",UPPER(LEFT(B771,1))&amp;MID(B771,2,99))))</f>
        <v>Stibee.com</v>
      </c>
      <c r="I771" s="26" t="str">
        <f>IF(E771="","",INDEX('기사 리스트'!B:B,MATCH("https://skinnonews.com"&amp;A771,'기사 리스트'!C:C,0)))</f>
        <v>History#1 선경직물의 탄생과 성장</v>
      </c>
    </row>
    <row r="772" spans="1:9">
      <c r="A772" s="32" t="s">
        <v>1401</v>
      </c>
      <c r="B772" s="32" t="s">
        <v>2596</v>
      </c>
      <c r="C772" s="32">
        <v>9</v>
      </c>
      <c r="D772" s="32">
        <v>9</v>
      </c>
      <c r="E772" s="26" t="str">
        <f>IFERROR(MATCH(A772,기사별유입!$J$3:$J$3072,0),"")</f>
        <v/>
      </c>
      <c r="F772" s="26" t="str">
        <f>IF(E772="","",E772&amp;"@"&amp;COUNTIF($E$1:E772,E772))</f>
        <v/>
      </c>
      <c r="G772" s="26" t="str">
        <f t="shared" si="12"/>
        <v>Google 검색</v>
      </c>
      <c r="I772" s="26" t="str">
        <f>IF(E772="","",INDEX('기사 리스트'!B:B,MATCH("https://skinnonews.com"&amp;A772,'기사 리스트'!C:C,0)))</f>
        <v/>
      </c>
    </row>
    <row r="773" spans="1:9">
      <c r="A773" s="32" t="s">
        <v>1073</v>
      </c>
      <c r="B773" s="32" t="s">
        <v>2597</v>
      </c>
      <c r="C773" s="32">
        <v>9</v>
      </c>
      <c r="D773" s="32">
        <v>7</v>
      </c>
      <c r="E773" s="26">
        <f>IFERROR(MATCH(A773,기사별유입!$J$3:$J$3072,0),"")</f>
        <v>58</v>
      </c>
      <c r="F773" s="26" t="str">
        <f>IF(E773="","",E773&amp;"@"&amp;COUNTIF($E$1:E773,E773))</f>
        <v>58@2</v>
      </c>
      <c r="G773" s="26" t="str">
        <f t="shared" si="12"/>
        <v>직접유입</v>
      </c>
      <c r="I773" s="26" t="e">
        <f>IF(E773="","",INDEX('기사 리스트'!B:B,MATCH("https://skinnonews.com"&amp;A773,'기사 리스트'!C:C,0)))</f>
        <v>#N/A</v>
      </c>
    </row>
    <row r="774" spans="1:9">
      <c r="A774" s="32" t="s">
        <v>1803</v>
      </c>
      <c r="B774" s="32" t="s">
        <v>2596</v>
      </c>
      <c r="C774" s="32">
        <v>9</v>
      </c>
      <c r="D774" s="32">
        <v>9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Google 검색</v>
      </c>
      <c r="I774" s="26" t="str">
        <f>IF(E774="","",INDEX('기사 리스트'!B:B,MATCH("https://skinnonews.com"&amp;A774,'기사 리스트'!C:C,0)))</f>
        <v/>
      </c>
    </row>
    <row r="775" spans="1:9">
      <c r="A775" s="32" t="s">
        <v>2000</v>
      </c>
      <c r="B775" s="32" t="s">
        <v>2596</v>
      </c>
      <c r="C775" s="32">
        <v>9</v>
      </c>
      <c r="D775" s="32">
        <v>9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Google 검색</v>
      </c>
      <c r="I775" s="26" t="str">
        <f>IF(E775="","",INDEX('기사 리스트'!B:B,MATCH("https://skinnonews.com"&amp;A775,'기사 리스트'!C:C,0)))</f>
        <v/>
      </c>
    </row>
    <row r="776" spans="1:9">
      <c r="A776" s="32" t="s">
        <v>2005</v>
      </c>
      <c r="B776" s="32" t="s">
        <v>2596</v>
      </c>
      <c r="C776" s="32">
        <v>9</v>
      </c>
      <c r="D776" s="32">
        <v>7</v>
      </c>
      <c r="E776" s="26" t="str">
        <f>IFERROR(MATCH(A776,기사별유입!$J$3:$J$3072,0),"")</f>
        <v/>
      </c>
      <c r="F776" s="26" t="str">
        <f>IF(E776="","",E776&amp;"@"&amp;COUNTIF($E$1:E776,E776))</f>
        <v/>
      </c>
      <c r="G776" s="26" t="str">
        <f t="shared" si="12"/>
        <v>Google 검색</v>
      </c>
      <c r="I776" s="26" t="str">
        <f>IF(E776="","",INDEX('기사 리스트'!B:B,MATCH("https://skinnonews.com"&amp;A776,'기사 리스트'!C:C,0)))</f>
        <v/>
      </c>
    </row>
    <row r="777" spans="1:9">
      <c r="A777" s="32" t="s">
        <v>1686</v>
      </c>
      <c r="B777" s="32" t="s">
        <v>2596</v>
      </c>
      <c r="C777" s="32">
        <v>9</v>
      </c>
      <c r="D777" s="32">
        <v>10</v>
      </c>
      <c r="E777" s="26" t="str">
        <f>IFERROR(MATCH(A777,기사별유입!$J$3:$J$3072,0),"")</f>
        <v/>
      </c>
      <c r="F777" s="26" t="str">
        <f>IF(E777="","",E777&amp;"@"&amp;COUNTIF($E$1:E777,E777))</f>
        <v/>
      </c>
      <c r="G777" s="26" t="str">
        <f t="shared" si="12"/>
        <v>Google 검색</v>
      </c>
      <c r="I777" s="26" t="str">
        <f>IF(E777="","",INDEX('기사 리스트'!B:B,MATCH("https://skinnonews.com"&amp;A777,'기사 리스트'!C:C,0)))</f>
        <v/>
      </c>
    </row>
    <row r="778" spans="1:9">
      <c r="A778" s="32" t="s">
        <v>1008</v>
      </c>
      <c r="B778" s="32" t="s">
        <v>2598</v>
      </c>
      <c r="C778" s="32">
        <v>9</v>
      </c>
      <c r="D778" s="32">
        <v>7</v>
      </c>
      <c r="E778" s="26">
        <f>IFERROR(MATCH(A778,기사별유입!$J$3:$J$3072,0),"")</f>
        <v>10</v>
      </c>
      <c r="F778" s="26" t="str">
        <f>IF(E778="","",E778&amp;"@"&amp;COUNTIF($E$1:E778,E778))</f>
        <v>10@3</v>
      </c>
      <c r="G778" s="26" t="str">
        <f t="shared" si="12"/>
        <v>Naver 검색</v>
      </c>
      <c r="I778" s="26" t="str">
        <f>IF(E778="","",INDEX('기사 리스트'!B:B,MATCH("https://skinnonews.com"&amp;A778,'기사 리스트'!C:C,0)))</f>
        <v>비행기를 띄우는 힘, ‘항공유’의 모든 것</v>
      </c>
    </row>
    <row r="779" spans="1:9">
      <c r="A779" s="32" t="s">
        <v>1499</v>
      </c>
      <c r="B779" s="32" t="s">
        <v>2596</v>
      </c>
      <c r="C779" s="32">
        <v>9</v>
      </c>
      <c r="D779" s="32">
        <v>8</v>
      </c>
      <c r="E779" s="26" t="str">
        <f>IFERROR(MATCH(A779,기사별유입!$J$3:$J$3072,0),"")</f>
        <v/>
      </c>
      <c r="F779" s="26" t="str">
        <f>IF(E779="","",E779&amp;"@"&amp;COUNTIF($E$1:E779,E779))</f>
        <v/>
      </c>
      <c r="G779" s="26" t="str">
        <f t="shared" si="12"/>
        <v>Google 검색</v>
      </c>
      <c r="I779" s="26" t="str">
        <f>IF(E779="","",INDEX('기사 리스트'!B:B,MATCH("https://skinnonews.com"&amp;A779,'기사 리스트'!C:C,0)))</f>
        <v/>
      </c>
    </row>
    <row r="780" spans="1:9">
      <c r="A780" s="32" t="s">
        <v>1745</v>
      </c>
      <c r="B780" s="32" t="s">
        <v>2596</v>
      </c>
      <c r="C780" s="32">
        <v>9</v>
      </c>
      <c r="D780" s="32">
        <v>9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Google 검색</v>
      </c>
      <c r="I780" s="26" t="str">
        <f>IF(E780="","",INDEX('기사 리스트'!B:B,MATCH("https://skinnonews.com"&amp;A780,'기사 리스트'!C:C,0)))</f>
        <v/>
      </c>
    </row>
    <row r="781" spans="1:9">
      <c r="A781" s="32" t="s">
        <v>1102</v>
      </c>
      <c r="B781" s="32" t="s">
        <v>2601</v>
      </c>
      <c r="C781" s="32">
        <v>9</v>
      </c>
      <c r="D781" s="32">
        <v>2</v>
      </c>
      <c r="E781" s="26">
        <f>IFERROR(MATCH(A781,기사별유입!$J$3:$J$3072,0),"")</f>
        <v>42</v>
      </c>
      <c r="F781" s="26" t="str">
        <f>IF(E781="","",E781&amp;"@"&amp;COUNTIF($E$1:E781,E781))</f>
        <v>42@2</v>
      </c>
      <c r="G781" s="26" t="str">
        <f t="shared" si="12"/>
        <v>Naver.com</v>
      </c>
      <c r="I781" s="26" t="e">
        <f>IF(E781="","",INDEX('기사 리스트'!B:B,MATCH("https://skinnonews.com"&amp;A781,'기사 리스트'!C:C,0)))</f>
        <v>#N/A</v>
      </c>
    </row>
    <row r="782" spans="1:9">
      <c r="A782" s="32" t="s">
        <v>1405</v>
      </c>
      <c r="B782" s="32" t="s">
        <v>2596</v>
      </c>
      <c r="C782" s="32">
        <v>9</v>
      </c>
      <c r="D782" s="32">
        <v>9</v>
      </c>
      <c r="E782" s="26" t="str">
        <f>IFERROR(MATCH(A782,기사별유입!$J$3:$J$3072,0),"")</f>
        <v/>
      </c>
      <c r="F782" s="26" t="str">
        <f>IF(E782="","",E782&amp;"@"&amp;COUNTIF($E$1:E782,E782))</f>
        <v/>
      </c>
      <c r="G782" s="26" t="str">
        <f t="shared" si="12"/>
        <v>Google 검색</v>
      </c>
      <c r="I782" s="26" t="str">
        <f>IF(E782="","",INDEX('기사 리스트'!B:B,MATCH("https://skinnonews.com"&amp;A782,'기사 리스트'!C:C,0)))</f>
        <v/>
      </c>
    </row>
    <row r="783" spans="1:9">
      <c r="A783" s="32" t="s">
        <v>1063</v>
      </c>
      <c r="B783" s="32" t="s">
        <v>2601</v>
      </c>
      <c r="C783" s="32">
        <v>9</v>
      </c>
      <c r="D783" s="32">
        <v>9</v>
      </c>
      <c r="E783" s="26">
        <f>IFERROR(MATCH(A783,기사별유입!$J$3:$J$3072,0),"")</f>
        <v>18</v>
      </c>
      <c r="F783" s="26" t="str">
        <f>IF(E783="","",E783&amp;"@"&amp;COUNTIF($E$1:E783,E783))</f>
        <v>18@4</v>
      </c>
      <c r="G783" s="26" t="str">
        <f t="shared" si="12"/>
        <v>Naver.com</v>
      </c>
      <c r="I783" s="26" t="str">
        <f>IF(E783="","",INDEX('기사 리스트'!B:B,MATCH("https://skinnonews.com"&amp;A783,'기사 리스트'!C:C,0)))</f>
        <v>원유 용량의 단위 배럴(barrel, bbl), 언제부터 쓰였을까?</v>
      </c>
    </row>
    <row r="784" spans="1:9">
      <c r="A784" s="32" t="s">
        <v>2274</v>
      </c>
      <c r="B784" s="32" t="s">
        <v>2596</v>
      </c>
      <c r="C784" s="32">
        <v>9</v>
      </c>
      <c r="D784" s="32">
        <v>5</v>
      </c>
      <c r="E784" s="26" t="str">
        <f>IFERROR(MATCH(A784,기사별유입!$J$3:$J$3072,0),"")</f>
        <v/>
      </c>
      <c r="F784" s="26" t="str">
        <f>IF(E784="","",E784&amp;"@"&amp;COUNTIF($E$1:E784,E784))</f>
        <v/>
      </c>
      <c r="G784" s="26" t="str">
        <f t="shared" si="12"/>
        <v>Google 검색</v>
      </c>
      <c r="I784" s="26" t="str">
        <f>IF(E784="","",INDEX('기사 리스트'!B:B,MATCH("https://skinnonews.com"&amp;A784,'기사 리스트'!C:C,0)))</f>
        <v/>
      </c>
    </row>
    <row r="785" spans="1:9">
      <c r="A785" s="32" t="s">
        <v>1502</v>
      </c>
      <c r="B785" s="32" t="s">
        <v>2596</v>
      </c>
      <c r="C785" s="32">
        <v>9</v>
      </c>
      <c r="D785" s="32">
        <v>7</v>
      </c>
      <c r="E785" s="26" t="str">
        <f>IFERROR(MATCH(A785,기사별유입!$J$3:$J$3072,0),"")</f>
        <v/>
      </c>
      <c r="F785" s="26" t="str">
        <f>IF(E785="","",E785&amp;"@"&amp;COUNTIF($E$1:E785,E785))</f>
        <v/>
      </c>
      <c r="G785" s="26" t="str">
        <f t="shared" si="12"/>
        <v>Google 검색</v>
      </c>
      <c r="I785" s="26" t="str">
        <f>IF(E785="","",INDEX('기사 리스트'!B:B,MATCH("https://skinnonews.com"&amp;A785,'기사 리스트'!C:C,0)))</f>
        <v/>
      </c>
    </row>
    <row r="786" spans="1:9">
      <c r="A786" s="32" t="s">
        <v>1821</v>
      </c>
      <c r="B786" s="32" t="s">
        <v>2596</v>
      </c>
      <c r="C786" s="32">
        <v>9</v>
      </c>
      <c r="D786" s="32">
        <v>7</v>
      </c>
      <c r="E786" s="26" t="str">
        <f>IFERROR(MATCH(A786,기사별유입!$J$3:$J$3072,0),"")</f>
        <v/>
      </c>
      <c r="F786" s="26" t="str">
        <f>IF(E786="","",E786&amp;"@"&amp;COUNTIF($E$1:E786,E786))</f>
        <v/>
      </c>
      <c r="G786" s="26" t="str">
        <f t="shared" si="12"/>
        <v>Google 검색</v>
      </c>
      <c r="I786" s="26" t="str">
        <f>IF(E786="","",INDEX('기사 리스트'!B:B,MATCH("https://skinnonews.com"&amp;A786,'기사 리스트'!C:C,0)))</f>
        <v/>
      </c>
    </row>
    <row r="787" spans="1:9">
      <c r="A787" s="32" t="s">
        <v>1477</v>
      </c>
      <c r="B787" s="32" t="s">
        <v>2596</v>
      </c>
      <c r="C787" s="32">
        <v>9</v>
      </c>
      <c r="D787" s="32">
        <v>6</v>
      </c>
      <c r="E787" s="26" t="str">
        <f>IFERROR(MATCH(A787,기사별유입!$J$3:$J$3072,0),"")</f>
        <v/>
      </c>
      <c r="F787" s="26" t="str">
        <f>IF(E787="","",E787&amp;"@"&amp;COUNTIF($E$1:E787,E787))</f>
        <v/>
      </c>
      <c r="G787" s="26" t="str">
        <f t="shared" si="12"/>
        <v>Google 검색</v>
      </c>
      <c r="I787" s="26" t="str">
        <f>IF(E787="","",INDEX('기사 리스트'!B:B,MATCH("https://skinnonews.com"&amp;A787,'기사 리스트'!C:C,0)))</f>
        <v/>
      </c>
    </row>
    <row r="788" spans="1:9">
      <c r="A788" s="32" t="s">
        <v>1046</v>
      </c>
      <c r="B788" s="32" t="s">
        <v>2598</v>
      </c>
      <c r="C788" s="32">
        <v>9</v>
      </c>
      <c r="D788" s="32">
        <v>8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Naver 검색</v>
      </c>
      <c r="I788" s="26" t="str">
        <f>IF(E788="","",INDEX('기사 리스트'!B:B,MATCH("https://skinnonews.com"&amp;A788,'기사 리스트'!C:C,0)))</f>
        <v/>
      </c>
    </row>
    <row r="789" spans="1:9">
      <c r="A789" s="32" t="s">
        <v>1383</v>
      </c>
      <c r="B789" s="32" t="s">
        <v>2596</v>
      </c>
      <c r="C789" s="32">
        <v>9</v>
      </c>
      <c r="D789" s="32">
        <v>8</v>
      </c>
      <c r="E789" s="26" t="str">
        <f>IFERROR(MATCH(A789,기사별유입!$J$3:$J$3072,0),"")</f>
        <v/>
      </c>
      <c r="F789" s="26" t="str">
        <f>IF(E789="","",E789&amp;"@"&amp;COUNTIF($E$1:E789,E789))</f>
        <v/>
      </c>
      <c r="G789" s="26" t="str">
        <f t="shared" si="12"/>
        <v>Google 검색</v>
      </c>
      <c r="I789" s="26" t="str">
        <f>IF(E789="","",INDEX('기사 리스트'!B:B,MATCH("https://skinnonews.com"&amp;A789,'기사 리스트'!C:C,0)))</f>
        <v/>
      </c>
    </row>
    <row r="790" spans="1:9">
      <c r="A790" s="32" t="s">
        <v>1193</v>
      </c>
      <c r="B790" s="32" t="s">
        <v>2596</v>
      </c>
      <c r="C790" s="32">
        <v>9</v>
      </c>
      <c r="D790" s="32">
        <v>8</v>
      </c>
      <c r="E790" s="26" t="str">
        <f>IFERROR(MATCH(A790,기사별유입!$J$3:$J$3072,0),"")</f>
        <v/>
      </c>
      <c r="F790" s="26" t="str">
        <f>IF(E790="","",E790&amp;"@"&amp;COUNTIF($E$1:E790,E790))</f>
        <v/>
      </c>
      <c r="G790" s="26" t="str">
        <f t="shared" si="12"/>
        <v>Google 검색</v>
      </c>
      <c r="I790" s="26" t="str">
        <f>IF(E790="","",INDEX('기사 리스트'!B:B,MATCH("https://skinnonews.com"&amp;A790,'기사 리스트'!C:C,0)))</f>
        <v/>
      </c>
    </row>
    <row r="791" spans="1:9">
      <c r="A791" s="32" t="s">
        <v>2161</v>
      </c>
      <c r="B791" s="32" t="s">
        <v>2596</v>
      </c>
      <c r="C791" s="32">
        <v>9</v>
      </c>
      <c r="D791" s="32">
        <v>7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Google 검색</v>
      </c>
      <c r="I791" s="26" t="str">
        <f>IF(E791="","",INDEX('기사 리스트'!B:B,MATCH("https://skinnonews.com"&amp;A791,'기사 리스트'!C:C,0)))</f>
        <v/>
      </c>
    </row>
    <row r="792" spans="1:9">
      <c r="A792" s="32" t="s">
        <v>1220</v>
      </c>
      <c r="B792" s="32" t="s">
        <v>2596</v>
      </c>
      <c r="C792" s="32">
        <v>9</v>
      </c>
      <c r="D792" s="32">
        <v>9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Google 검색</v>
      </c>
      <c r="I792" s="26" t="str">
        <f>IF(E792="","",INDEX('기사 리스트'!B:B,MATCH("https://skinnonews.com"&amp;A792,'기사 리스트'!C:C,0)))</f>
        <v/>
      </c>
    </row>
    <row r="793" spans="1:9">
      <c r="A793" s="32" t="s">
        <v>1656</v>
      </c>
      <c r="B793" s="32" t="s">
        <v>2596</v>
      </c>
      <c r="C793" s="32">
        <v>9</v>
      </c>
      <c r="D793" s="32">
        <v>9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Google 검색</v>
      </c>
      <c r="I793" s="26" t="str">
        <f>IF(E793="","",INDEX('기사 리스트'!B:B,MATCH("https://skinnonews.com"&amp;A793,'기사 리스트'!C:C,0)))</f>
        <v/>
      </c>
    </row>
    <row r="794" spans="1:9">
      <c r="A794" s="32" t="s">
        <v>1511</v>
      </c>
      <c r="B794" s="32" t="s">
        <v>2596</v>
      </c>
      <c r="C794" s="32">
        <v>9</v>
      </c>
      <c r="D794" s="32">
        <v>8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Google 검색</v>
      </c>
      <c r="I794" s="26" t="str">
        <f>IF(E794="","",INDEX('기사 리스트'!B:B,MATCH("https://skinnonews.com"&amp;A794,'기사 리스트'!C:C,0)))</f>
        <v/>
      </c>
    </row>
    <row r="795" spans="1:9">
      <c r="A795" s="32" t="s">
        <v>2860</v>
      </c>
      <c r="B795" s="32" t="s">
        <v>2597</v>
      </c>
      <c r="C795" s="32">
        <v>9</v>
      </c>
      <c r="D795" s="32">
        <v>6</v>
      </c>
      <c r="E795" s="26" t="str">
        <f>IFERROR(MATCH(A795,기사별유입!$J$3:$J$3072,0),"")</f>
        <v/>
      </c>
      <c r="F795" s="26" t="str">
        <f>IF(E795="","",E795&amp;"@"&amp;COUNTIF($E$1:E795,E795))</f>
        <v/>
      </c>
      <c r="G795" s="26" t="str">
        <f t="shared" si="12"/>
        <v>직접유입</v>
      </c>
      <c r="I795" s="26" t="str">
        <f>IF(E795="","",INDEX('기사 리스트'!B:B,MATCH("https://skinnonews.com"&amp;A795,'기사 리스트'!C:C,0)))</f>
        <v/>
      </c>
    </row>
    <row r="796" spans="1:9">
      <c r="A796" s="32" t="s">
        <v>1256</v>
      </c>
      <c r="B796" s="32" t="s">
        <v>2598</v>
      </c>
      <c r="C796" s="32">
        <v>9</v>
      </c>
      <c r="D796" s="32">
        <v>8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Naver 검색</v>
      </c>
      <c r="I796" s="26" t="str">
        <f>IF(E796="","",INDEX('기사 리스트'!B:B,MATCH("https://skinnonews.com"&amp;A796,'기사 리스트'!C:C,0)))</f>
        <v/>
      </c>
    </row>
    <row r="797" spans="1:9">
      <c r="A797" s="32" t="s">
        <v>1768</v>
      </c>
      <c r="B797" s="32" t="s">
        <v>2596</v>
      </c>
      <c r="C797" s="32">
        <v>9</v>
      </c>
      <c r="D797" s="32">
        <v>8</v>
      </c>
      <c r="E797" s="26" t="str">
        <f>IFERROR(MATCH(A797,기사별유입!$J$3:$J$3072,0),"")</f>
        <v/>
      </c>
      <c r="F797" s="26" t="str">
        <f>IF(E797="","",E797&amp;"@"&amp;COUNTIF($E$1:E797,E797))</f>
        <v/>
      </c>
      <c r="G797" s="26" t="str">
        <f t="shared" si="12"/>
        <v>Google 검색</v>
      </c>
      <c r="I797" s="26" t="str">
        <f>IF(E797="","",INDEX('기사 리스트'!B:B,MATCH("https://skinnonews.com"&amp;A797,'기사 리스트'!C:C,0)))</f>
        <v/>
      </c>
    </row>
    <row r="798" spans="1:9">
      <c r="A798" s="32" t="s">
        <v>1409</v>
      </c>
      <c r="B798" s="32" t="s">
        <v>2596</v>
      </c>
      <c r="C798" s="32">
        <v>9</v>
      </c>
      <c r="D798" s="32">
        <v>7</v>
      </c>
      <c r="E798" s="26" t="str">
        <f>IFERROR(MATCH(A798,기사별유입!$J$3:$J$3072,0),"")</f>
        <v/>
      </c>
      <c r="F798" s="26" t="str">
        <f>IF(E798="","",E798&amp;"@"&amp;COUNTIF($E$1:E798,E798))</f>
        <v/>
      </c>
      <c r="G798" s="26" t="str">
        <f t="shared" si="12"/>
        <v>Google 검색</v>
      </c>
      <c r="I798" s="26" t="str">
        <f>IF(E798="","",INDEX('기사 리스트'!B:B,MATCH("https://skinnonews.com"&amp;A798,'기사 리스트'!C:C,0)))</f>
        <v/>
      </c>
    </row>
    <row r="799" spans="1:9">
      <c r="A799" s="32" t="s">
        <v>1067</v>
      </c>
      <c r="B799" s="32" t="s">
        <v>2597</v>
      </c>
      <c r="C799" s="32">
        <v>9</v>
      </c>
      <c r="D799" s="32">
        <v>8</v>
      </c>
      <c r="E799" s="26">
        <f>IFERROR(MATCH(A799,기사별유입!$J$3:$J$3072,0),"")</f>
        <v>65</v>
      </c>
      <c r="F799" s="26" t="str">
        <f>IF(E799="","",E799&amp;"@"&amp;COUNTIF($E$1:E799,E799))</f>
        <v>65@2</v>
      </c>
      <c r="G799" s="26" t="str">
        <f t="shared" si="12"/>
        <v>직접유입</v>
      </c>
      <c r="I799" s="26" t="e">
        <f>IF(E799="","",INDEX('기사 리스트'!B:B,MATCH("https://skinnonews.com"&amp;A799,'기사 리스트'!C:C,0)))</f>
        <v>#N/A</v>
      </c>
    </row>
    <row r="800" spans="1:9">
      <c r="A800" s="32" t="s">
        <v>2174</v>
      </c>
      <c r="B800" s="32" t="s">
        <v>2596</v>
      </c>
      <c r="C800" s="32">
        <v>9</v>
      </c>
      <c r="D800" s="32">
        <v>9</v>
      </c>
      <c r="E800" s="26" t="str">
        <f>IFERROR(MATCH(A800,기사별유입!$J$3:$J$3072,0),"")</f>
        <v/>
      </c>
      <c r="F800" s="26" t="str">
        <f>IF(E800="","",E800&amp;"@"&amp;COUNTIF($E$1:E800,E800))</f>
        <v/>
      </c>
      <c r="G800" s="26" t="str">
        <f t="shared" si="12"/>
        <v>Google 검색</v>
      </c>
      <c r="I800" s="26" t="str">
        <f>IF(E800="","",INDEX('기사 리스트'!B:B,MATCH("https://skinnonews.com"&amp;A800,'기사 리스트'!C:C,0)))</f>
        <v/>
      </c>
    </row>
    <row r="801" spans="1:9">
      <c r="A801" s="32" t="s">
        <v>1940</v>
      </c>
      <c r="B801" s="32" t="s">
        <v>2596</v>
      </c>
      <c r="C801" s="32">
        <v>9</v>
      </c>
      <c r="D801" s="32">
        <v>8</v>
      </c>
      <c r="E801" s="26" t="str">
        <f>IFERROR(MATCH(A801,기사별유입!$J$3:$J$3072,0),"")</f>
        <v/>
      </c>
      <c r="F801" s="26" t="str">
        <f>IF(E801="","",E801&amp;"@"&amp;COUNTIF($E$1:E801,E801))</f>
        <v/>
      </c>
      <c r="G801" s="26" t="str">
        <f t="shared" si="12"/>
        <v>Google 검색</v>
      </c>
      <c r="I801" s="26" t="str">
        <f>IF(E801="","",INDEX('기사 리스트'!B:B,MATCH("https://skinnonews.com"&amp;A801,'기사 리스트'!C:C,0)))</f>
        <v/>
      </c>
    </row>
    <row r="802" spans="1:9">
      <c r="A802" s="32" t="s">
        <v>1387</v>
      </c>
      <c r="B802" s="32" t="s">
        <v>2596</v>
      </c>
      <c r="C802" s="32">
        <v>9</v>
      </c>
      <c r="D802" s="32">
        <v>8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Google 검색</v>
      </c>
      <c r="I802" s="26" t="str">
        <f>IF(E802="","",INDEX('기사 리스트'!B:B,MATCH("https://skinnonews.com"&amp;A802,'기사 리스트'!C:C,0)))</f>
        <v/>
      </c>
    </row>
    <row r="803" spans="1:9">
      <c r="A803" s="32" t="s">
        <v>1117</v>
      </c>
      <c r="B803" s="32" t="s">
        <v>2598</v>
      </c>
      <c r="C803" s="32">
        <v>9</v>
      </c>
      <c r="D803" s="32">
        <v>9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Naver 검색</v>
      </c>
      <c r="I803" s="26" t="str">
        <f>IF(E803="","",INDEX('기사 리스트'!B:B,MATCH("https://skinnonews.com"&amp;A803,'기사 리스트'!C:C,0)))</f>
        <v/>
      </c>
    </row>
    <row r="804" spans="1:9">
      <c r="A804" s="32" t="s">
        <v>1664</v>
      </c>
      <c r="B804" s="32" t="s">
        <v>2596</v>
      </c>
      <c r="C804" s="32">
        <v>9</v>
      </c>
      <c r="D804" s="32">
        <v>9</v>
      </c>
      <c r="E804" s="26" t="str">
        <f>IFERROR(MATCH(A804,기사별유입!$J$3:$J$3072,0),"")</f>
        <v/>
      </c>
      <c r="F804" s="26" t="str">
        <f>IF(E804="","",E804&amp;"@"&amp;COUNTIF($E$1:E804,E804))</f>
        <v/>
      </c>
      <c r="G804" s="26" t="str">
        <f t="shared" si="12"/>
        <v>Google 검색</v>
      </c>
      <c r="I804" s="26" t="str">
        <f>IF(E804="","",INDEX('기사 리스트'!B:B,MATCH("https://skinnonews.com"&amp;A804,'기사 리스트'!C:C,0)))</f>
        <v/>
      </c>
    </row>
    <row r="805" spans="1:9">
      <c r="A805" s="32" t="s">
        <v>1238</v>
      </c>
      <c r="B805" s="32" t="s">
        <v>2598</v>
      </c>
      <c r="C805" s="32">
        <v>9</v>
      </c>
      <c r="D805" s="32">
        <v>8</v>
      </c>
      <c r="E805" s="26" t="str">
        <f>IFERROR(MATCH(A805,기사별유입!$J$3:$J$3072,0),"")</f>
        <v/>
      </c>
      <c r="F805" s="26" t="str">
        <f>IF(E805="","",E805&amp;"@"&amp;COUNTIF($E$1:E805,E805))</f>
        <v/>
      </c>
      <c r="G805" s="26" t="str">
        <f t="shared" si="12"/>
        <v>Naver 검색</v>
      </c>
      <c r="I805" s="26" t="str">
        <f>IF(E805="","",INDEX('기사 리스트'!B:B,MATCH("https://skinnonews.com"&amp;A805,'기사 리스트'!C:C,0)))</f>
        <v/>
      </c>
    </row>
    <row r="806" spans="1:9">
      <c r="A806" s="32" t="s">
        <v>1702</v>
      </c>
      <c r="B806" s="32" t="s">
        <v>2596</v>
      </c>
      <c r="C806" s="32">
        <v>9</v>
      </c>
      <c r="D806" s="32">
        <v>9</v>
      </c>
      <c r="E806" s="26" t="str">
        <f>IFERROR(MATCH(A806,기사별유입!$J$3:$J$3072,0),"")</f>
        <v/>
      </c>
      <c r="F806" s="26" t="str">
        <f>IF(E806="","",E806&amp;"@"&amp;COUNTIF($E$1:E806,E806))</f>
        <v/>
      </c>
      <c r="G806" s="26" t="str">
        <f t="shared" si="12"/>
        <v>Google 검색</v>
      </c>
      <c r="I806" s="26" t="str">
        <f>IF(E806="","",INDEX('기사 리스트'!B:B,MATCH("https://skinnonews.com"&amp;A806,'기사 리스트'!C:C,0)))</f>
        <v/>
      </c>
    </row>
    <row r="807" spans="1:9">
      <c r="A807" s="32" t="s">
        <v>3190</v>
      </c>
      <c r="B807" s="32" t="s">
        <v>2596</v>
      </c>
      <c r="C807" s="32">
        <v>9</v>
      </c>
      <c r="D807" s="32">
        <v>6</v>
      </c>
      <c r="E807" s="26" t="str">
        <f>IFERROR(MATCH(A807,기사별유입!$J$3:$J$3072,0),"")</f>
        <v/>
      </c>
      <c r="F807" s="26" t="str">
        <f>IF(E807="","",E807&amp;"@"&amp;COUNTIF($E$1:E807,E807))</f>
        <v/>
      </c>
      <c r="G807" s="26" t="str">
        <f t="shared" si="12"/>
        <v>Google 검색</v>
      </c>
      <c r="I807" s="26" t="str">
        <f>IF(E807="","",INDEX('기사 리스트'!B:B,MATCH("https://skinnonews.com"&amp;A807,'기사 리스트'!C:C,0)))</f>
        <v/>
      </c>
    </row>
    <row r="808" spans="1:9">
      <c r="A808" s="32" t="s">
        <v>1609</v>
      </c>
      <c r="B808" s="32" t="s">
        <v>2596</v>
      </c>
      <c r="C808" s="32">
        <v>9</v>
      </c>
      <c r="D808" s="32">
        <v>6</v>
      </c>
      <c r="E808" s="26" t="str">
        <f>IFERROR(MATCH(A808,기사별유입!$J$3:$J$3072,0),"")</f>
        <v/>
      </c>
      <c r="F808" s="26" t="str">
        <f>IF(E808="","",E808&amp;"@"&amp;COUNTIF($E$1:E808,E808))</f>
        <v/>
      </c>
      <c r="G808" s="26" t="str">
        <f t="shared" si="12"/>
        <v>Google 검색</v>
      </c>
      <c r="I808" s="26" t="str">
        <f>IF(E808="","",INDEX('기사 리스트'!B:B,MATCH("https://skinnonews.com"&amp;A808,'기사 리스트'!C:C,0)))</f>
        <v/>
      </c>
    </row>
    <row r="809" spans="1:9">
      <c r="A809" s="32" t="s">
        <v>4719</v>
      </c>
      <c r="B809" s="32">
        <v>9</v>
      </c>
      <c r="C809" s="32">
        <v>1</v>
      </c>
      <c r="D809" s="32">
        <v>9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9</v>
      </c>
      <c r="I809" s="26" t="str">
        <f>IF(E809="","",INDEX('기사 리스트'!B:B,MATCH("https://skinnonews.com"&amp;A809,'기사 리스트'!C:C,0)))</f>
        <v/>
      </c>
    </row>
    <row r="810" spans="1:9">
      <c r="A810" s="32" t="s">
        <v>3342</v>
      </c>
      <c r="B810" s="32">
        <v>9</v>
      </c>
      <c r="C810" s="32">
        <v>8</v>
      </c>
      <c r="D810" s="32">
        <v>1.125</v>
      </c>
      <c r="E810" s="26" t="str">
        <f>IFERROR(MATCH(A810,기사별유입!$J$3:$J$3072,0),"")</f>
        <v/>
      </c>
      <c r="F810" s="26" t="str">
        <f>IF(E810="","",E810&amp;"@"&amp;COUNTIF($E$1:E810,E810))</f>
        <v/>
      </c>
      <c r="G810" s="26" t="str">
        <f t="shared" si="12"/>
        <v>9</v>
      </c>
      <c r="I810" s="26" t="str">
        <f>IF(E810="","",INDEX('기사 리스트'!B:B,MATCH("https://skinnonews.com"&amp;A810,'기사 리스트'!C:C,0)))</f>
        <v/>
      </c>
    </row>
    <row r="811" spans="1:9">
      <c r="A811" s="32" t="s">
        <v>2630</v>
      </c>
      <c r="B811" s="32">
        <v>9</v>
      </c>
      <c r="C811" s="32">
        <v>7</v>
      </c>
      <c r="D811" s="32">
        <v>1.28571428571428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9</v>
      </c>
      <c r="I811" s="26" t="str">
        <f>IF(E811="","",INDEX('기사 리스트'!B:B,MATCH("https://skinnonews.com"&amp;A811,'기사 리스트'!C:C,0)))</f>
        <v/>
      </c>
    </row>
    <row r="812" spans="1:9">
      <c r="A812" s="32" t="s">
        <v>1007</v>
      </c>
      <c r="B812" s="32" t="s">
        <v>2601</v>
      </c>
      <c r="C812" s="32">
        <v>9</v>
      </c>
      <c r="D812" s="32">
        <v>5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Naver.com</v>
      </c>
      <c r="I812" s="26" t="str">
        <f>IF(E812="","",INDEX('기사 리스트'!B:B,MATCH("https://skinnonews.com"&amp;A812,'기사 리스트'!C:C,0)))</f>
        <v/>
      </c>
    </row>
    <row r="813" spans="1:9">
      <c r="A813" s="32" t="s">
        <v>994</v>
      </c>
      <c r="B813" s="32" t="s">
        <v>2955</v>
      </c>
      <c r="C813" s="32">
        <v>8</v>
      </c>
      <c r="D813" s="32">
        <v>3</v>
      </c>
      <c r="E813" s="26" t="str">
        <f>IFERROR(MATCH(A813,기사별유입!$J$3:$J$3072,0),"")</f>
        <v/>
      </c>
      <c r="F813" s="26" t="str">
        <f>IF(E813="","",E813&amp;"@"&amp;COUNTIF($E$1:E813,E813))</f>
        <v/>
      </c>
      <c r="G813" s="26" t="str">
        <f t="shared" si="12"/>
        <v>Link.inpock.co.kr</v>
      </c>
      <c r="I813" s="26" t="str">
        <f>IF(E813="","",INDEX('기사 리스트'!B:B,MATCH("https://skinnonews.com"&amp;A813,'기사 리스트'!C:C,0)))</f>
        <v/>
      </c>
    </row>
    <row r="814" spans="1:9">
      <c r="A814" s="32" t="s">
        <v>1316</v>
      </c>
      <c r="B814" s="32" t="s">
        <v>2596</v>
      </c>
      <c r="C814" s="32">
        <v>8</v>
      </c>
      <c r="D814" s="32">
        <v>8</v>
      </c>
      <c r="E814" s="26" t="str">
        <f>IFERROR(MATCH(A814,기사별유입!$J$3:$J$3072,0),"")</f>
        <v/>
      </c>
      <c r="F814" s="26" t="str">
        <f>IF(E814="","",E814&amp;"@"&amp;COUNTIF($E$1:E814,E814))</f>
        <v/>
      </c>
      <c r="G814" s="26" t="str">
        <f t="shared" si="12"/>
        <v>Google 검색</v>
      </c>
      <c r="I814" s="26" t="str">
        <f>IF(E814="","",INDEX('기사 리스트'!B:B,MATCH("https://skinnonews.com"&amp;A814,'기사 리스트'!C:C,0)))</f>
        <v/>
      </c>
    </row>
    <row r="815" spans="1:9">
      <c r="A815" s="32" t="s">
        <v>1780</v>
      </c>
      <c r="B815" s="32" t="s">
        <v>2596</v>
      </c>
      <c r="C815" s="32">
        <v>8</v>
      </c>
      <c r="D815" s="32">
        <v>7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Google 검색</v>
      </c>
      <c r="I815" s="26" t="str">
        <f>IF(E815="","",INDEX('기사 리스트'!B:B,MATCH("https://skinnonews.com"&amp;A815,'기사 리스트'!C:C,0)))</f>
        <v/>
      </c>
    </row>
    <row r="816" spans="1:9">
      <c r="A816" s="32" t="s">
        <v>1781</v>
      </c>
      <c r="B816" s="32" t="s">
        <v>2597</v>
      </c>
      <c r="C816" s="32">
        <v>8</v>
      </c>
      <c r="D816" s="32">
        <v>5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직접유입</v>
      </c>
      <c r="I816" s="26" t="str">
        <f>IF(E816="","",INDEX('기사 리스트'!B:B,MATCH("https://skinnonews.com"&amp;A816,'기사 리스트'!C:C,0)))</f>
        <v/>
      </c>
    </row>
    <row r="817" spans="1:9">
      <c r="A817" s="32" t="s">
        <v>1781</v>
      </c>
      <c r="B817" s="32" t="s">
        <v>2596</v>
      </c>
      <c r="C817" s="32">
        <v>8</v>
      </c>
      <c r="D817" s="32">
        <v>7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</row>
    <row r="818" spans="1:9">
      <c r="A818" s="32" t="s">
        <v>1211</v>
      </c>
      <c r="B818" s="32" t="s">
        <v>2598</v>
      </c>
      <c r="C818" s="32">
        <v>8</v>
      </c>
      <c r="D818" s="32">
        <v>3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Naver 검색</v>
      </c>
      <c r="I818" s="26" t="str">
        <f>IF(E818="","",INDEX('기사 리스트'!B:B,MATCH("https://skinnonews.com"&amp;A818,'기사 리스트'!C:C,0)))</f>
        <v/>
      </c>
    </row>
    <row r="819" spans="1:9">
      <c r="A819" s="32" t="s">
        <v>1413</v>
      </c>
      <c r="B819" s="32" t="s">
        <v>2596</v>
      </c>
      <c r="C819" s="32">
        <v>8</v>
      </c>
      <c r="D819" s="32">
        <v>8</v>
      </c>
      <c r="E819" s="26" t="str">
        <f>IFERROR(MATCH(A819,기사별유입!$J$3:$J$3072,0),"")</f>
        <v/>
      </c>
      <c r="F819" s="26" t="str">
        <f>IF(E819="","",E819&amp;"@"&amp;COUNTIF($E$1:E819,E819))</f>
        <v/>
      </c>
      <c r="G819" s="26" t="str">
        <f t="shared" si="12"/>
        <v>Google 검색</v>
      </c>
      <c r="I819" s="26" t="str">
        <f>IF(E819="","",INDEX('기사 리스트'!B:B,MATCH("https://skinnonews.com"&amp;A819,'기사 리스트'!C:C,0)))</f>
        <v/>
      </c>
    </row>
    <row r="820" spans="1:9">
      <c r="A820" s="32" t="s">
        <v>1317</v>
      </c>
      <c r="B820" s="32" t="s">
        <v>2596</v>
      </c>
      <c r="C820" s="32">
        <v>8</v>
      </c>
      <c r="D820" s="32">
        <v>8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Google 검색</v>
      </c>
      <c r="I820" s="26" t="str">
        <f>IF(E820="","",INDEX('기사 리스트'!B:B,MATCH("https://skinnonews.com"&amp;A820,'기사 리스트'!C:C,0)))</f>
        <v/>
      </c>
    </row>
    <row r="821" spans="1:9">
      <c r="A821" s="32" t="s">
        <v>1239</v>
      </c>
      <c r="B821" s="32" t="s">
        <v>2596</v>
      </c>
      <c r="C821" s="32">
        <v>8</v>
      </c>
      <c r="D821" s="32">
        <v>8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Google 검색</v>
      </c>
      <c r="I821" s="26" t="str">
        <f>IF(E821="","",INDEX('기사 리스트'!B:B,MATCH("https://skinnonews.com"&amp;A821,'기사 리스트'!C:C,0)))</f>
        <v/>
      </c>
    </row>
    <row r="822" spans="1:9">
      <c r="A822" s="32" t="s">
        <v>1223</v>
      </c>
      <c r="B822" s="32" t="s">
        <v>2596</v>
      </c>
      <c r="C822" s="32">
        <v>8</v>
      </c>
      <c r="D822" s="32">
        <v>5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Google 검색</v>
      </c>
      <c r="I822" s="26" t="str">
        <f>IF(E822="","",INDEX('기사 리스트'!B:B,MATCH("https://skinnonews.com"&amp;A822,'기사 리스트'!C:C,0)))</f>
        <v/>
      </c>
    </row>
    <row r="823" spans="1:9">
      <c r="A823" s="32" t="s">
        <v>1276</v>
      </c>
      <c r="B823" s="32" t="s">
        <v>2596</v>
      </c>
      <c r="C823" s="32">
        <v>8</v>
      </c>
      <c r="D823" s="32">
        <v>8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Google 검색</v>
      </c>
      <c r="I823" s="26" t="str">
        <f>IF(E823="","",INDEX('기사 리스트'!B:B,MATCH("https://skinnonews.com"&amp;A823,'기사 리스트'!C:C,0)))</f>
        <v/>
      </c>
    </row>
    <row r="824" spans="1:9">
      <c r="A824" s="32" t="s">
        <v>1526</v>
      </c>
      <c r="B824" s="32" t="s">
        <v>2596</v>
      </c>
      <c r="C824" s="32">
        <v>8</v>
      </c>
      <c r="D824" s="32">
        <v>7</v>
      </c>
      <c r="E824" s="26" t="str">
        <f>IFERROR(MATCH(A824,기사별유입!$J$3:$J$3072,0),"")</f>
        <v/>
      </c>
      <c r="F824" s="26" t="str">
        <f>IF(E824="","",E824&amp;"@"&amp;COUNTIF($E$1:E824,E824))</f>
        <v/>
      </c>
      <c r="G824" s="26" t="str">
        <f t="shared" si="12"/>
        <v>Google 검색</v>
      </c>
      <c r="I824" s="26" t="str">
        <f>IF(E824="","",INDEX('기사 리스트'!B:B,MATCH("https://skinnonews.com"&amp;A824,'기사 리스트'!C:C,0)))</f>
        <v/>
      </c>
    </row>
    <row r="825" spans="1:9">
      <c r="A825" s="32" t="s">
        <v>1392</v>
      </c>
      <c r="B825" s="32" t="s">
        <v>2596</v>
      </c>
      <c r="C825" s="32">
        <v>8</v>
      </c>
      <c r="D825" s="32">
        <v>7</v>
      </c>
      <c r="E825" s="26" t="str">
        <f>IFERROR(MATCH(A825,기사별유입!$J$3:$J$3072,0),"")</f>
        <v/>
      </c>
      <c r="F825" s="26" t="str">
        <f>IF(E825="","",E825&amp;"@"&amp;COUNTIF($E$1:E825,E825))</f>
        <v/>
      </c>
      <c r="G825" s="26" t="str">
        <f t="shared" si="12"/>
        <v>Google 검색</v>
      </c>
      <c r="I825" s="26" t="str">
        <f>IF(E825="","",INDEX('기사 리스트'!B:B,MATCH("https://skinnonews.com"&amp;A825,'기사 리스트'!C:C,0)))</f>
        <v/>
      </c>
    </row>
    <row r="826" spans="1:9">
      <c r="A826" s="32" t="s">
        <v>1572</v>
      </c>
      <c r="B826" s="32" t="s">
        <v>2596</v>
      </c>
      <c r="C826" s="32">
        <v>8</v>
      </c>
      <c r="D826" s="32">
        <v>6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Google 검색</v>
      </c>
      <c r="I826" s="26" t="str">
        <f>IF(E826="","",INDEX('기사 리스트'!B:B,MATCH("https://skinnonews.com"&amp;A826,'기사 리스트'!C:C,0)))</f>
        <v/>
      </c>
    </row>
    <row r="827" spans="1:9">
      <c r="A827" s="32" t="s">
        <v>1215</v>
      </c>
      <c r="B827" s="32" t="s">
        <v>2596</v>
      </c>
      <c r="C827" s="32">
        <v>8</v>
      </c>
      <c r="D827" s="32">
        <v>6</v>
      </c>
      <c r="E827" s="26" t="str">
        <f>IFERROR(MATCH(A827,기사별유입!$J$3:$J$3072,0),"")</f>
        <v/>
      </c>
      <c r="F827" s="26" t="str">
        <f>IF(E827="","",E827&amp;"@"&amp;COUNTIF($E$1:E827,E827))</f>
        <v/>
      </c>
      <c r="G827" s="26" t="str">
        <f t="shared" si="12"/>
        <v>Google 검색</v>
      </c>
      <c r="I827" s="26" t="str">
        <f>IF(E827="","",INDEX('기사 리스트'!B:B,MATCH("https://skinnonews.com"&amp;A827,'기사 리스트'!C:C,0)))</f>
        <v/>
      </c>
    </row>
    <row r="828" spans="1:9">
      <c r="A828" s="32" t="s">
        <v>1527</v>
      </c>
      <c r="B828" s="32" t="s">
        <v>2596</v>
      </c>
      <c r="C828" s="32">
        <v>8</v>
      </c>
      <c r="D828" s="32">
        <v>8</v>
      </c>
      <c r="E828" s="26" t="str">
        <f>IFERROR(MATCH(A828,기사별유입!$J$3:$J$3072,0),"")</f>
        <v/>
      </c>
      <c r="F828" s="26" t="str">
        <f>IF(E828="","",E828&amp;"@"&amp;COUNTIF($E$1:E828,E828))</f>
        <v/>
      </c>
      <c r="G828" s="26" t="str">
        <f t="shared" si="12"/>
        <v>Google 검색</v>
      </c>
      <c r="I828" s="26" t="str">
        <f>IF(E828="","",INDEX('기사 리스트'!B:B,MATCH("https://skinnonews.com"&amp;A828,'기사 리스트'!C:C,0)))</f>
        <v/>
      </c>
    </row>
    <row r="829" spans="1:9">
      <c r="A829" s="32" t="s">
        <v>1090</v>
      </c>
      <c r="B829" s="32" t="s">
        <v>2597</v>
      </c>
      <c r="C829" s="32">
        <v>8</v>
      </c>
      <c r="D829" s="32">
        <v>8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직접유입</v>
      </c>
      <c r="I829" s="26" t="str">
        <f>IF(E829="","",INDEX('기사 리스트'!B:B,MATCH("https://skinnonews.com"&amp;A829,'기사 리스트'!C:C,0)))</f>
        <v/>
      </c>
    </row>
    <row r="830" spans="1:9">
      <c r="A830" s="32" t="s">
        <v>3027</v>
      </c>
      <c r="B830" s="32" t="s">
        <v>2596</v>
      </c>
      <c r="C830" s="32">
        <v>8</v>
      </c>
      <c r="D830" s="32">
        <v>4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Google 검색</v>
      </c>
      <c r="I830" s="26" t="str">
        <f>IF(E830="","",INDEX('기사 리스트'!B:B,MATCH("https://skinnonews.com"&amp;A830,'기사 리스트'!C:C,0)))</f>
        <v/>
      </c>
    </row>
    <row r="831" spans="1:9">
      <c r="A831" s="32" t="s">
        <v>1226</v>
      </c>
      <c r="B831" s="32" t="s">
        <v>2596</v>
      </c>
      <c r="C831" s="32">
        <v>8</v>
      </c>
      <c r="D831" s="32">
        <v>8</v>
      </c>
      <c r="E831" s="26" t="str">
        <f>IFERROR(MATCH(A831,기사별유입!$J$3:$J$3072,0),"")</f>
        <v/>
      </c>
      <c r="F831" s="26" t="str">
        <f>IF(E831="","",E831&amp;"@"&amp;COUNTIF($E$1:E831,E831))</f>
        <v/>
      </c>
      <c r="G831" s="26" t="str">
        <f t="shared" si="12"/>
        <v>Google 검색</v>
      </c>
      <c r="I831" s="26" t="str">
        <f>IF(E831="","",INDEX('기사 리스트'!B:B,MATCH("https://skinnonews.com"&amp;A831,'기사 리스트'!C:C,0)))</f>
        <v/>
      </c>
    </row>
    <row r="832" spans="1:9">
      <c r="A832" s="32" t="s">
        <v>1623</v>
      </c>
      <c r="B832" s="32" t="s">
        <v>2597</v>
      </c>
      <c r="C832" s="32">
        <v>8</v>
      </c>
      <c r="D832" s="32">
        <v>3</v>
      </c>
      <c r="E832" s="26" t="str">
        <f>IFERROR(MATCH(A832,기사별유입!$J$3:$J$3072,0),"")</f>
        <v/>
      </c>
      <c r="F832" s="26" t="str">
        <f>IF(E832="","",E832&amp;"@"&amp;COUNTIF($E$1:E832,E832))</f>
        <v/>
      </c>
      <c r="G832" s="26" t="str">
        <f t="shared" si="12"/>
        <v>직접유입</v>
      </c>
      <c r="I832" s="26" t="str">
        <f>IF(E832="","",INDEX('기사 리스트'!B:B,MATCH("https://skinnonews.com"&amp;A832,'기사 리스트'!C:C,0)))</f>
        <v/>
      </c>
    </row>
    <row r="833" spans="1:9">
      <c r="A833" s="32" t="s">
        <v>1529</v>
      </c>
      <c r="B833" s="32" t="s">
        <v>2596</v>
      </c>
      <c r="C833" s="32">
        <v>8</v>
      </c>
      <c r="D833" s="32">
        <v>7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Google 검색</v>
      </c>
      <c r="I833" s="26" t="str">
        <f>IF(E833="","",INDEX('기사 리스트'!B:B,MATCH("https://skinnonews.com"&amp;A833,'기사 리스트'!C:C,0)))</f>
        <v/>
      </c>
    </row>
    <row r="834" spans="1:9">
      <c r="A834" s="32" t="s">
        <v>1530</v>
      </c>
      <c r="B834" s="32" t="s">
        <v>2596</v>
      </c>
      <c r="C834" s="32">
        <v>8</v>
      </c>
      <c r="D834" s="32">
        <v>5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Google 검색</v>
      </c>
      <c r="I834" s="26" t="str">
        <f>IF(E834="","",INDEX('기사 리스트'!B:B,MATCH("https://skinnonews.com"&amp;A834,'기사 리스트'!C:C,0)))</f>
        <v/>
      </c>
    </row>
    <row r="835" spans="1:9">
      <c r="A835" s="32" t="s">
        <v>1175</v>
      </c>
      <c r="B835" s="32" t="s">
        <v>2596</v>
      </c>
      <c r="C835" s="32">
        <v>8</v>
      </c>
      <c r="D835" s="32">
        <v>6</v>
      </c>
      <c r="E835" s="26" t="str">
        <f>IFERROR(MATCH(A835,기사별유입!$J$3:$J$3072,0),"")</f>
        <v/>
      </c>
      <c r="F835" s="26" t="str">
        <f>IF(E835="","",E835&amp;"@"&amp;COUNTIF($E$1:E835,E835))</f>
        <v/>
      </c>
      <c r="G835" s="26" t="str">
        <f t="shared" ref="G835:G898" si="13">IF(B835="naver","Naver 검색",IF(B835="google","Google 검색",IF(B835="(direct)","직접유입",UPPER(LEFT(B835,1))&amp;MID(B835,2,99))))</f>
        <v>Google 검색</v>
      </c>
      <c r="I835" s="26" t="str">
        <f>IF(E835="","",INDEX('기사 리스트'!B:B,MATCH("https://skinnonews.com"&amp;A835,'기사 리스트'!C:C,0)))</f>
        <v/>
      </c>
    </row>
    <row r="836" spans="1:9">
      <c r="A836" s="32" t="s">
        <v>1294</v>
      </c>
      <c r="B836" s="32" t="s">
        <v>2596</v>
      </c>
      <c r="C836" s="32">
        <v>8</v>
      </c>
      <c r="D836" s="32">
        <v>8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Google 검색</v>
      </c>
      <c r="I836" s="26" t="str">
        <f>IF(E836="","",INDEX('기사 리스트'!B:B,MATCH("https://skinnonews.com"&amp;A836,'기사 리스트'!C:C,0)))</f>
        <v/>
      </c>
    </row>
    <row r="837" spans="1:9">
      <c r="A837" s="32" t="s">
        <v>1628</v>
      </c>
      <c r="B837" s="32" t="s">
        <v>2596</v>
      </c>
      <c r="C837" s="32">
        <v>8</v>
      </c>
      <c r="D837" s="32">
        <v>7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Google 검색</v>
      </c>
      <c r="I837" s="26" t="str">
        <f>IF(E837="","",INDEX('기사 리스트'!B:B,MATCH("https://skinnonews.com"&amp;A837,'기사 리스트'!C:C,0)))</f>
        <v/>
      </c>
    </row>
    <row r="838" spans="1:9">
      <c r="A838" s="32" t="s">
        <v>1053</v>
      </c>
      <c r="B838" s="32" t="s">
        <v>2598</v>
      </c>
      <c r="C838" s="32">
        <v>8</v>
      </c>
      <c r="D838" s="32">
        <v>7</v>
      </c>
      <c r="E838" s="26">
        <f>IFERROR(MATCH(A838,기사별유입!$J$3:$J$3072,0),"")</f>
        <v>66</v>
      </c>
      <c r="F838" s="26" t="str">
        <f>IF(E838="","",E838&amp;"@"&amp;COUNTIF($E$1:E838,E838))</f>
        <v>66@2</v>
      </c>
      <c r="G838" s="26" t="str">
        <f t="shared" si="13"/>
        <v>Naver 검색</v>
      </c>
      <c r="I838" s="26" t="str">
        <f>IF(E838="","",INDEX('기사 리스트'!B:B,MATCH("https://skinnonews.com"&amp;A838,'기사 리스트'!C:C,0)))</f>
        <v>SK이노베이션, 2024년 조직개편 및 임원인사 “불확실한 경영환경 대비, 내실 강화로 위기 대응력 높인다”</v>
      </c>
    </row>
    <row r="839" spans="1:9">
      <c r="A839" s="32" t="s">
        <v>1113</v>
      </c>
      <c r="B839" s="32" t="s">
        <v>2598</v>
      </c>
      <c r="C839" s="32">
        <v>8</v>
      </c>
      <c r="D839" s="32">
        <v>4</v>
      </c>
      <c r="E839" s="26" t="str">
        <f>IFERROR(MATCH(A839,기사별유입!$J$3:$J$3072,0),"")</f>
        <v/>
      </c>
      <c r="F839" s="26" t="str">
        <f>IF(E839="","",E839&amp;"@"&amp;COUNTIF($E$1:E839,E839))</f>
        <v/>
      </c>
      <c r="G839" s="26" t="str">
        <f t="shared" si="13"/>
        <v>Naver 검색</v>
      </c>
      <c r="I839" s="26" t="str">
        <f>IF(E839="","",INDEX('기사 리스트'!B:B,MATCH("https://skinnonews.com"&amp;A839,'기사 리스트'!C:C,0)))</f>
        <v/>
      </c>
    </row>
    <row r="840" spans="1:9">
      <c r="A840" s="32" t="s">
        <v>2096</v>
      </c>
      <c r="B840" s="32" t="s">
        <v>2596</v>
      </c>
      <c r="C840" s="32">
        <v>8</v>
      </c>
      <c r="D840" s="32">
        <v>7</v>
      </c>
      <c r="E840" s="26" t="str">
        <f>IFERROR(MATCH(A840,기사별유입!$J$3:$J$3072,0),"")</f>
        <v/>
      </c>
      <c r="F840" s="26" t="str">
        <f>IF(E840="","",E840&amp;"@"&amp;COUNTIF($E$1:E840,E840))</f>
        <v/>
      </c>
      <c r="G840" s="26" t="str">
        <f t="shared" si="13"/>
        <v>Google 검색</v>
      </c>
      <c r="I840" s="26" t="str">
        <f>IF(E840="","",INDEX('기사 리스트'!B:B,MATCH("https://skinnonews.com"&amp;A840,'기사 리스트'!C:C,0)))</f>
        <v/>
      </c>
    </row>
    <row r="841" spans="1:9">
      <c r="A841" s="32" t="s">
        <v>1114</v>
      </c>
      <c r="B841" s="32" t="s">
        <v>2596</v>
      </c>
      <c r="C841" s="32">
        <v>8</v>
      </c>
      <c r="D841" s="32">
        <v>6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Google 검색</v>
      </c>
      <c r="I841" s="26" t="str">
        <f>IF(E841="","",INDEX('기사 리스트'!B:B,MATCH("https://skinnonews.com"&amp;A841,'기사 리스트'!C:C,0)))</f>
        <v/>
      </c>
    </row>
    <row r="842" spans="1:9">
      <c r="A842" s="32" t="s">
        <v>1017</v>
      </c>
      <c r="B842" s="32" t="s">
        <v>2597</v>
      </c>
      <c r="C842" s="32">
        <v>8</v>
      </c>
      <c r="D842" s="32">
        <v>4</v>
      </c>
      <c r="E842" s="26" t="str">
        <f>IFERROR(MATCH(A842,기사별유입!$J$3:$J$3072,0),"")</f>
        <v/>
      </c>
      <c r="F842" s="26" t="str">
        <f>IF(E842="","",E842&amp;"@"&amp;COUNTIF($E$1:E842,E842))</f>
        <v/>
      </c>
      <c r="G842" s="26" t="str">
        <f t="shared" si="13"/>
        <v>직접유입</v>
      </c>
      <c r="I842" s="26" t="str">
        <f>IF(E842="","",INDEX('기사 리스트'!B:B,MATCH("https://skinnonews.com"&amp;A842,'기사 리스트'!C:C,0)))</f>
        <v/>
      </c>
    </row>
    <row r="843" spans="1:9">
      <c r="A843" s="32" t="s">
        <v>1062</v>
      </c>
      <c r="B843" s="32" t="s">
        <v>2597</v>
      </c>
      <c r="C843" s="32">
        <v>8</v>
      </c>
      <c r="D843" s="32">
        <v>5</v>
      </c>
      <c r="E843" s="26" t="str">
        <f>IFERROR(MATCH(A843,기사별유입!$J$3:$J$3072,0),"")</f>
        <v/>
      </c>
      <c r="F843" s="26" t="str">
        <f>IF(E843="","",E843&amp;"@"&amp;COUNTIF($E$1:E843,E843))</f>
        <v/>
      </c>
      <c r="G843" s="26" t="str">
        <f t="shared" si="13"/>
        <v>직접유입</v>
      </c>
      <c r="I843" s="26" t="str">
        <f>IF(E843="","",INDEX('기사 리스트'!B:B,MATCH("https://skinnonews.com"&amp;A843,'기사 리스트'!C:C,0)))</f>
        <v/>
      </c>
    </row>
    <row r="844" spans="1:9">
      <c r="A844" s="32" t="s">
        <v>2742</v>
      </c>
      <c r="B844" s="32" t="s">
        <v>2596</v>
      </c>
      <c r="C844" s="32">
        <v>8</v>
      </c>
      <c r="D844" s="32">
        <v>8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</row>
    <row r="845" spans="1:9">
      <c r="A845" s="32" t="s">
        <v>2749</v>
      </c>
      <c r="B845" s="32" t="s">
        <v>2606</v>
      </c>
      <c r="C845" s="32">
        <v>8</v>
      </c>
      <c r="D845" s="32">
        <v>7</v>
      </c>
      <c r="E845" s="26">
        <f>IFERROR(MATCH(A845,기사별유입!$J$3:$J$3072,0),"")</f>
        <v>34</v>
      </c>
      <c r="F845" s="26" t="str">
        <f>IF(E845="","",E845&amp;"@"&amp;COUNTIF($E$1:E845,E845))</f>
        <v>34@5</v>
      </c>
      <c r="G845" s="26" t="str">
        <f t="shared" si="13"/>
        <v>M.search.naver.com</v>
      </c>
      <c r="I845" s="26" t="str">
        <f>IF(E845="","",INDEX('기사 리스트'!B:B,MATCH("https://skinnonews.com"&amp;A845,'기사 리스트'!C:C,0)))</f>
        <v>최재원 SK온 수석부회장 구성원 타운홀 미팅 “배터리 산업은 정해진 미래… 본원 경쟁력 단단히 갖춰야”</v>
      </c>
    </row>
    <row r="846" spans="1:9">
      <c r="A846" s="32" t="s">
        <v>2766</v>
      </c>
      <c r="B846" s="32" t="s">
        <v>2596</v>
      </c>
      <c r="C846" s="32">
        <v>8</v>
      </c>
      <c r="D846" s="32">
        <v>7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</row>
    <row r="847" spans="1:9">
      <c r="A847" s="32" t="s">
        <v>3459</v>
      </c>
      <c r="B847" s="32" t="s">
        <v>2597</v>
      </c>
      <c r="C847" s="32">
        <v>8</v>
      </c>
      <c r="D847" s="32">
        <v>5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직접유입</v>
      </c>
      <c r="I847" s="26" t="str">
        <f>IF(E847="","",INDEX('기사 리스트'!B:B,MATCH("https://skinnonews.com"&amp;A847,'기사 리스트'!C:C,0)))</f>
        <v/>
      </c>
    </row>
    <row r="848" spans="1:9">
      <c r="A848" s="32" t="s">
        <v>3445</v>
      </c>
      <c r="B848" s="32" t="s">
        <v>2635</v>
      </c>
      <c r="C848" s="32">
        <v>8</v>
      </c>
      <c r="D848" s="32">
        <v>8</v>
      </c>
      <c r="E848" s="26">
        <f>IFERROR(MATCH(A848,기사별유입!$J$3:$J$3072,0),"")</f>
        <v>56</v>
      </c>
      <c r="F848" s="26" t="str">
        <f>IF(E848="","",E848&amp;"@"&amp;COUNTIF($E$1:E848,E848))</f>
        <v>56@5</v>
      </c>
      <c r="G848" s="26" t="str">
        <f t="shared" si="13"/>
        <v>L.facebook.com</v>
      </c>
      <c r="I848" s="26" t="str">
        <f>IF(E848="","",INDEX('기사 리스트'!B:B,MATCH("https://skinnonews.com"&amp;A848,'기사 리스트'!C:C,0)))</f>
        <v>“음악엔 장애도 장벽도 없다”, 부다페스트 수놓은 희망의 선율</v>
      </c>
    </row>
    <row r="849" spans="1:9">
      <c r="A849" s="32" t="s">
        <v>3442</v>
      </c>
      <c r="B849" s="32" t="s">
        <v>2607</v>
      </c>
      <c r="C849" s="32">
        <v>8</v>
      </c>
      <c r="D849" s="32">
        <v>8</v>
      </c>
      <c r="E849" s="26">
        <f>IFERROR(MATCH(A849,기사별유입!$J$3:$J$3072,0),"")</f>
        <v>20</v>
      </c>
      <c r="F849" s="26" t="str">
        <f>IF(E849="","",E849&amp;"@"&amp;COUNTIF($E$1:E849,E849))</f>
        <v>20@6</v>
      </c>
      <c r="G849" s="26" t="str">
        <f t="shared" si="13"/>
        <v>Linkedin.com</v>
      </c>
      <c r="I849" s="26" t="str">
        <f>IF(E849="","",INDEX('기사 리스트'!B:B,MATCH("https://skinnonews.com"&amp;A849,'기사 리스트'!C:C,0)))</f>
        <v>SK온, 리튬메탈 배터리용 고분자 전해질 개발</v>
      </c>
    </row>
    <row r="850" spans="1:9">
      <c r="A850" s="32" t="s">
        <v>3448</v>
      </c>
      <c r="B850" s="32" t="s">
        <v>2598</v>
      </c>
      <c r="C850" s="32">
        <v>8</v>
      </c>
      <c r="D850" s="32">
        <v>6</v>
      </c>
      <c r="E850" s="26">
        <f>IFERROR(MATCH(A850,기사별유입!$J$3:$J$3072,0),"")</f>
        <v>92</v>
      </c>
      <c r="F850" s="26" t="str">
        <f>IF(E850="","",E850&amp;"@"&amp;COUNTIF($E$1:E850,E850))</f>
        <v>92@4</v>
      </c>
      <c r="G850" s="26" t="str">
        <f t="shared" si="13"/>
        <v>Naver 검색</v>
      </c>
      <c r="I850" s="26" t="str">
        <f>IF(E850="","",INDEX('기사 리스트'!B:B,MATCH("https://skinnonews.com"&amp;A850,'기사 리스트'!C:C,0)))</f>
        <v>SK온, 엑손모빌과 리튬 공급 협력</v>
      </c>
    </row>
    <row r="851" spans="1:9">
      <c r="A851" s="32" t="s">
        <v>2097</v>
      </c>
      <c r="B851" s="32" t="s">
        <v>2596</v>
      </c>
      <c r="C851" s="32">
        <v>8</v>
      </c>
      <c r="D851" s="32">
        <v>6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</row>
    <row r="852" spans="1:9">
      <c r="A852" s="32" t="s">
        <v>1283</v>
      </c>
      <c r="B852" s="32" t="s">
        <v>3356</v>
      </c>
      <c r="C852" s="32">
        <v>8</v>
      </c>
      <c r="D852" s="32">
        <v>1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Edgeservices.bing.com</v>
      </c>
      <c r="I852" s="26" t="str">
        <f>IF(E852="","",INDEX('기사 리스트'!B:B,MATCH("https://skinnonews.com"&amp;A852,'기사 리스트'!C:C,0)))</f>
        <v/>
      </c>
    </row>
    <row r="853" spans="1:9">
      <c r="A853" s="32" t="s">
        <v>1987</v>
      </c>
      <c r="B853" s="32" t="s">
        <v>2596</v>
      </c>
      <c r="C853" s="32">
        <v>8</v>
      </c>
      <c r="D853" s="32">
        <v>8</v>
      </c>
      <c r="E853" s="26" t="str">
        <f>IFERROR(MATCH(A853,기사별유입!$J$3:$J$3072,0),"")</f>
        <v/>
      </c>
      <c r="F853" s="26" t="str">
        <f>IF(E853="","",E853&amp;"@"&amp;COUNTIF($E$1:E853,E853))</f>
        <v/>
      </c>
      <c r="G853" s="26" t="str">
        <f t="shared" si="13"/>
        <v>Google 검색</v>
      </c>
      <c r="I853" s="26" t="str">
        <f>IF(E853="","",INDEX('기사 리스트'!B:B,MATCH("https://skinnonews.com"&amp;A853,'기사 리스트'!C:C,0)))</f>
        <v/>
      </c>
    </row>
    <row r="854" spans="1:9">
      <c r="A854" s="32" t="s">
        <v>1884</v>
      </c>
      <c r="B854" s="32" t="s">
        <v>2597</v>
      </c>
      <c r="C854" s="32">
        <v>8</v>
      </c>
      <c r="D854" s="32">
        <v>0</v>
      </c>
      <c r="E854" s="26" t="str">
        <f>IFERROR(MATCH(A854,기사별유입!$J$3:$J$3072,0),"")</f>
        <v/>
      </c>
      <c r="F854" s="26" t="str">
        <f>IF(E854="","",E854&amp;"@"&amp;COUNTIF($E$1:E854,E854))</f>
        <v/>
      </c>
      <c r="G854" s="26" t="str">
        <f t="shared" si="13"/>
        <v>직접유입</v>
      </c>
      <c r="I854" s="26" t="str">
        <f>IF(E854="","",INDEX('기사 리스트'!B:B,MATCH("https://skinnonews.com"&amp;A854,'기사 리스트'!C:C,0)))</f>
        <v/>
      </c>
    </row>
    <row r="855" spans="1:9">
      <c r="A855" s="32" t="s">
        <v>1797</v>
      </c>
      <c r="B855" s="32" t="s">
        <v>2596</v>
      </c>
      <c r="C855" s="32">
        <v>8</v>
      </c>
      <c r="D855" s="32">
        <v>8</v>
      </c>
      <c r="E855" s="26" t="str">
        <f>IFERROR(MATCH(A855,기사별유입!$J$3:$J$3072,0),"")</f>
        <v/>
      </c>
      <c r="F855" s="26" t="str">
        <f>IF(E855="","",E855&amp;"@"&amp;COUNTIF($E$1:E855,E855))</f>
        <v/>
      </c>
      <c r="G855" s="26" t="str">
        <f t="shared" si="13"/>
        <v>Google 검색</v>
      </c>
      <c r="I855" s="26" t="str">
        <f>IF(E855="","",INDEX('기사 리스트'!B:B,MATCH("https://skinnonews.com"&amp;A855,'기사 리스트'!C:C,0)))</f>
        <v/>
      </c>
    </row>
    <row r="856" spans="1:9">
      <c r="A856" s="32" t="s">
        <v>3471</v>
      </c>
      <c r="B856" s="32" t="s">
        <v>2597</v>
      </c>
      <c r="C856" s="32">
        <v>8</v>
      </c>
      <c r="D856" s="32">
        <v>5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직접유입</v>
      </c>
      <c r="I856" s="26" t="str">
        <f>IF(E856="","",INDEX('기사 리스트'!B:B,MATCH("https://skinnonews.com"&amp;A856,'기사 리스트'!C:C,0)))</f>
        <v/>
      </c>
    </row>
    <row r="857" spans="1:9">
      <c r="A857" s="32" t="s">
        <v>1120</v>
      </c>
      <c r="B857" s="32" t="s">
        <v>2597</v>
      </c>
      <c r="C857" s="32">
        <v>8</v>
      </c>
      <c r="D857" s="32">
        <v>3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직접유입</v>
      </c>
      <c r="I857" s="26" t="str">
        <f>IF(E857="","",INDEX('기사 리스트'!B:B,MATCH("https://skinnonews.com"&amp;A857,'기사 리스트'!C:C,0)))</f>
        <v/>
      </c>
    </row>
    <row r="858" spans="1:9">
      <c r="A858" s="32" t="s">
        <v>2785</v>
      </c>
      <c r="B858" s="32" t="s">
        <v>2596</v>
      </c>
      <c r="C858" s="32">
        <v>8</v>
      </c>
      <c r="D858" s="32">
        <v>8</v>
      </c>
      <c r="E858" s="26" t="str">
        <f>IFERROR(MATCH(A858,기사별유입!$J$3:$J$3072,0),"")</f>
        <v/>
      </c>
      <c r="F858" s="26" t="str">
        <f>IF(E858="","",E858&amp;"@"&amp;COUNTIF($E$1:E858,E858))</f>
        <v/>
      </c>
      <c r="G858" s="26" t="str">
        <f t="shared" si="13"/>
        <v>Google 검색</v>
      </c>
      <c r="I858" s="26" t="str">
        <f>IF(E858="","",INDEX('기사 리스트'!B:B,MATCH("https://skinnonews.com"&amp;A858,'기사 리스트'!C:C,0)))</f>
        <v/>
      </c>
    </row>
    <row r="859" spans="1:9">
      <c r="A859" s="32" t="s">
        <v>2243</v>
      </c>
      <c r="B859" s="32" t="s">
        <v>2596</v>
      </c>
      <c r="C859" s="32">
        <v>8</v>
      </c>
      <c r="D859" s="32">
        <v>8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Google 검색</v>
      </c>
      <c r="I859" s="26" t="str">
        <f>IF(E859="","",INDEX('기사 리스트'!B:B,MATCH("https://skinnonews.com"&amp;A859,'기사 리스트'!C:C,0)))</f>
        <v/>
      </c>
    </row>
    <row r="860" spans="1:9">
      <c r="A860" s="32" t="s">
        <v>1130</v>
      </c>
      <c r="B860" s="32" t="s">
        <v>2597</v>
      </c>
      <c r="C860" s="32">
        <v>8</v>
      </c>
      <c r="D860" s="32">
        <v>5</v>
      </c>
      <c r="E860" s="26">
        <f>IFERROR(MATCH(A860,기사별유입!$J$3:$J$3072,0),"")</f>
        <v>68</v>
      </c>
      <c r="F860" s="26" t="str">
        <f>IF(E860="","",E860&amp;"@"&amp;COUNTIF($E$1:E860,E860))</f>
        <v>68@2</v>
      </c>
      <c r="G860" s="26" t="str">
        <f t="shared" si="13"/>
        <v>직접유입</v>
      </c>
      <c r="I860" s="26" t="e">
        <f>IF(E860="","",INDEX('기사 리스트'!B:B,MATCH("https://skinnonews.com"&amp;A860,'기사 리스트'!C:C,0)))</f>
        <v>#N/A</v>
      </c>
    </row>
    <row r="861" spans="1:9">
      <c r="A861" s="32" t="s">
        <v>2109</v>
      </c>
      <c r="B861" s="32" t="s">
        <v>2596</v>
      </c>
      <c r="C861" s="32">
        <v>8</v>
      </c>
      <c r="D861" s="32">
        <v>8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Google 검색</v>
      </c>
      <c r="I861" s="26" t="str">
        <f>IF(E861="","",INDEX('기사 리스트'!B:B,MATCH("https://skinnonews.com"&amp;A861,'기사 리스트'!C:C,0)))</f>
        <v/>
      </c>
    </row>
    <row r="862" spans="1:9">
      <c r="A862" s="32" t="s">
        <v>1898</v>
      </c>
      <c r="B862" s="32" t="s">
        <v>2596</v>
      </c>
      <c r="C862" s="32">
        <v>8</v>
      </c>
      <c r="D862" s="32">
        <v>8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Google 검색</v>
      </c>
      <c r="I862" s="26" t="str">
        <f>IF(E862="","",INDEX('기사 리스트'!B:B,MATCH("https://skinnonews.com"&amp;A862,'기사 리스트'!C:C,0)))</f>
        <v/>
      </c>
    </row>
    <row r="863" spans="1:9">
      <c r="A863" s="32" t="s">
        <v>1638</v>
      </c>
      <c r="B863" s="32" t="s">
        <v>2596</v>
      </c>
      <c r="C863" s="32">
        <v>8</v>
      </c>
      <c r="D863" s="32">
        <v>7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Google 검색</v>
      </c>
      <c r="I863" s="26" t="str">
        <f>IF(E863="","",INDEX('기사 리스트'!B:B,MATCH("https://skinnonews.com"&amp;A863,'기사 리스트'!C:C,0)))</f>
        <v/>
      </c>
    </row>
    <row r="864" spans="1:9">
      <c r="A864" s="32" t="s">
        <v>1118</v>
      </c>
      <c r="B864" s="32" t="s">
        <v>2598</v>
      </c>
      <c r="C864" s="32">
        <v>8</v>
      </c>
      <c r="D864" s="32">
        <v>8</v>
      </c>
      <c r="E864" s="26" t="str">
        <f>IFERROR(MATCH(A864,기사별유입!$J$3:$J$3072,0),"")</f>
        <v/>
      </c>
      <c r="F864" s="26" t="str">
        <f>IF(E864="","",E864&amp;"@"&amp;COUNTIF($E$1:E864,E864))</f>
        <v/>
      </c>
      <c r="G864" s="26" t="str">
        <f t="shared" si="13"/>
        <v>Naver 검색</v>
      </c>
      <c r="I864" s="26" t="str">
        <f>IF(E864="","",INDEX('기사 리스트'!B:B,MATCH("https://skinnonews.com"&amp;A864,'기사 리스트'!C:C,0)))</f>
        <v/>
      </c>
    </row>
    <row r="865" spans="1:9">
      <c r="A865" s="32" t="s">
        <v>2256</v>
      </c>
      <c r="B865" s="32" t="s">
        <v>2596</v>
      </c>
      <c r="C865" s="32">
        <v>8</v>
      </c>
      <c r="D865" s="32">
        <v>6</v>
      </c>
      <c r="E865" s="26" t="str">
        <f>IFERROR(MATCH(A865,기사별유입!$J$3:$J$3072,0),"")</f>
        <v/>
      </c>
      <c r="F865" s="26" t="str">
        <f>IF(E865="","",E865&amp;"@"&amp;COUNTIF($E$1:E865,E865))</f>
        <v/>
      </c>
      <c r="G865" s="26" t="str">
        <f t="shared" si="13"/>
        <v>Google 검색</v>
      </c>
      <c r="I865" s="26" t="str">
        <f>IF(E865="","",INDEX('기사 리스트'!B:B,MATCH("https://skinnonews.com"&amp;A865,'기사 리스트'!C:C,0)))</f>
        <v/>
      </c>
    </row>
    <row r="866" spans="1:9">
      <c r="A866" s="32" t="s">
        <v>1085</v>
      </c>
      <c r="B866" s="32" t="s">
        <v>2597</v>
      </c>
      <c r="C866" s="32">
        <v>8</v>
      </c>
      <c r="D866" s="32">
        <v>7</v>
      </c>
      <c r="E866" s="26">
        <f>IFERROR(MATCH(A866,기사별유입!$J$3:$J$3072,0),"")</f>
        <v>38</v>
      </c>
      <c r="F866" s="26" t="str">
        <f>IF(E866="","",E866&amp;"@"&amp;COUNTIF($E$1:E866,E866))</f>
        <v>38@2</v>
      </c>
      <c r="G866" s="26" t="str">
        <f t="shared" si="13"/>
        <v>직접유입</v>
      </c>
      <c r="I866" s="26" t="e">
        <f>IF(E866="","",INDEX('기사 리스트'!B:B,MATCH("https://skinnonews.com"&amp;A866,'기사 리스트'!C:C,0)))</f>
        <v>#N/A</v>
      </c>
    </row>
    <row r="867" spans="1:9">
      <c r="A867" s="32" t="s">
        <v>2009</v>
      </c>
      <c r="B867" s="32" t="s">
        <v>2596</v>
      </c>
      <c r="C867" s="32">
        <v>8</v>
      </c>
      <c r="D867" s="32">
        <v>7</v>
      </c>
      <c r="E867" s="26" t="str">
        <f>IFERROR(MATCH(A867,기사별유입!$J$3:$J$3072,0),"")</f>
        <v/>
      </c>
      <c r="F867" s="26" t="str">
        <f>IF(E867="","",E867&amp;"@"&amp;COUNTIF($E$1:E867,E867))</f>
        <v/>
      </c>
      <c r="G867" s="26" t="str">
        <f t="shared" si="13"/>
        <v>Google 검색</v>
      </c>
      <c r="I867" s="26" t="str">
        <f>IF(E867="","",INDEX('기사 리스트'!B:B,MATCH("https://skinnonews.com"&amp;A867,'기사 리스트'!C:C,0)))</f>
        <v/>
      </c>
    </row>
    <row r="868" spans="1:9">
      <c r="A868" s="32" t="s">
        <v>1909</v>
      </c>
      <c r="B868" s="32" t="s">
        <v>2596</v>
      </c>
      <c r="C868" s="32">
        <v>8</v>
      </c>
      <c r="D868" s="32">
        <v>7</v>
      </c>
      <c r="E868" s="26" t="str">
        <f>IFERROR(MATCH(A868,기사별유입!$J$3:$J$3072,0),"")</f>
        <v/>
      </c>
      <c r="F868" s="26" t="str">
        <f>IF(E868="","",E868&amp;"@"&amp;COUNTIF($E$1:E868,E868))</f>
        <v/>
      </c>
      <c r="G868" s="26" t="str">
        <f t="shared" si="13"/>
        <v>Google 검색</v>
      </c>
      <c r="I868" s="26" t="str">
        <f>IF(E868="","",INDEX('기사 리스트'!B:B,MATCH("https://skinnonews.com"&amp;A868,'기사 리스트'!C:C,0)))</f>
        <v/>
      </c>
    </row>
    <row r="869" spans="1:9">
      <c r="A869" s="32" t="s">
        <v>1544</v>
      </c>
      <c r="B869" s="32" t="s">
        <v>2596</v>
      </c>
      <c r="C869" s="32">
        <v>8</v>
      </c>
      <c r="D869" s="32">
        <v>8</v>
      </c>
      <c r="E869" s="26" t="str">
        <f>IFERROR(MATCH(A869,기사별유입!$J$3:$J$3072,0),"")</f>
        <v/>
      </c>
      <c r="F869" s="26" t="str">
        <f>IF(E869="","",E869&amp;"@"&amp;COUNTIF($E$1:E869,E869))</f>
        <v/>
      </c>
      <c r="G869" s="26" t="str">
        <f t="shared" si="13"/>
        <v>Google 검색</v>
      </c>
      <c r="I869" s="26" t="str">
        <f>IF(E869="","",INDEX('기사 리스트'!B:B,MATCH("https://skinnonews.com"&amp;A869,'기사 리스트'!C:C,0)))</f>
        <v/>
      </c>
    </row>
    <row r="870" spans="1:9">
      <c r="A870" s="32" t="s">
        <v>1078</v>
      </c>
      <c r="B870" s="32" t="s">
        <v>2597</v>
      </c>
      <c r="C870" s="32">
        <v>8</v>
      </c>
      <c r="D870" s="32">
        <v>5</v>
      </c>
      <c r="E870" s="26">
        <f>IFERROR(MATCH(A870,기사별유입!$J$3:$J$3072,0),"")</f>
        <v>73</v>
      </c>
      <c r="F870" s="26" t="str">
        <f>IF(E870="","",E870&amp;"@"&amp;COUNTIF($E$1:E870,E870))</f>
        <v>73@2</v>
      </c>
      <c r="G870" s="26" t="str">
        <f t="shared" si="13"/>
        <v>직접유입</v>
      </c>
      <c r="I870" s="26" t="e">
        <f>IF(E870="","",INDEX('기사 리스트'!B:B,MATCH("https://skinnonews.com"&amp;A870,'기사 리스트'!C:C,0)))</f>
        <v>#N/A</v>
      </c>
    </row>
    <row r="871" spans="1:9">
      <c r="A871" s="32" t="s">
        <v>2275</v>
      </c>
      <c r="B871" s="32" t="s">
        <v>2596</v>
      </c>
      <c r="C871" s="32">
        <v>8</v>
      </c>
      <c r="D871" s="32">
        <v>4</v>
      </c>
      <c r="E871" s="26" t="str">
        <f>IFERROR(MATCH(A871,기사별유입!$J$3:$J$3072,0),"")</f>
        <v/>
      </c>
      <c r="F871" s="26" t="str">
        <f>IF(E871="","",E871&amp;"@"&amp;COUNTIF($E$1:E871,E871))</f>
        <v/>
      </c>
      <c r="G871" s="26" t="str">
        <f t="shared" si="13"/>
        <v>Google 검색</v>
      </c>
      <c r="I871" s="26" t="str">
        <f>IF(E871="","",INDEX('기사 리스트'!B:B,MATCH("https://skinnonews.com"&amp;A871,'기사 리스트'!C:C,0)))</f>
        <v/>
      </c>
    </row>
    <row r="872" spans="1:9">
      <c r="A872" s="32" t="s">
        <v>2012</v>
      </c>
      <c r="B872" s="32" t="s">
        <v>2596</v>
      </c>
      <c r="C872" s="32">
        <v>8</v>
      </c>
      <c r="D872" s="32">
        <v>8</v>
      </c>
      <c r="E872" s="26" t="str">
        <f>IFERROR(MATCH(A872,기사별유입!$J$3:$J$3072,0),"")</f>
        <v/>
      </c>
      <c r="F872" s="26" t="str">
        <f>IF(E872="","",E872&amp;"@"&amp;COUNTIF($E$1:E872,E872))</f>
        <v/>
      </c>
      <c r="G872" s="26" t="str">
        <f t="shared" si="13"/>
        <v>Google 검색</v>
      </c>
      <c r="I872" s="26" t="str">
        <f>IF(E872="","",INDEX('기사 리스트'!B:B,MATCH("https://skinnonews.com"&amp;A872,'기사 리스트'!C:C,0)))</f>
        <v/>
      </c>
    </row>
    <row r="873" spans="1:9">
      <c r="A873" s="32" t="s">
        <v>1200</v>
      </c>
      <c r="B873" s="32" t="s">
        <v>2598</v>
      </c>
      <c r="C873" s="32">
        <v>8</v>
      </c>
      <c r="D873" s="32">
        <v>8</v>
      </c>
      <c r="E873" s="26" t="str">
        <f>IFERROR(MATCH(A873,기사별유입!$J$3:$J$3072,0),"")</f>
        <v/>
      </c>
      <c r="F873" s="26" t="str">
        <f>IF(E873="","",E873&amp;"@"&amp;COUNTIF($E$1:E873,E873))</f>
        <v/>
      </c>
      <c r="G873" s="26" t="str">
        <f t="shared" si="13"/>
        <v>Naver 검색</v>
      </c>
      <c r="I873" s="26" t="str">
        <f>IF(E873="","",INDEX('기사 리스트'!B:B,MATCH("https://skinnonews.com"&amp;A873,'기사 리스트'!C:C,0)))</f>
        <v/>
      </c>
    </row>
    <row r="874" spans="1:9">
      <c r="A874" s="32" t="s">
        <v>2466</v>
      </c>
      <c r="B874" s="32" t="s">
        <v>2596</v>
      </c>
      <c r="C874" s="32">
        <v>8</v>
      </c>
      <c r="D874" s="32">
        <v>8</v>
      </c>
      <c r="E874" s="26" t="str">
        <f>IFERROR(MATCH(A874,기사별유입!$J$3:$J$3072,0),"")</f>
        <v/>
      </c>
      <c r="F874" s="26" t="str">
        <f>IF(E874="","",E874&amp;"@"&amp;COUNTIF($E$1:E874,E874))</f>
        <v/>
      </c>
      <c r="G874" s="26" t="str">
        <f t="shared" si="13"/>
        <v>Google 검색</v>
      </c>
      <c r="I874" s="26" t="str">
        <f>IF(E874="","",INDEX('기사 리스트'!B:B,MATCH("https://skinnonews.com"&amp;A874,'기사 리스트'!C:C,0)))</f>
        <v/>
      </c>
    </row>
    <row r="875" spans="1:9">
      <c r="A875" s="32" t="s">
        <v>1131</v>
      </c>
      <c r="B875" s="32" t="s">
        <v>2598</v>
      </c>
      <c r="C875" s="32">
        <v>8</v>
      </c>
      <c r="D875" s="32">
        <v>5</v>
      </c>
      <c r="E875" s="26" t="str">
        <f>IFERROR(MATCH(A875,기사별유입!$J$3:$J$3072,0),"")</f>
        <v/>
      </c>
      <c r="F875" s="26" t="str">
        <f>IF(E875="","",E875&amp;"@"&amp;COUNTIF($E$1:E875,E875))</f>
        <v/>
      </c>
      <c r="G875" s="26" t="str">
        <f t="shared" si="13"/>
        <v>Naver 검색</v>
      </c>
      <c r="I875" s="26" t="str">
        <f>IF(E875="","",INDEX('기사 리스트'!B:B,MATCH("https://skinnonews.com"&amp;A875,'기사 리스트'!C:C,0)))</f>
        <v/>
      </c>
    </row>
    <row r="876" spans="1:9">
      <c r="A876" s="32" t="s">
        <v>1476</v>
      </c>
      <c r="B876" s="32" t="s">
        <v>2596</v>
      </c>
      <c r="C876" s="32">
        <v>8</v>
      </c>
      <c r="D876" s="32">
        <v>6</v>
      </c>
      <c r="E876" s="26" t="str">
        <f>IFERROR(MATCH(A876,기사별유입!$J$3:$J$3072,0),"")</f>
        <v/>
      </c>
      <c r="F876" s="26" t="str">
        <f>IF(E876="","",E876&amp;"@"&amp;COUNTIF($E$1:E876,E876))</f>
        <v/>
      </c>
      <c r="G876" s="26" t="str">
        <f t="shared" si="13"/>
        <v>Google 검색</v>
      </c>
      <c r="I876" s="26" t="str">
        <f>IF(E876="","",INDEX('기사 리스트'!B:B,MATCH("https://skinnonews.com"&amp;A876,'기사 리스트'!C:C,0)))</f>
        <v/>
      </c>
    </row>
    <row r="877" spans="1:9">
      <c r="A877" s="32" t="s">
        <v>1333</v>
      </c>
      <c r="B877" s="32" t="s">
        <v>2596</v>
      </c>
      <c r="C877" s="32">
        <v>8</v>
      </c>
      <c r="D877" s="32">
        <v>6</v>
      </c>
      <c r="E877" s="26" t="str">
        <f>IFERROR(MATCH(A877,기사별유입!$J$3:$J$3072,0),"")</f>
        <v/>
      </c>
      <c r="F877" s="26" t="str">
        <f>IF(E877="","",E877&amp;"@"&amp;COUNTIF($E$1:E877,E877))</f>
        <v/>
      </c>
      <c r="G877" s="26" t="str">
        <f t="shared" si="13"/>
        <v>Google 검색</v>
      </c>
      <c r="I877" s="26" t="str">
        <f>IF(E877="","",INDEX('기사 리스트'!B:B,MATCH("https://skinnonews.com"&amp;A877,'기사 리스트'!C:C,0)))</f>
        <v/>
      </c>
    </row>
    <row r="878" spans="1:9">
      <c r="A878" s="32" t="s">
        <v>2299</v>
      </c>
      <c r="B878" s="32" t="s">
        <v>2596</v>
      </c>
      <c r="C878" s="32">
        <v>8</v>
      </c>
      <c r="D878" s="32">
        <v>6</v>
      </c>
      <c r="E878" s="26" t="str">
        <f>IFERROR(MATCH(A878,기사별유입!$J$3:$J$3072,0),"")</f>
        <v/>
      </c>
      <c r="F878" s="26" t="str">
        <f>IF(E878="","",E878&amp;"@"&amp;COUNTIF($E$1:E878,E878))</f>
        <v/>
      </c>
      <c r="G878" s="26" t="str">
        <f t="shared" si="13"/>
        <v>Google 검색</v>
      </c>
      <c r="I878" s="26" t="str">
        <f>IF(E878="","",INDEX('기사 리스트'!B:B,MATCH("https://skinnonews.com"&amp;A878,'기사 리스트'!C:C,0)))</f>
        <v/>
      </c>
    </row>
    <row r="879" spans="1:9">
      <c r="A879" s="32" t="s">
        <v>1927</v>
      </c>
      <c r="B879" s="32" t="s">
        <v>2596</v>
      </c>
      <c r="C879" s="32">
        <v>8</v>
      </c>
      <c r="D879" s="32">
        <v>5</v>
      </c>
      <c r="E879" s="26" t="str">
        <f>IFERROR(MATCH(A879,기사별유입!$J$3:$J$3072,0),"")</f>
        <v/>
      </c>
      <c r="F879" s="26" t="str">
        <f>IF(E879="","",E879&amp;"@"&amp;COUNTIF($E$1:E879,E879))</f>
        <v/>
      </c>
      <c r="G879" s="26" t="str">
        <f t="shared" si="13"/>
        <v>Google 검색</v>
      </c>
      <c r="I879" s="26" t="str">
        <f>IF(E879="","",INDEX('기사 리스트'!B:B,MATCH("https://skinnonews.com"&amp;A879,'기사 리스트'!C:C,0)))</f>
        <v/>
      </c>
    </row>
    <row r="880" spans="1:9">
      <c r="A880" s="32" t="s">
        <v>1830</v>
      </c>
      <c r="B880" s="32" t="s">
        <v>2596</v>
      </c>
      <c r="C880" s="32">
        <v>8</v>
      </c>
      <c r="D880" s="32">
        <v>6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Google 검색</v>
      </c>
      <c r="I880" s="26" t="str">
        <f>IF(E880="","",INDEX('기사 리스트'!B:B,MATCH("https://skinnonews.com"&amp;A880,'기사 리스트'!C:C,0)))</f>
        <v/>
      </c>
    </row>
    <row r="881" spans="1:9">
      <c r="A881" s="32" t="s">
        <v>998</v>
      </c>
      <c r="B881" s="32" t="s">
        <v>2609</v>
      </c>
      <c r="C881" s="32">
        <v>8</v>
      </c>
      <c r="D881" s="32">
        <v>5</v>
      </c>
      <c r="E881" s="26">
        <f>IFERROR(MATCH(A881,기사별유입!$J$3:$J$3072,0),"")</f>
        <v>5</v>
      </c>
      <c r="F881" s="26" t="str">
        <f>IF(E881="","",E881&amp;"@"&amp;COUNTIF($E$1:E881,E881))</f>
        <v>5@3</v>
      </c>
      <c r="G881" s="26" t="str">
        <f t="shared" si="13"/>
        <v>Bing</v>
      </c>
      <c r="I881" s="26" t="str">
        <f>IF(E881="","",INDEX('기사 리스트'!B:B,MATCH("https://skinnonews.com"&amp;A881,'기사 리스트'!C:C,0)))</f>
        <v>각형, 원통형, 파우치형… 형태에 따른 전기차 배터리 특성</v>
      </c>
    </row>
    <row r="882" spans="1:9">
      <c r="A882" s="32" t="s">
        <v>1839</v>
      </c>
      <c r="B882" s="32" t="s">
        <v>2596</v>
      </c>
      <c r="C882" s="32">
        <v>8</v>
      </c>
      <c r="D882" s="32">
        <v>6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Google 검색</v>
      </c>
      <c r="I882" s="26" t="str">
        <f>IF(E882="","",INDEX('기사 리스트'!B:B,MATCH("https://skinnonews.com"&amp;A882,'기사 리스트'!C:C,0)))</f>
        <v/>
      </c>
    </row>
    <row r="883" spans="1:9">
      <c r="A883" s="32" t="s">
        <v>2505</v>
      </c>
      <c r="B883" s="32" t="s">
        <v>2596</v>
      </c>
      <c r="C883" s="32">
        <v>8</v>
      </c>
      <c r="D883" s="32">
        <v>7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Google 검색</v>
      </c>
      <c r="I883" s="26" t="str">
        <f>IF(E883="","",INDEX('기사 리스트'!B:B,MATCH("https://skinnonews.com"&amp;A883,'기사 리스트'!C:C,0)))</f>
        <v/>
      </c>
    </row>
    <row r="884" spans="1:9">
      <c r="A884" s="32" t="s">
        <v>1556</v>
      </c>
      <c r="B884" s="32" t="s">
        <v>2596</v>
      </c>
      <c r="C884" s="32">
        <v>8</v>
      </c>
      <c r="D884" s="32">
        <v>8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</row>
    <row r="885" spans="1:9">
      <c r="A885" s="32" t="s">
        <v>1442</v>
      </c>
      <c r="B885" s="32" t="s">
        <v>2596</v>
      </c>
      <c r="C885" s="32">
        <v>8</v>
      </c>
      <c r="D885" s="32">
        <v>7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Google 검색</v>
      </c>
      <c r="I885" s="26" t="str">
        <f>IF(E885="","",INDEX('기사 리스트'!B:B,MATCH("https://skinnonews.com"&amp;A885,'기사 리스트'!C:C,0)))</f>
        <v/>
      </c>
    </row>
    <row r="886" spans="1:9">
      <c r="A886" s="32" t="s">
        <v>1117</v>
      </c>
      <c r="B886" s="32" t="s">
        <v>2601</v>
      </c>
      <c r="C886" s="32">
        <v>8</v>
      </c>
      <c r="D886" s="32">
        <v>7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Naver.com</v>
      </c>
      <c r="I886" s="26" t="str">
        <f>IF(E886="","",INDEX('기사 리스트'!B:B,MATCH("https://skinnonews.com"&amp;A886,'기사 리스트'!C:C,0)))</f>
        <v/>
      </c>
    </row>
    <row r="887" spans="1:9">
      <c r="A887" s="32" t="s">
        <v>2055</v>
      </c>
      <c r="B887" s="32" t="s">
        <v>2596</v>
      </c>
      <c r="C887" s="32">
        <v>8</v>
      </c>
      <c r="D887" s="32">
        <v>6</v>
      </c>
      <c r="E887" s="26" t="str">
        <f>IFERROR(MATCH(A887,기사별유입!$J$3:$J$3072,0),"")</f>
        <v/>
      </c>
      <c r="F887" s="26" t="str">
        <f>IF(E887="","",E887&amp;"@"&amp;COUNTIF($E$1:E887,E887))</f>
        <v/>
      </c>
      <c r="G887" s="26" t="str">
        <f t="shared" si="13"/>
        <v>Google 검색</v>
      </c>
      <c r="I887" s="26" t="str">
        <f>IF(E887="","",INDEX('기사 리스트'!B:B,MATCH("https://skinnonews.com"&amp;A887,'기사 리스트'!C:C,0)))</f>
        <v/>
      </c>
    </row>
    <row r="888" spans="1:9">
      <c r="A888" s="32" t="s">
        <v>1773</v>
      </c>
      <c r="B888" s="32" t="s">
        <v>2596</v>
      </c>
      <c r="C888" s="32">
        <v>8</v>
      </c>
      <c r="D888" s="32">
        <v>7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Google 검색</v>
      </c>
      <c r="I888" s="26" t="str">
        <f>IF(E888="","",INDEX('기사 리스트'!B:B,MATCH("https://skinnonews.com"&amp;A888,'기사 리스트'!C:C,0)))</f>
        <v/>
      </c>
    </row>
    <row r="889" spans="1:9">
      <c r="A889" s="32" t="s">
        <v>1018</v>
      </c>
      <c r="B889" s="32" t="s">
        <v>2597</v>
      </c>
      <c r="C889" s="32">
        <v>8</v>
      </c>
      <c r="D889" s="32">
        <v>4</v>
      </c>
      <c r="E889" s="26" t="str">
        <f>IFERROR(MATCH(A889,기사별유입!$J$3:$J$3072,0),"")</f>
        <v/>
      </c>
      <c r="F889" s="26" t="str">
        <f>IF(E889="","",E889&amp;"@"&amp;COUNTIF($E$1:E889,E889))</f>
        <v/>
      </c>
      <c r="G889" s="26" t="str">
        <f t="shared" si="13"/>
        <v>직접유입</v>
      </c>
      <c r="I889" s="26" t="str">
        <f>IF(E889="","",INDEX('기사 리스트'!B:B,MATCH("https://skinnonews.com"&amp;A889,'기사 리스트'!C:C,0)))</f>
        <v/>
      </c>
    </row>
    <row r="890" spans="1:9">
      <c r="A890" s="32" t="s">
        <v>997</v>
      </c>
      <c r="B890" s="32" t="s">
        <v>2609</v>
      </c>
      <c r="C890" s="32">
        <v>8</v>
      </c>
      <c r="D890" s="32">
        <v>1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Bing</v>
      </c>
      <c r="I890" s="26" t="str">
        <f>IF(E890="","",INDEX('기사 리스트'!B:B,MATCH("https://skinnonews.com"&amp;A890,'기사 리스트'!C:C,0)))</f>
        <v/>
      </c>
    </row>
    <row r="891" spans="1:9">
      <c r="A891" s="32" t="s">
        <v>1038</v>
      </c>
      <c r="B891" s="32" t="s">
        <v>2955</v>
      </c>
      <c r="C891" s="32">
        <v>8</v>
      </c>
      <c r="D891" s="32">
        <v>1</v>
      </c>
      <c r="E891" s="26" t="str">
        <f>IFERROR(MATCH(A891,기사별유입!$J$3:$J$3072,0),"")</f>
        <v/>
      </c>
      <c r="F891" s="26" t="str">
        <f>IF(E891="","",E891&amp;"@"&amp;COUNTIF($E$1:E891,E891))</f>
        <v/>
      </c>
      <c r="G891" s="26" t="str">
        <f t="shared" si="13"/>
        <v>Link.inpock.co.kr</v>
      </c>
      <c r="I891" s="26" t="str">
        <f>IF(E891="","",INDEX('기사 리스트'!B:B,MATCH("https://skinnonews.com"&amp;A891,'기사 리스트'!C:C,0)))</f>
        <v/>
      </c>
    </row>
    <row r="892" spans="1:9">
      <c r="A892" s="32" t="s">
        <v>1038</v>
      </c>
      <c r="B892" s="32" t="s">
        <v>2646</v>
      </c>
      <c r="C892" s="32">
        <v>8</v>
      </c>
      <c r="D892" s="32">
        <v>3</v>
      </c>
      <c r="E892" s="26" t="str">
        <f>IFERROR(MATCH(A892,기사별유입!$J$3:$J$3072,0),"")</f>
        <v/>
      </c>
      <c r="F892" s="26" t="str">
        <f>IF(E892="","",E892&amp;"@"&amp;COUNTIF($E$1:E892,E892))</f>
        <v/>
      </c>
      <c r="G892" s="26" t="str">
        <f t="shared" si="13"/>
        <v>Ozmailer.com</v>
      </c>
      <c r="I892" s="26" t="str">
        <f>IF(E892="","",INDEX('기사 리스트'!B:B,MATCH("https://skinnonews.com"&amp;A892,'기사 리스트'!C:C,0)))</f>
        <v/>
      </c>
    </row>
    <row r="893" spans="1:9">
      <c r="A893" s="32" t="s">
        <v>1035</v>
      </c>
      <c r="B893" s="32" t="s">
        <v>2603</v>
      </c>
      <c r="C893" s="32">
        <v>8</v>
      </c>
      <c r="D893" s="32">
        <v>6</v>
      </c>
      <c r="E893" s="26" t="str">
        <f>IFERROR(MATCH(A893,기사별유입!$J$3:$J$3072,0),"")</f>
        <v/>
      </c>
      <c r="F893" s="26" t="str">
        <f>IF(E893="","",E893&amp;"@"&amp;COUNTIF($E$1:E893,E893))</f>
        <v/>
      </c>
      <c r="G893" s="26" t="str">
        <f t="shared" si="13"/>
        <v>Skenergy.com</v>
      </c>
      <c r="I893" s="26" t="str">
        <f>IF(E893="","",INDEX('기사 리스트'!B:B,MATCH("https://skinnonews.com"&amp;A893,'기사 리스트'!C:C,0)))</f>
        <v/>
      </c>
    </row>
    <row r="894" spans="1:9">
      <c r="A894" s="32" t="s">
        <v>1485</v>
      </c>
      <c r="B894" s="32" t="s">
        <v>2596</v>
      </c>
      <c r="C894" s="32">
        <v>8</v>
      </c>
      <c r="D894" s="32">
        <v>7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Google 검색</v>
      </c>
      <c r="I894" s="26" t="str">
        <f>IF(E894="","",INDEX('기사 리스트'!B:B,MATCH("https://skinnonews.com"&amp;A894,'기사 리스트'!C:C,0)))</f>
        <v/>
      </c>
    </row>
    <row r="895" spans="1:9">
      <c r="A895" s="32" t="s">
        <v>3348</v>
      </c>
      <c r="B895" s="32">
        <v>8</v>
      </c>
      <c r="C895" s="32">
        <v>3</v>
      </c>
      <c r="D895" s="32">
        <v>2.6666666666666599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8</v>
      </c>
      <c r="I895" s="26" t="str">
        <f>IF(E895="","",INDEX('기사 리스트'!B:B,MATCH("https://skinnonews.com"&amp;A895,'기사 리스트'!C:C,0)))</f>
        <v/>
      </c>
    </row>
    <row r="896" spans="1:9">
      <c r="A896" s="32" t="s">
        <v>4720</v>
      </c>
      <c r="B896" s="32">
        <v>8</v>
      </c>
      <c r="C896" s="32">
        <v>4</v>
      </c>
      <c r="D896" s="32">
        <v>2</v>
      </c>
      <c r="E896" s="26" t="str">
        <f>IFERROR(MATCH(A896,기사별유입!$J$3:$J$3072,0),"")</f>
        <v/>
      </c>
      <c r="F896" s="26" t="str">
        <f>IF(E896="","",E896&amp;"@"&amp;COUNTIF($E$1:E896,E896))</f>
        <v/>
      </c>
      <c r="G896" s="26" t="str">
        <f t="shared" si="13"/>
        <v>8</v>
      </c>
      <c r="I896" s="26" t="str">
        <f>IF(E896="","",INDEX('기사 리스트'!B:B,MATCH("https://skinnonews.com"&amp;A896,'기사 리스트'!C:C,0)))</f>
        <v/>
      </c>
    </row>
    <row r="897" spans="1:9">
      <c r="A897" s="32" t="s">
        <v>3080</v>
      </c>
      <c r="B897" s="32" t="s">
        <v>2596</v>
      </c>
      <c r="C897" s="32">
        <v>8</v>
      </c>
      <c r="D897" s="32">
        <v>6</v>
      </c>
      <c r="E897" s="26" t="str">
        <f>IFERROR(MATCH(A897,기사별유입!$J$3:$J$3072,0),"")</f>
        <v/>
      </c>
      <c r="F897" s="26" t="str">
        <f>IF(E897="","",E897&amp;"@"&amp;COUNTIF($E$1:E897,E897))</f>
        <v/>
      </c>
      <c r="G897" s="26" t="str">
        <f t="shared" si="13"/>
        <v>Google 검색</v>
      </c>
      <c r="I897" s="26" t="str">
        <f>IF(E897="","",INDEX('기사 리스트'!B:B,MATCH("https://skinnonews.com"&amp;A897,'기사 리스트'!C:C,0)))</f>
        <v/>
      </c>
    </row>
    <row r="898" spans="1:9">
      <c r="A898" s="32" t="s">
        <v>2366</v>
      </c>
      <c r="B898" s="32" t="s">
        <v>2596</v>
      </c>
      <c r="C898" s="32">
        <v>8</v>
      </c>
      <c r="D898" s="32">
        <v>8</v>
      </c>
      <c r="E898" s="26" t="str">
        <f>IFERROR(MATCH(A898,기사별유입!$J$3:$J$3072,0),"")</f>
        <v/>
      </c>
      <c r="F898" s="26" t="str">
        <f>IF(E898="","",E898&amp;"@"&amp;COUNTIF($E$1:E898,E898))</f>
        <v/>
      </c>
      <c r="G898" s="26" t="str">
        <f t="shared" si="13"/>
        <v>Google 검색</v>
      </c>
      <c r="I898" s="26" t="str">
        <f>IF(E898="","",INDEX('기사 리스트'!B:B,MATCH("https://skinnonews.com"&amp;A898,'기사 리스트'!C:C,0)))</f>
        <v/>
      </c>
    </row>
    <row r="899" spans="1:9">
      <c r="A899" s="32" t="s">
        <v>3479</v>
      </c>
      <c r="B899" s="32" t="s">
        <v>2596</v>
      </c>
      <c r="C899" s="32">
        <v>8</v>
      </c>
      <c r="D899" s="32">
        <v>2</v>
      </c>
      <c r="E899" s="26" t="str">
        <f>IFERROR(MATCH(A899,기사별유입!$J$3:$J$3072,0),"")</f>
        <v/>
      </c>
      <c r="F899" s="26" t="str">
        <f>IF(E899="","",E899&amp;"@"&amp;COUNTIF($E$1:E899,E899))</f>
        <v/>
      </c>
      <c r="G899" s="26" t="str">
        <f t="shared" ref="G899:G962" si="14">IF(B899="naver","Naver 검색",IF(B899="google","Google 검색",IF(B899="(direct)","직접유입",UPPER(LEFT(B899,1))&amp;MID(B899,2,99))))</f>
        <v>Google 검색</v>
      </c>
      <c r="I899" s="26" t="str">
        <f>IF(E899="","",INDEX('기사 리스트'!B:B,MATCH("https://skinnonews.com"&amp;A899,'기사 리스트'!C:C,0)))</f>
        <v/>
      </c>
    </row>
    <row r="900" spans="1:9">
      <c r="A900" s="32" t="s">
        <v>1779</v>
      </c>
      <c r="B900" s="32" t="s">
        <v>2598</v>
      </c>
      <c r="C900" s="32">
        <v>7</v>
      </c>
      <c r="D900" s="32">
        <v>2</v>
      </c>
      <c r="E900" s="26" t="str">
        <f>IFERROR(MATCH(A900,기사별유입!$J$3:$J$3072,0),"")</f>
        <v/>
      </c>
      <c r="F900" s="26" t="str">
        <f>IF(E900="","",E900&amp;"@"&amp;COUNTIF($E$1:E900,E900))</f>
        <v/>
      </c>
      <c r="G900" s="26" t="str">
        <f t="shared" si="14"/>
        <v>Naver 검색</v>
      </c>
      <c r="I900" s="26" t="str">
        <f>IF(E900="","",INDEX('기사 리스트'!B:B,MATCH("https://skinnonews.com"&amp;A900,'기사 리스트'!C:C,0)))</f>
        <v/>
      </c>
    </row>
    <row r="901" spans="1:9">
      <c r="A901" s="32" t="s">
        <v>1863</v>
      </c>
      <c r="B901" s="32" t="s">
        <v>2596</v>
      </c>
      <c r="C901" s="32">
        <v>7</v>
      </c>
      <c r="D901" s="32">
        <v>5</v>
      </c>
      <c r="E901" s="26" t="str">
        <f>IFERROR(MATCH(A901,기사별유입!$J$3:$J$3072,0),"")</f>
        <v/>
      </c>
      <c r="F901" s="26" t="str">
        <f>IF(E901="","",E901&amp;"@"&amp;COUNTIF($E$1:E901,E901))</f>
        <v/>
      </c>
      <c r="G901" s="26" t="str">
        <f t="shared" si="14"/>
        <v>Google 검색</v>
      </c>
      <c r="I901" s="26" t="str">
        <f>IF(E901="","",INDEX('기사 리스트'!B:B,MATCH("https://skinnonews.com"&amp;A901,'기사 리스트'!C:C,0)))</f>
        <v/>
      </c>
    </row>
    <row r="902" spans="1:9">
      <c r="A902" s="32" t="s">
        <v>1259</v>
      </c>
      <c r="B902" s="32" t="s">
        <v>2598</v>
      </c>
      <c r="C902" s="32">
        <v>7</v>
      </c>
      <c r="D902" s="32">
        <v>5</v>
      </c>
      <c r="E902" s="26" t="str">
        <f>IFERROR(MATCH(A902,기사별유입!$J$3:$J$3072,0),"")</f>
        <v/>
      </c>
      <c r="F902" s="26" t="str">
        <f>IF(E902="","",E902&amp;"@"&amp;COUNTIF($E$1:E902,E902))</f>
        <v/>
      </c>
      <c r="G902" s="26" t="str">
        <f t="shared" si="14"/>
        <v>Naver 검색</v>
      </c>
      <c r="I902" s="26" t="str">
        <f>IF(E902="","",INDEX('기사 리스트'!B:B,MATCH("https://skinnonews.com"&amp;A902,'기사 리스트'!C:C,0)))</f>
        <v/>
      </c>
    </row>
    <row r="903" spans="1:9">
      <c r="A903" s="32" t="s">
        <v>1670</v>
      </c>
      <c r="B903" s="32" t="s">
        <v>2596</v>
      </c>
      <c r="C903" s="32">
        <v>7</v>
      </c>
      <c r="D903" s="32">
        <v>6</v>
      </c>
      <c r="E903" s="26" t="str">
        <f>IFERROR(MATCH(A903,기사별유입!$J$3:$J$3072,0),"")</f>
        <v/>
      </c>
      <c r="F903" s="26" t="str">
        <f>IF(E903="","",E903&amp;"@"&amp;COUNTIF($E$1:E903,E903))</f>
        <v/>
      </c>
      <c r="G903" s="26" t="str">
        <f t="shared" si="14"/>
        <v>Google 검색</v>
      </c>
      <c r="I903" s="26" t="str">
        <f>IF(E903="","",INDEX('기사 리스트'!B:B,MATCH("https://skinnonews.com"&amp;A903,'기사 리스트'!C:C,0)))</f>
        <v/>
      </c>
    </row>
    <row r="904" spans="1:9">
      <c r="A904" s="32" t="s">
        <v>2384</v>
      </c>
      <c r="B904" s="32" t="s">
        <v>2596</v>
      </c>
      <c r="C904" s="32">
        <v>7</v>
      </c>
      <c r="D904" s="32">
        <v>3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Google 검색</v>
      </c>
      <c r="I904" s="26" t="str">
        <f>IF(E904="","",INDEX('기사 리스트'!B:B,MATCH("https://skinnonews.com"&amp;A904,'기사 리스트'!C:C,0)))</f>
        <v/>
      </c>
    </row>
    <row r="905" spans="1:9">
      <c r="A905" s="32" t="s">
        <v>1211</v>
      </c>
      <c r="B905" s="32" t="s">
        <v>2597</v>
      </c>
      <c r="C905" s="32">
        <v>7</v>
      </c>
      <c r="D905" s="32">
        <v>3</v>
      </c>
      <c r="E905" s="26" t="str">
        <f>IFERROR(MATCH(A905,기사별유입!$J$3:$J$3072,0),"")</f>
        <v/>
      </c>
      <c r="F905" s="26" t="str">
        <f>IF(E905="","",E905&amp;"@"&amp;COUNTIF($E$1:E905,E905))</f>
        <v/>
      </c>
      <c r="G905" s="26" t="str">
        <f t="shared" si="14"/>
        <v>직접유입</v>
      </c>
      <c r="I905" s="26" t="str">
        <f>IF(E905="","",INDEX('기사 리스트'!B:B,MATCH("https://skinnonews.com"&amp;A905,'기사 리스트'!C:C,0)))</f>
        <v/>
      </c>
    </row>
    <row r="906" spans="1:9">
      <c r="A906" s="32" t="s">
        <v>1570</v>
      </c>
      <c r="B906" s="32" t="s">
        <v>2596</v>
      </c>
      <c r="C906" s="32">
        <v>7</v>
      </c>
      <c r="D906" s="32">
        <v>7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Google 검색</v>
      </c>
      <c r="I906" s="26" t="str">
        <f>IF(E906="","",INDEX('기사 리스트'!B:B,MATCH("https://skinnonews.com"&amp;A906,'기사 리스트'!C:C,0)))</f>
        <v/>
      </c>
    </row>
    <row r="907" spans="1:9">
      <c r="A907" s="32" t="s">
        <v>1783</v>
      </c>
      <c r="B907" s="32" t="s">
        <v>2596</v>
      </c>
      <c r="C907" s="32">
        <v>7</v>
      </c>
      <c r="D907" s="32">
        <v>6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Google 검색</v>
      </c>
      <c r="I907" s="26" t="str">
        <f>IF(E907="","",INDEX('기사 리스트'!B:B,MATCH("https://skinnonews.com"&amp;A907,'기사 리스트'!C:C,0)))</f>
        <v/>
      </c>
    </row>
    <row r="908" spans="1:9">
      <c r="A908" s="32" t="s">
        <v>1378</v>
      </c>
      <c r="B908" s="32" t="s">
        <v>2596</v>
      </c>
      <c r="C908" s="32">
        <v>7</v>
      </c>
      <c r="D908" s="32">
        <v>7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</row>
    <row r="909" spans="1:9">
      <c r="A909" s="32" t="s">
        <v>1711</v>
      </c>
      <c r="B909" s="32" t="s">
        <v>2603</v>
      </c>
      <c r="C909" s="32">
        <v>7</v>
      </c>
      <c r="D909" s="32">
        <v>7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Skenergy.com</v>
      </c>
      <c r="I909" s="26" t="str">
        <f>IF(E909="","",INDEX('기사 리스트'!B:B,MATCH("https://skinnonews.com"&amp;A909,'기사 리스트'!C:C,0)))</f>
        <v/>
      </c>
    </row>
    <row r="910" spans="1:9">
      <c r="A910" s="32" t="s">
        <v>1968</v>
      </c>
      <c r="B910" s="32" t="s">
        <v>2596</v>
      </c>
      <c r="C910" s="32">
        <v>7</v>
      </c>
      <c r="D910" s="32">
        <v>4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Google 검색</v>
      </c>
      <c r="I910" s="26" t="str">
        <f>IF(E910="","",INDEX('기사 리스트'!B:B,MATCH("https://skinnonews.com"&amp;A910,'기사 리스트'!C:C,0)))</f>
        <v/>
      </c>
    </row>
    <row r="911" spans="1:9">
      <c r="A911" s="32" t="s">
        <v>1522</v>
      </c>
      <c r="B911" s="32" t="s">
        <v>2596</v>
      </c>
      <c r="C911" s="32">
        <v>7</v>
      </c>
      <c r="D911" s="32">
        <v>7</v>
      </c>
      <c r="E911" s="26" t="str">
        <f>IFERROR(MATCH(A911,기사별유입!$J$3:$J$3072,0),"")</f>
        <v/>
      </c>
      <c r="F911" s="26" t="str">
        <f>IF(E911="","",E911&amp;"@"&amp;COUNTIF($E$1:E911,E911))</f>
        <v/>
      </c>
      <c r="G911" s="26" t="str">
        <f t="shared" si="14"/>
        <v>Google 검색</v>
      </c>
      <c r="I911" s="26" t="str">
        <f>IF(E911="","",INDEX('기사 리스트'!B:B,MATCH("https://skinnonews.com"&amp;A911,'기사 리스트'!C:C,0)))</f>
        <v/>
      </c>
    </row>
    <row r="912" spans="1:9">
      <c r="A912" s="32" t="s">
        <v>1201</v>
      </c>
      <c r="B912" s="32" t="s">
        <v>2596</v>
      </c>
      <c r="C912" s="32">
        <v>7</v>
      </c>
      <c r="D912" s="32">
        <v>6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Google 검색</v>
      </c>
      <c r="I912" s="26" t="str">
        <f>IF(E912="","",INDEX('기사 리스트'!B:B,MATCH("https://skinnonews.com"&amp;A912,'기사 리스트'!C:C,0)))</f>
        <v/>
      </c>
    </row>
    <row r="913" spans="1:9">
      <c r="A913" s="32" t="s">
        <v>1488</v>
      </c>
      <c r="B913" s="32" t="s">
        <v>2596</v>
      </c>
      <c r="C913" s="32">
        <v>7</v>
      </c>
      <c r="D913" s="32">
        <v>7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</row>
    <row r="914" spans="1:9">
      <c r="A914" s="32" t="s">
        <v>2080</v>
      </c>
      <c r="B914" s="32" t="s">
        <v>2596</v>
      </c>
      <c r="C914" s="32">
        <v>7</v>
      </c>
      <c r="D914" s="32">
        <v>7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Google 검색</v>
      </c>
      <c r="I914" s="26" t="str">
        <f>IF(E914="","",INDEX('기사 리스트'!B:B,MATCH("https://skinnonews.com"&amp;A914,'기사 리스트'!C:C,0)))</f>
        <v/>
      </c>
    </row>
    <row r="915" spans="1:9">
      <c r="A915" s="32" t="s">
        <v>1319</v>
      </c>
      <c r="B915" s="32" t="s">
        <v>2596</v>
      </c>
      <c r="C915" s="32">
        <v>7</v>
      </c>
      <c r="D915" s="32">
        <v>7</v>
      </c>
      <c r="E915" s="26" t="str">
        <f>IFERROR(MATCH(A915,기사별유입!$J$3:$J$3072,0),"")</f>
        <v/>
      </c>
      <c r="F915" s="26" t="str">
        <f>IF(E915="","",E915&amp;"@"&amp;COUNTIF($E$1:E915,E915))</f>
        <v/>
      </c>
      <c r="G915" s="26" t="str">
        <f t="shared" si="14"/>
        <v>Google 검색</v>
      </c>
      <c r="I915" s="26" t="str">
        <f>IF(E915="","",INDEX('기사 리스트'!B:B,MATCH("https://skinnonews.com"&amp;A915,'기사 리스트'!C:C,0)))</f>
        <v/>
      </c>
    </row>
    <row r="916" spans="1:9">
      <c r="A916" s="32" t="s">
        <v>1432</v>
      </c>
      <c r="B916" s="32" t="s">
        <v>2597</v>
      </c>
      <c r="C916" s="32">
        <v>7</v>
      </c>
      <c r="D916" s="32">
        <v>6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직접유입</v>
      </c>
      <c r="I916" s="26" t="str">
        <f>IF(E916="","",INDEX('기사 리스트'!B:B,MATCH("https://skinnonews.com"&amp;A916,'기사 리스트'!C:C,0)))</f>
        <v/>
      </c>
    </row>
    <row r="917" spans="1:9">
      <c r="A917" s="32" t="s">
        <v>1214</v>
      </c>
      <c r="B917" s="32" t="s">
        <v>2596</v>
      </c>
      <c r="C917" s="32">
        <v>7</v>
      </c>
      <c r="D917" s="32">
        <v>6</v>
      </c>
      <c r="E917" s="26" t="str">
        <f>IFERROR(MATCH(A917,기사별유입!$J$3:$J$3072,0),"")</f>
        <v/>
      </c>
      <c r="F917" s="26" t="str">
        <f>IF(E917="","",E917&amp;"@"&amp;COUNTIF($E$1:E917,E917))</f>
        <v/>
      </c>
      <c r="G917" s="26" t="str">
        <f t="shared" si="14"/>
        <v>Google 검색</v>
      </c>
      <c r="I917" s="26" t="str">
        <f>IF(E917="","",INDEX('기사 리스트'!B:B,MATCH("https://skinnonews.com"&amp;A917,'기사 리스트'!C:C,0)))</f>
        <v/>
      </c>
    </row>
    <row r="918" spans="1:9">
      <c r="A918" s="32" t="s">
        <v>1214</v>
      </c>
      <c r="B918" s="32" t="s">
        <v>2598</v>
      </c>
      <c r="C918" s="32">
        <v>7</v>
      </c>
      <c r="D918" s="32">
        <v>2</v>
      </c>
      <c r="E918" s="26" t="str">
        <f>IFERROR(MATCH(A918,기사별유입!$J$3:$J$3072,0),"")</f>
        <v/>
      </c>
      <c r="F918" s="26" t="str">
        <f>IF(E918="","",E918&amp;"@"&amp;COUNTIF($E$1:E918,E918))</f>
        <v/>
      </c>
      <c r="G918" s="26" t="str">
        <f t="shared" si="14"/>
        <v>Naver 검색</v>
      </c>
      <c r="I918" s="26" t="str">
        <f>IF(E918="","",INDEX('기사 리스트'!B:B,MATCH("https://skinnonews.com"&amp;A918,'기사 리스트'!C:C,0)))</f>
        <v/>
      </c>
    </row>
    <row r="919" spans="1:9">
      <c r="A919" s="32" t="s">
        <v>1339</v>
      </c>
      <c r="B919" s="32" t="s">
        <v>2596</v>
      </c>
      <c r="C919" s="32">
        <v>7</v>
      </c>
      <c r="D919" s="32">
        <v>5</v>
      </c>
      <c r="E919" s="26" t="str">
        <f>IFERROR(MATCH(A919,기사별유입!$J$3:$J$3072,0),"")</f>
        <v/>
      </c>
      <c r="F919" s="26" t="str">
        <f>IF(E919="","",E919&amp;"@"&amp;COUNTIF($E$1:E919,E919))</f>
        <v/>
      </c>
      <c r="G919" s="26" t="str">
        <f t="shared" si="14"/>
        <v>Google 검색</v>
      </c>
      <c r="I919" s="26" t="str">
        <f>IF(E919="","",INDEX('기사 리스트'!B:B,MATCH("https://skinnonews.com"&amp;A919,'기사 리스트'!C:C,0)))</f>
        <v/>
      </c>
    </row>
    <row r="920" spans="1:9">
      <c r="A920" s="32" t="s">
        <v>1110</v>
      </c>
      <c r="B920" s="32" t="s">
        <v>2598</v>
      </c>
      <c r="C920" s="32">
        <v>7</v>
      </c>
      <c r="D920" s="32">
        <v>6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Naver 검색</v>
      </c>
      <c r="I920" s="26" t="str">
        <f>IF(E920="","",INDEX('기사 리스트'!B:B,MATCH("https://skinnonews.com"&amp;A920,'기사 리스트'!C:C,0)))</f>
        <v/>
      </c>
    </row>
    <row r="921" spans="1:9">
      <c r="A921" s="32" t="s">
        <v>2087</v>
      </c>
      <c r="B921" s="32" t="s">
        <v>2596</v>
      </c>
      <c r="C921" s="32">
        <v>7</v>
      </c>
      <c r="D921" s="32">
        <v>7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Google 검색</v>
      </c>
      <c r="I921" s="26" t="str">
        <f>IF(E921="","",INDEX('기사 리스트'!B:B,MATCH("https://skinnonews.com"&amp;A921,'기사 리스트'!C:C,0)))</f>
        <v/>
      </c>
    </row>
    <row r="922" spans="1:9">
      <c r="A922" s="32" t="s">
        <v>1623</v>
      </c>
      <c r="B922" s="32" t="s">
        <v>2596</v>
      </c>
      <c r="C922" s="32">
        <v>7</v>
      </c>
      <c r="D922" s="32">
        <v>7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Google 검색</v>
      </c>
      <c r="I922" s="26" t="str">
        <f>IF(E922="","",INDEX('기사 리스트'!B:B,MATCH("https://skinnonews.com"&amp;A922,'기사 리스트'!C:C,0)))</f>
        <v/>
      </c>
    </row>
    <row r="923" spans="1:9">
      <c r="A923" s="32" t="s">
        <v>1163</v>
      </c>
      <c r="B923" s="32" t="s">
        <v>2603</v>
      </c>
      <c r="C923" s="32">
        <v>7</v>
      </c>
      <c r="D923" s="32">
        <v>7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Skenergy.com</v>
      </c>
      <c r="I923" s="26" t="str">
        <f>IF(E923="","",INDEX('기사 리스트'!B:B,MATCH("https://skinnonews.com"&amp;A923,'기사 리스트'!C:C,0)))</f>
        <v/>
      </c>
    </row>
    <row r="924" spans="1:9">
      <c r="A924" s="32" t="s">
        <v>1677</v>
      </c>
      <c r="B924" s="32" t="s">
        <v>2597</v>
      </c>
      <c r="C924" s="32">
        <v>7</v>
      </c>
      <c r="D924" s="32">
        <v>1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직접유입</v>
      </c>
      <c r="I924" s="26" t="str">
        <f>IF(E924="","",INDEX('기사 리스트'!B:B,MATCH("https://skinnonews.com"&amp;A924,'기사 리스트'!C:C,0)))</f>
        <v/>
      </c>
    </row>
    <row r="925" spans="1:9">
      <c r="A925" s="32" t="s">
        <v>1394</v>
      </c>
      <c r="B925" s="32" t="s">
        <v>2596</v>
      </c>
      <c r="C925" s="32">
        <v>7</v>
      </c>
      <c r="D925" s="32">
        <v>7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Google 검색</v>
      </c>
      <c r="I925" s="26" t="str">
        <f>IF(E925="","",INDEX('기사 리스트'!B:B,MATCH("https://skinnonews.com"&amp;A925,'기사 리스트'!C:C,0)))</f>
        <v/>
      </c>
    </row>
    <row r="926" spans="1:9">
      <c r="A926" s="32" t="s">
        <v>1164</v>
      </c>
      <c r="B926" s="32" t="s">
        <v>2605</v>
      </c>
      <c r="C926" s="32">
        <v>7</v>
      </c>
      <c r="D926" s="32">
        <v>7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Skenmove.com</v>
      </c>
      <c r="I926" s="26" t="str">
        <f>IF(E926="","",INDEX('기사 리스트'!B:B,MATCH("https://skinnonews.com"&amp;A926,'기사 리스트'!C:C,0)))</f>
        <v/>
      </c>
    </row>
    <row r="927" spans="1:9">
      <c r="A927" s="32" t="s">
        <v>1395</v>
      </c>
      <c r="B927" s="32" t="s">
        <v>2597</v>
      </c>
      <c r="C927" s="32">
        <v>7</v>
      </c>
      <c r="D927" s="32">
        <v>4</v>
      </c>
      <c r="E927" s="26" t="str">
        <f>IFERROR(MATCH(A927,기사별유입!$J$3:$J$3072,0),"")</f>
        <v/>
      </c>
      <c r="F927" s="26" t="str">
        <f>IF(E927="","",E927&amp;"@"&amp;COUNTIF($E$1:E927,E927))</f>
        <v/>
      </c>
      <c r="G927" s="26" t="str">
        <f t="shared" si="14"/>
        <v>직접유입</v>
      </c>
      <c r="I927" s="26" t="str">
        <f>IF(E927="","",INDEX('기사 리스트'!B:B,MATCH("https://skinnonews.com"&amp;A927,'기사 리스트'!C:C,0)))</f>
        <v/>
      </c>
    </row>
    <row r="928" spans="1:9">
      <c r="A928" s="32" t="s">
        <v>1342</v>
      </c>
      <c r="B928" s="32" t="s">
        <v>2597</v>
      </c>
      <c r="C928" s="32">
        <v>7</v>
      </c>
      <c r="D928" s="32">
        <v>7</v>
      </c>
      <c r="E928" s="26" t="str">
        <f>IFERROR(MATCH(A928,기사별유입!$J$3:$J$3072,0),"")</f>
        <v/>
      </c>
      <c r="F928" s="26" t="str">
        <f>IF(E928="","",E928&amp;"@"&amp;COUNTIF($E$1:E928,E928))</f>
        <v/>
      </c>
      <c r="G928" s="26" t="str">
        <f t="shared" si="14"/>
        <v>직접유입</v>
      </c>
      <c r="I928" s="26" t="str">
        <f>IF(E928="","",INDEX('기사 리스트'!B:B,MATCH("https://skinnonews.com"&amp;A928,'기사 리스트'!C:C,0)))</f>
        <v/>
      </c>
    </row>
    <row r="929" spans="1:9">
      <c r="A929" s="32" t="s">
        <v>1309</v>
      </c>
      <c r="B929" s="32" t="s">
        <v>2597</v>
      </c>
      <c r="C929" s="32">
        <v>7</v>
      </c>
      <c r="D929" s="32">
        <v>4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직접유입</v>
      </c>
      <c r="I929" s="26" t="str">
        <f>IF(E929="","",INDEX('기사 리스트'!B:B,MATCH("https://skinnonews.com"&amp;A929,'기사 리스트'!C:C,0)))</f>
        <v/>
      </c>
    </row>
    <row r="930" spans="1:9">
      <c r="A930" s="32" t="s">
        <v>1879</v>
      </c>
      <c r="B930" s="32" t="s">
        <v>2596</v>
      </c>
      <c r="C930" s="32">
        <v>7</v>
      </c>
      <c r="D930" s="32">
        <v>5</v>
      </c>
      <c r="E930" s="26" t="str">
        <f>IFERROR(MATCH(A930,기사별유입!$J$3:$J$3072,0),"")</f>
        <v/>
      </c>
      <c r="F930" s="26" t="str">
        <f>IF(E930="","",E930&amp;"@"&amp;COUNTIF($E$1:E930,E930))</f>
        <v/>
      </c>
      <c r="G930" s="26" t="str">
        <f t="shared" si="14"/>
        <v>Google 검색</v>
      </c>
      <c r="I930" s="26" t="str">
        <f>IF(E930="","",INDEX('기사 리스트'!B:B,MATCH("https://skinnonews.com"&amp;A930,'기사 리스트'!C:C,0)))</f>
        <v/>
      </c>
    </row>
    <row r="931" spans="1:9">
      <c r="A931" s="32" t="s">
        <v>1415</v>
      </c>
      <c r="B931" s="32" t="s">
        <v>2596</v>
      </c>
      <c r="C931" s="32">
        <v>7</v>
      </c>
      <c r="D931" s="32">
        <v>7</v>
      </c>
      <c r="E931" s="26" t="str">
        <f>IFERROR(MATCH(A931,기사별유입!$J$3:$J$3072,0),"")</f>
        <v/>
      </c>
      <c r="F931" s="26" t="str">
        <f>IF(E931="","",E931&amp;"@"&amp;COUNTIF($E$1:E931,E931))</f>
        <v/>
      </c>
      <c r="G931" s="26" t="str">
        <f t="shared" si="14"/>
        <v>Google 검색</v>
      </c>
      <c r="I931" s="26" t="str">
        <f>IF(E931="","",INDEX('기사 리스트'!B:B,MATCH("https://skinnonews.com"&amp;A931,'기사 리스트'!C:C,0)))</f>
        <v/>
      </c>
    </row>
    <row r="932" spans="1:9">
      <c r="A932" s="32" t="s">
        <v>1397</v>
      </c>
      <c r="B932" s="32" t="s">
        <v>2596</v>
      </c>
      <c r="C932" s="32">
        <v>7</v>
      </c>
      <c r="D932" s="32">
        <v>7</v>
      </c>
      <c r="E932" s="26" t="str">
        <f>IFERROR(MATCH(A932,기사별유입!$J$3:$J$3072,0),"")</f>
        <v/>
      </c>
      <c r="F932" s="26" t="str">
        <f>IF(E932="","",E932&amp;"@"&amp;COUNTIF($E$1:E932,E932))</f>
        <v/>
      </c>
      <c r="G932" s="26" t="str">
        <f t="shared" si="14"/>
        <v>Google 검색</v>
      </c>
      <c r="I932" s="26" t="str">
        <f>IF(E932="","",INDEX('기사 리스트'!B:B,MATCH("https://skinnonews.com"&amp;A932,'기사 리스트'!C:C,0)))</f>
        <v/>
      </c>
    </row>
    <row r="933" spans="1:9">
      <c r="A933" s="32" t="s">
        <v>1296</v>
      </c>
      <c r="B933" s="32" t="s">
        <v>2596</v>
      </c>
      <c r="C933" s="32">
        <v>7</v>
      </c>
      <c r="D933" s="32">
        <v>6</v>
      </c>
      <c r="E933" s="26" t="str">
        <f>IFERROR(MATCH(A933,기사별유입!$J$3:$J$3072,0),"")</f>
        <v/>
      </c>
      <c r="F933" s="26" t="str">
        <f>IF(E933="","",E933&amp;"@"&amp;COUNTIF($E$1:E933,E933))</f>
        <v/>
      </c>
      <c r="G933" s="26" t="str">
        <f t="shared" si="14"/>
        <v>Google 검색</v>
      </c>
      <c r="I933" s="26" t="str">
        <f>IF(E933="","",INDEX('기사 리스트'!B:B,MATCH("https://skinnonews.com"&amp;A933,'기사 리스트'!C:C,0)))</f>
        <v/>
      </c>
    </row>
    <row r="934" spans="1:9">
      <c r="A934" s="32" t="s">
        <v>1580</v>
      </c>
      <c r="B934" s="32" t="s">
        <v>2596</v>
      </c>
      <c r="C934" s="32">
        <v>7</v>
      </c>
      <c r="D934" s="32">
        <v>4</v>
      </c>
      <c r="E934" s="26" t="str">
        <f>IFERROR(MATCH(A934,기사별유입!$J$3:$J$3072,0),"")</f>
        <v/>
      </c>
      <c r="F934" s="26" t="str">
        <f>IF(E934="","",E934&amp;"@"&amp;COUNTIF($E$1:E934,E934))</f>
        <v/>
      </c>
      <c r="G934" s="26" t="str">
        <f t="shared" si="14"/>
        <v>Google 검색</v>
      </c>
      <c r="I934" s="26" t="str">
        <f>IF(E934="","",INDEX('기사 리스트'!B:B,MATCH("https://skinnonews.com"&amp;A934,'기사 리스트'!C:C,0)))</f>
        <v/>
      </c>
    </row>
    <row r="935" spans="1:9">
      <c r="A935" s="32" t="s">
        <v>1030</v>
      </c>
      <c r="B935" s="32" t="s">
        <v>2605</v>
      </c>
      <c r="C935" s="32">
        <v>7</v>
      </c>
      <c r="D935" s="32">
        <v>6</v>
      </c>
      <c r="E935" s="26">
        <f>IFERROR(MATCH(A935,기사별유입!$J$3:$J$3072,0),"")</f>
        <v>55</v>
      </c>
      <c r="F935" s="26" t="str">
        <f>IF(E935="","",E935&amp;"@"&amp;COUNTIF($E$1:E935,E935))</f>
        <v>55@2</v>
      </c>
      <c r="G935" s="26" t="str">
        <f t="shared" si="14"/>
        <v>Skenmove.com</v>
      </c>
      <c r="I935" s="26" t="str">
        <f>IF(E935="","",INDEX('기사 리스트'!B:B,MATCH("https://skinnonews.com"&amp;A935,'기사 리스트'!C:C,0)))</f>
        <v>SK엔무브, 데이터센터 수조형 액침냉각 이어 정밀액체냉각 시장 본격 진출</v>
      </c>
    </row>
    <row r="936" spans="1:9">
      <c r="A936" s="32" t="s">
        <v>2740</v>
      </c>
      <c r="B936" s="32" t="s">
        <v>2598</v>
      </c>
      <c r="C936" s="32">
        <v>7</v>
      </c>
      <c r="D936" s="32">
        <v>2</v>
      </c>
      <c r="E936" s="26">
        <f>IFERROR(MATCH(A936,기사별유입!$J$3:$J$3072,0),"")</f>
        <v>67</v>
      </c>
      <c r="F936" s="26" t="str">
        <f>IF(E936="","",E936&amp;"@"&amp;COUNTIF($E$1:E936,E936))</f>
        <v>67@3</v>
      </c>
      <c r="G936" s="26" t="str">
        <f t="shared" si="14"/>
        <v>Naver 검색</v>
      </c>
      <c r="I936" s="26" t="str">
        <f>IF(E936="","",INDEX('기사 리스트'!B:B,MATCH("https://skinnonews.com"&amp;A936,'기사 리스트'!C:C,0)))</f>
        <v>심지 말고 뽑아라? 식목일에 시작된 특별한 미션! – 생태계교란 식물 제거하며 ‘한강지킴이’가 된 SK이노베이션</v>
      </c>
    </row>
    <row r="937" spans="1:9">
      <c r="A937" s="32" t="s">
        <v>2741</v>
      </c>
      <c r="B937" s="32" t="s">
        <v>2604</v>
      </c>
      <c r="C937" s="32">
        <v>7</v>
      </c>
      <c r="D937" s="32">
        <v>6</v>
      </c>
      <c r="E937" s="26">
        <f>IFERROR(MATCH(A937,기사별유입!$J$3:$J$3072,0),"")</f>
        <v>46</v>
      </c>
      <c r="F937" s="26" t="str">
        <f>IF(E937="","",E937&amp;"@"&amp;COUNTIF($E$1:E937,E937))</f>
        <v>46@3</v>
      </c>
      <c r="G937" s="26" t="str">
        <f t="shared" si="14"/>
        <v>Skgeocentric.com</v>
      </c>
      <c r="I937" s="26" t="str">
        <f>IF(E937="","",INDEX('기사 리스트'!B:B,MATCH("https://skinnonews.com"&amp;A937,'기사 리스트'!C:C,0)))</f>
        <v>“생분해성 플라스틱 원료 생산, 국내 미생물 기술로 연다”</v>
      </c>
    </row>
    <row r="938" spans="1:9">
      <c r="A938" s="32" t="s">
        <v>2749</v>
      </c>
      <c r="B938" s="32" t="s">
        <v>2599</v>
      </c>
      <c r="C938" s="32">
        <v>7</v>
      </c>
      <c r="D938" s="32">
        <v>5</v>
      </c>
      <c r="E938" s="26">
        <f>IFERROR(MATCH(A938,기사별유입!$J$3:$J$3072,0),"")</f>
        <v>34</v>
      </c>
      <c r="F938" s="26" t="str">
        <f>IF(E938="","",E938&amp;"@"&amp;COUNTIF($E$1:E938,E938))</f>
        <v>34@6</v>
      </c>
      <c r="G938" s="26" t="str">
        <f t="shared" si="14"/>
        <v>Sk-on.com</v>
      </c>
      <c r="I938" s="26" t="str">
        <f>IF(E938="","",INDEX('기사 리스트'!B:B,MATCH("https://skinnonews.com"&amp;A938,'기사 리스트'!C:C,0)))</f>
        <v>최재원 SK온 수석부회장 구성원 타운홀 미팅 “배터리 산업은 정해진 미래… 본원 경쟁력 단단히 갖춰야”</v>
      </c>
    </row>
    <row r="939" spans="1:9">
      <c r="A939" s="32" t="s">
        <v>3004</v>
      </c>
      <c r="B939" s="32" t="s">
        <v>2600</v>
      </c>
      <c r="C939" s="32">
        <v>7</v>
      </c>
      <c r="D939" s="32">
        <v>7</v>
      </c>
      <c r="E939" s="26">
        <f>IFERROR(MATCH(A939,기사별유입!$J$3:$J$3072,0),"")</f>
        <v>3</v>
      </c>
      <c r="F939" s="26" t="str">
        <f>IF(E939="","",E939&amp;"@"&amp;COUNTIF($E$1:E939,E939))</f>
        <v>3@4</v>
      </c>
      <c r="G939" s="26" t="str">
        <f t="shared" si="14"/>
        <v>Facebook</v>
      </c>
      <c r="I939" s="26" t="str">
        <f>IF(E939="","",INDEX('기사 리스트'!B:B,MATCH("https://skinnonews.com"&amp;A939,'기사 리스트'!C:C,0)))</f>
        <v>[팩트체크해油] 석유 고갈… 50년 전에도 앞으로 50년, 지금도 50년?</v>
      </c>
    </row>
    <row r="940" spans="1:9">
      <c r="A940" s="32" t="s">
        <v>3008</v>
      </c>
      <c r="B940" s="32" t="s">
        <v>2598</v>
      </c>
      <c r="C940" s="32">
        <v>7</v>
      </c>
      <c r="D940" s="32">
        <v>4</v>
      </c>
      <c r="E940" s="26">
        <f>IFERROR(MATCH(A940,기사별유입!$J$3:$J$3072,0),"")</f>
        <v>62</v>
      </c>
      <c r="F940" s="26" t="str">
        <f>IF(E940="","",E940&amp;"@"&amp;COUNTIF($E$1:E940,E940))</f>
        <v>62@5</v>
      </c>
      <c r="G940" s="26" t="str">
        <f t="shared" si="14"/>
        <v>Naver 검색</v>
      </c>
      <c r="I940" s="26" t="str">
        <f>IF(E940="","",INDEX('기사 리스트'!B:B,MATCH("https://skinnonews.com"&amp;A940,'기사 리스트'!C:C,0)))</f>
        <v>[에너지食] ‘미라’ 제조법의 핵심 비결이 석유?</v>
      </c>
    </row>
    <row r="941" spans="1:9">
      <c r="A941" s="32" t="s">
        <v>3017</v>
      </c>
      <c r="B941" s="32" t="s">
        <v>2596</v>
      </c>
      <c r="C941" s="32">
        <v>7</v>
      </c>
      <c r="D941" s="32">
        <v>6</v>
      </c>
      <c r="E941" s="26" t="str">
        <f>IFERROR(MATCH(A941,기사별유입!$J$3:$J$3072,0),"")</f>
        <v/>
      </c>
      <c r="F941" s="26" t="str">
        <f>IF(E941="","",E941&amp;"@"&amp;COUNTIF($E$1:E941,E941))</f>
        <v/>
      </c>
      <c r="G941" s="26" t="str">
        <f t="shared" si="14"/>
        <v>Google 검색</v>
      </c>
      <c r="I941" s="26" t="str">
        <f>IF(E941="","",INDEX('기사 리스트'!B:B,MATCH("https://skinnonews.com"&amp;A941,'기사 리스트'!C:C,0)))</f>
        <v/>
      </c>
    </row>
    <row r="942" spans="1:9">
      <c r="A942" s="32" t="s">
        <v>3444</v>
      </c>
      <c r="B942" s="32" t="s">
        <v>2646</v>
      </c>
      <c r="C942" s="32">
        <v>7</v>
      </c>
      <c r="D942" s="32">
        <v>4</v>
      </c>
      <c r="E942" s="26">
        <f>IFERROR(MATCH(A942,기사별유입!$J$3:$J$3072,0),"")</f>
        <v>53</v>
      </c>
      <c r="F942" s="26" t="str">
        <f>IF(E942="","",E942&amp;"@"&amp;COUNTIF($E$1:E942,E942))</f>
        <v>53@4</v>
      </c>
      <c r="G942" s="26" t="str">
        <f t="shared" si="14"/>
        <v>Ozmailer.com</v>
      </c>
      <c r="I942" s="26" t="str">
        <f>IF(E942="","",INDEX('기사 리스트'!B:B,MATCH("https://skinnonews.com"&amp;A942,'기사 리스트'!C:C,0)))</f>
        <v>SK이노베이션, 2주간 ‘집중 자원봉사’ 활동 펼쳐… 구성원 2,800명 동참</v>
      </c>
    </row>
    <row r="943" spans="1:9">
      <c r="A943" s="32" t="s">
        <v>3455</v>
      </c>
      <c r="B943" s="32" t="s">
        <v>2597</v>
      </c>
      <c r="C943" s="32">
        <v>7</v>
      </c>
      <c r="D943" s="32">
        <v>6</v>
      </c>
      <c r="E943" s="26">
        <f>IFERROR(MATCH(A943,기사별유입!$J$3:$J$3072,0),"")</f>
        <v>96</v>
      </c>
      <c r="F943" s="26" t="str">
        <f>IF(E943="","",E943&amp;"@"&amp;COUNTIF($E$1:E943,E943))</f>
        <v>96@2</v>
      </c>
      <c r="G943" s="26" t="str">
        <f t="shared" si="14"/>
        <v>직접유입</v>
      </c>
      <c r="I943" s="26" t="str">
        <f>IF(E943="","",INDEX('기사 리스트'!B:B,MATCH("https://skinnonews.com"&amp;A943,'기사 리스트'!C:C,0)))</f>
        <v>SK엔무브, 공임나라와 ‘ZIC 교환 할인 이벤트’ 실시</v>
      </c>
    </row>
    <row r="944" spans="1:9">
      <c r="A944" s="32" t="s">
        <v>3456</v>
      </c>
      <c r="B944" s="32" t="s">
        <v>2596</v>
      </c>
      <c r="C944" s="32">
        <v>7</v>
      </c>
      <c r="D944" s="32">
        <v>7</v>
      </c>
      <c r="E944" s="26">
        <f>IFERROR(MATCH(A944,기사별유입!$J$3:$J$3072,0),"")</f>
        <v>97</v>
      </c>
      <c r="F944" s="26" t="str">
        <f>IF(E944="","",E944&amp;"@"&amp;COUNTIF($E$1:E944,E944))</f>
        <v>97@2</v>
      </c>
      <c r="G944" s="26" t="str">
        <f t="shared" si="14"/>
        <v>Google 검색</v>
      </c>
      <c r="I944" s="26" t="str">
        <f>IF(E944="","",INDEX('기사 리스트'!B:B,MATCH("https://skinnonews.com"&amp;A944,'기사 리스트'!C:C,0)))</f>
        <v>SK인천석유화학, 초등학교 ‘친환경 놀이과학교실’ 개강</v>
      </c>
    </row>
    <row r="945" spans="1:9">
      <c r="A945" s="32" t="s">
        <v>3445</v>
      </c>
      <c r="B945" s="32" t="s">
        <v>2669</v>
      </c>
      <c r="C945" s="32">
        <v>7</v>
      </c>
      <c r="D945" s="32">
        <v>6</v>
      </c>
      <c r="E945" s="26">
        <f>IFERROR(MATCH(A945,기사별유입!$J$3:$J$3072,0),"")</f>
        <v>56</v>
      </c>
      <c r="F945" s="26" t="str">
        <f>IF(E945="","",E945&amp;"@"&amp;COUNTIF($E$1:E945,E945))</f>
        <v>56@6</v>
      </c>
      <c r="G945" s="26" t="str">
        <f t="shared" si="14"/>
        <v>Lm.facebook.com</v>
      </c>
      <c r="I945" s="26" t="str">
        <f>IF(E945="","",INDEX('기사 리스트'!B:B,MATCH("https://skinnonews.com"&amp;A945,'기사 리스트'!C:C,0)))</f>
        <v>“음악엔 장애도 장벽도 없다”, 부다페스트 수놓은 희망의 선율</v>
      </c>
    </row>
    <row r="946" spans="1:9">
      <c r="A946" s="32" t="s">
        <v>2098</v>
      </c>
      <c r="B946" s="32" t="s">
        <v>2596</v>
      </c>
      <c r="C946" s="32">
        <v>7</v>
      </c>
      <c r="D946" s="32">
        <v>7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Google 검색</v>
      </c>
      <c r="I946" s="26" t="str">
        <f>IF(E946="","",INDEX('기사 리스트'!B:B,MATCH("https://skinnonews.com"&amp;A946,'기사 리스트'!C:C,0)))</f>
        <v/>
      </c>
    </row>
    <row r="947" spans="1:9">
      <c r="A947" s="32" t="s">
        <v>1725</v>
      </c>
      <c r="B947" s="32" t="s">
        <v>2596</v>
      </c>
      <c r="C947" s="32">
        <v>7</v>
      </c>
      <c r="D947" s="32">
        <v>6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Google 검색</v>
      </c>
      <c r="I947" s="26" t="str">
        <f>IF(E947="","",INDEX('기사 리스트'!B:B,MATCH("https://skinnonews.com"&amp;A947,'기사 리스트'!C:C,0)))</f>
        <v/>
      </c>
    </row>
    <row r="948" spans="1:9">
      <c r="A948" s="32" t="s">
        <v>1235</v>
      </c>
      <c r="B948" s="32" t="s">
        <v>2596</v>
      </c>
      <c r="C948" s="32">
        <v>7</v>
      </c>
      <c r="D948" s="32">
        <v>7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Google 검색</v>
      </c>
      <c r="I948" s="26" t="str">
        <f>IF(E948="","",INDEX('기사 리스트'!B:B,MATCH("https://skinnonews.com"&amp;A948,'기사 리스트'!C:C,0)))</f>
        <v/>
      </c>
    </row>
    <row r="949" spans="1:9">
      <c r="A949" s="32" t="s">
        <v>3462</v>
      </c>
      <c r="B949" s="32" t="s">
        <v>2597</v>
      </c>
      <c r="C949" s="32">
        <v>7</v>
      </c>
      <c r="D949" s="32">
        <v>7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직접유입</v>
      </c>
      <c r="I949" s="26" t="str">
        <f>IF(E949="","",INDEX('기사 리스트'!B:B,MATCH("https://skinnonews.com"&amp;A949,'기사 리스트'!C:C,0)))</f>
        <v/>
      </c>
    </row>
    <row r="950" spans="1:9">
      <c r="A950" s="32" t="s">
        <v>1535</v>
      </c>
      <c r="B950" s="32" t="s">
        <v>2596</v>
      </c>
      <c r="C950" s="32">
        <v>7</v>
      </c>
      <c r="D950" s="32">
        <v>7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Google 검색</v>
      </c>
      <c r="I950" s="26" t="str">
        <f>IF(E950="","",INDEX('기사 리스트'!B:B,MATCH("https://skinnonews.com"&amp;A950,'기사 리스트'!C:C,0)))</f>
        <v/>
      </c>
    </row>
    <row r="951" spans="1:9">
      <c r="A951" s="32" t="s">
        <v>1400</v>
      </c>
      <c r="B951" s="32" t="s">
        <v>2597</v>
      </c>
      <c r="C951" s="32">
        <v>7</v>
      </c>
      <c r="D951" s="32">
        <v>4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직접유입</v>
      </c>
      <c r="I951" s="26" t="str">
        <f>IF(E951="","",INDEX('기사 리스트'!B:B,MATCH("https://skinnonews.com"&amp;A951,'기사 리스트'!C:C,0)))</f>
        <v/>
      </c>
    </row>
    <row r="952" spans="1:9">
      <c r="A952" s="32" t="s">
        <v>1418</v>
      </c>
      <c r="B952" s="32" t="s">
        <v>2596</v>
      </c>
      <c r="C952" s="32">
        <v>7</v>
      </c>
      <c r="D952" s="32">
        <v>6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Google 검색</v>
      </c>
      <c r="I952" s="26" t="str">
        <f>IF(E952="","",INDEX('기사 리스트'!B:B,MATCH("https://skinnonews.com"&amp;A952,'기사 리스트'!C:C,0)))</f>
        <v/>
      </c>
    </row>
    <row r="953" spans="1:9">
      <c r="A953" s="32" t="s">
        <v>2239</v>
      </c>
      <c r="B953" s="32" t="s">
        <v>2596</v>
      </c>
      <c r="C953" s="32">
        <v>7</v>
      </c>
      <c r="D953" s="32">
        <v>6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Google 검색</v>
      </c>
      <c r="I953" s="26" t="str">
        <f>IF(E953="","",INDEX('기사 리스트'!B:B,MATCH("https://skinnonews.com"&amp;A953,'기사 리스트'!C:C,0)))</f>
        <v/>
      </c>
    </row>
    <row r="954" spans="1:9">
      <c r="A954" s="32" t="s">
        <v>1683</v>
      </c>
      <c r="B954" s="32" t="s">
        <v>2596</v>
      </c>
      <c r="C954" s="32">
        <v>7</v>
      </c>
      <c r="D954" s="32">
        <v>7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Google 검색</v>
      </c>
      <c r="I954" s="26" t="str">
        <f>IF(E954="","",INDEX('기사 리스트'!B:B,MATCH("https://skinnonews.com"&amp;A954,'기사 리스트'!C:C,0)))</f>
        <v/>
      </c>
    </row>
    <row r="955" spans="1:9">
      <c r="A955" s="32" t="s">
        <v>2419</v>
      </c>
      <c r="B955" s="32" t="s">
        <v>2596</v>
      </c>
      <c r="C955" s="32">
        <v>7</v>
      </c>
      <c r="D955" s="32">
        <v>4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Google 검색</v>
      </c>
      <c r="I955" s="26" t="str">
        <f>IF(E955="","",INDEX('기사 리스트'!B:B,MATCH("https://skinnonews.com"&amp;A955,'기사 리스트'!C:C,0)))</f>
        <v/>
      </c>
    </row>
    <row r="956" spans="1:9">
      <c r="A956" s="32" t="s">
        <v>996</v>
      </c>
      <c r="B956" s="32" t="s">
        <v>2606</v>
      </c>
      <c r="C956" s="32">
        <v>7</v>
      </c>
      <c r="D956" s="32">
        <v>6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M.search.naver.com</v>
      </c>
      <c r="I956" s="26" t="str">
        <f>IF(E956="","",INDEX('기사 리스트'!B:B,MATCH("https://skinnonews.com"&amp;A956,'기사 리스트'!C:C,0)))</f>
        <v/>
      </c>
    </row>
    <row r="957" spans="1:9">
      <c r="A957" s="32" t="s">
        <v>3482</v>
      </c>
      <c r="B957" s="32" t="s">
        <v>2596</v>
      </c>
      <c r="C957" s="32">
        <v>7</v>
      </c>
      <c r="D957" s="32">
        <v>6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Google 검색</v>
      </c>
      <c r="I957" s="26" t="str">
        <f>IF(E957="","",INDEX('기사 리스트'!B:B,MATCH("https://skinnonews.com"&amp;A957,'기사 리스트'!C:C,0)))</f>
        <v/>
      </c>
    </row>
    <row r="958" spans="1:9">
      <c r="A958" s="32" t="s">
        <v>1402</v>
      </c>
      <c r="B958" s="32" t="s">
        <v>2596</v>
      </c>
      <c r="C958" s="32">
        <v>7</v>
      </c>
      <c r="D958" s="32">
        <v>7</v>
      </c>
      <c r="E958" s="26" t="str">
        <f>IFERROR(MATCH(A958,기사별유입!$J$3:$J$3072,0),"")</f>
        <v/>
      </c>
      <c r="F958" s="26" t="str">
        <f>IF(E958="","",E958&amp;"@"&amp;COUNTIF($E$1:E958,E958))</f>
        <v/>
      </c>
      <c r="G958" s="26" t="str">
        <f t="shared" si="14"/>
        <v>Google 검색</v>
      </c>
      <c r="I958" s="26" t="str">
        <f>IF(E958="","",INDEX('기사 리스트'!B:B,MATCH("https://skinnonews.com"&amp;A958,'기사 리스트'!C:C,0)))</f>
        <v/>
      </c>
    </row>
    <row r="959" spans="1:9">
      <c r="A959" s="32" t="s">
        <v>1894</v>
      </c>
      <c r="B959" s="32" t="s">
        <v>2596</v>
      </c>
      <c r="C959" s="32">
        <v>7</v>
      </c>
      <c r="D959" s="32">
        <v>5</v>
      </c>
      <c r="E959" s="26" t="str">
        <f>IFERROR(MATCH(A959,기사별유입!$J$3:$J$3072,0),"")</f>
        <v/>
      </c>
      <c r="F959" s="26" t="str">
        <f>IF(E959="","",E959&amp;"@"&amp;COUNTIF($E$1:E959,E959))</f>
        <v/>
      </c>
      <c r="G959" s="26" t="str">
        <f t="shared" si="14"/>
        <v>Google 검색</v>
      </c>
      <c r="I959" s="26" t="str">
        <f>IF(E959="","",INDEX('기사 리스트'!B:B,MATCH("https://skinnonews.com"&amp;A959,'기사 리스트'!C:C,0)))</f>
        <v/>
      </c>
    </row>
    <row r="960" spans="1:9">
      <c r="A960" s="32" t="s">
        <v>1192</v>
      </c>
      <c r="B960" s="32" t="s">
        <v>2601</v>
      </c>
      <c r="C960" s="32">
        <v>7</v>
      </c>
      <c r="D960" s="32">
        <v>6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Naver.com</v>
      </c>
      <c r="I960" s="26" t="str">
        <f>IF(E960="","",INDEX('기사 리스트'!B:B,MATCH("https://skinnonews.com"&amp;A960,'기사 리스트'!C:C,0)))</f>
        <v/>
      </c>
    </row>
    <row r="961" spans="1:9">
      <c r="A961" s="32" t="s">
        <v>1639</v>
      </c>
      <c r="B961" s="32" t="s">
        <v>2596</v>
      </c>
      <c r="C961" s="32">
        <v>7</v>
      </c>
      <c r="D961" s="32">
        <v>6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Google 검색</v>
      </c>
      <c r="I961" s="26" t="str">
        <f>IF(E961="","",INDEX('기사 리스트'!B:B,MATCH("https://skinnonews.com"&amp;A961,'기사 리스트'!C:C,0)))</f>
        <v/>
      </c>
    </row>
    <row r="962" spans="1:9">
      <c r="A962" s="32" t="s">
        <v>3483</v>
      </c>
      <c r="B962" s="32" t="s">
        <v>2596</v>
      </c>
      <c r="C962" s="32">
        <v>7</v>
      </c>
      <c r="D962" s="32">
        <v>6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Google 검색</v>
      </c>
      <c r="I962" s="26" t="str">
        <f>IF(E962="","",INDEX('기사 리스트'!B:B,MATCH("https://skinnonews.com"&amp;A962,'기사 리스트'!C:C,0)))</f>
        <v/>
      </c>
    </row>
    <row r="963" spans="1:9">
      <c r="A963" s="32" t="s">
        <v>1176</v>
      </c>
      <c r="B963" s="32" t="s">
        <v>2597</v>
      </c>
      <c r="C963" s="32">
        <v>7</v>
      </c>
      <c r="D963" s="32">
        <v>5</v>
      </c>
      <c r="E963" s="26" t="str">
        <f>IFERROR(MATCH(A963,기사별유입!$J$3:$J$3072,0),"")</f>
        <v/>
      </c>
      <c r="F963" s="26" t="str">
        <f>IF(E963="","",E963&amp;"@"&amp;COUNTIF($E$1:E963,E963))</f>
        <v/>
      </c>
      <c r="G963" s="26" t="str">
        <f t="shared" ref="G963:G1026" si="15">IF(B963="naver","Naver 검색",IF(B963="google","Google 검색",IF(B963="(direct)","직접유입",UPPER(LEFT(B963,1))&amp;MID(B963,2,99))))</f>
        <v>직접유입</v>
      </c>
      <c r="I963" s="26" t="str">
        <f>IF(E963="","",INDEX('기사 리스트'!B:B,MATCH("https://skinnonews.com"&amp;A963,'기사 리스트'!C:C,0)))</f>
        <v/>
      </c>
    </row>
    <row r="964" spans="1:9">
      <c r="A964" s="32" t="s">
        <v>1542</v>
      </c>
      <c r="B964" s="32" t="s">
        <v>2596</v>
      </c>
      <c r="C964" s="32">
        <v>7</v>
      </c>
      <c r="D964" s="32">
        <v>5</v>
      </c>
      <c r="E964" s="26" t="str">
        <f>IFERROR(MATCH(A964,기사별유입!$J$3:$J$3072,0),"")</f>
        <v/>
      </c>
      <c r="F964" s="26" t="str">
        <f>IF(E964="","",E964&amp;"@"&amp;COUNTIF($E$1:E964,E964))</f>
        <v/>
      </c>
      <c r="G964" s="26" t="str">
        <f t="shared" si="15"/>
        <v>Google 검색</v>
      </c>
      <c r="I964" s="26" t="str">
        <f>IF(E964="","",INDEX('기사 리스트'!B:B,MATCH("https://skinnonews.com"&amp;A964,'기사 리스트'!C:C,0)))</f>
        <v/>
      </c>
    </row>
    <row r="965" spans="1:9">
      <c r="A965" s="32" t="s">
        <v>1742</v>
      </c>
      <c r="B965" s="32" t="s">
        <v>2596</v>
      </c>
      <c r="C965" s="32">
        <v>7</v>
      </c>
      <c r="D965" s="32">
        <v>7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Google 검색</v>
      </c>
      <c r="I965" s="26" t="str">
        <f>IF(E965="","",INDEX('기사 리스트'!B:B,MATCH("https://skinnonews.com"&amp;A965,'기사 리스트'!C:C,0)))</f>
        <v/>
      </c>
    </row>
    <row r="966" spans="1:9">
      <c r="A966" s="32" t="s">
        <v>1075</v>
      </c>
      <c r="B966" s="32" t="s">
        <v>2597</v>
      </c>
      <c r="C966" s="32">
        <v>7</v>
      </c>
      <c r="D966" s="32">
        <v>3</v>
      </c>
      <c r="E966" s="26" t="str">
        <f>IFERROR(MATCH(A966,기사별유입!$J$3:$J$3072,0),"")</f>
        <v/>
      </c>
      <c r="F966" s="26" t="str">
        <f>IF(E966="","",E966&amp;"@"&amp;COUNTIF($E$1:E966,E966))</f>
        <v/>
      </c>
      <c r="G966" s="26" t="str">
        <f t="shared" si="15"/>
        <v>직접유입</v>
      </c>
      <c r="I966" s="26" t="str">
        <f>IF(E966="","",INDEX('기사 리스트'!B:B,MATCH("https://skinnonews.com"&amp;A966,'기사 리스트'!C:C,0)))</f>
        <v/>
      </c>
    </row>
    <row r="967" spans="1:9">
      <c r="A967" s="32" t="s">
        <v>1808</v>
      </c>
      <c r="B967" s="32" t="s">
        <v>2596</v>
      </c>
      <c r="C967" s="32">
        <v>7</v>
      </c>
      <c r="D967" s="32">
        <v>7</v>
      </c>
      <c r="E967" s="26" t="str">
        <f>IFERROR(MATCH(A967,기사별유입!$J$3:$J$3072,0),"")</f>
        <v/>
      </c>
      <c r="F967" s="26" t="str">
        <f>IF(E967="","",E967&amp;"@"&amp;COUNTIF($E$1:E967,E967))</f>
        <v/>
      </c>
      <c r="G967" s="26" t="str">
        <f t="shared" si="15"/>
        <v>Google 검색</v>
      </c>
      <c r="I967" s="26" t="str">
        <f>IF(E967="","",INDEX('기사 리스트'!B:B,MATCH("https://skinnonews.com"&amp;A967,'기사 리스트'!C:C,0)))</f>
        <v/>
      </c>
    </row>
    <row r="968" spans="1:9">
      <c r="A968" s="32" t="s">
        <v>1102</v>
      </c>
      <c r="B968" s="32" t="s">
        <v>2597</v>
      </c>
      <c r="C968" s="32">
        <v>7</v>
      </c>
      <c r="D968" s="32">
        <v>3</v>
      </c>
      <c r="E968" s="26">
        <f>IFERROR(MATCH(A968,기사별유입!$J$3:$J$3072,0),"")</f>
        <v>42</v>
      </c>
      <c r="F968" s="26" t="str">
        <f>IF(E968="","",E968&amp;"@"&amp;COUNTIF($E$1:E968,E968))</f>
        <v>42@3</v>
      </c>
      <c r="G968" s="26" t="str">
        <f t="shared" si="15"/>
        <v>직접유입</v>
      </c>
      <c r="I968" s="26" t="e">
        <f>IF(E968="","",INDEX('기사 리스트'!B:B,MATCH("https://skinnonews.com"&amp;A968,'기사 리스트'!C:C,0)))</f>
        <v>#N/A</v>
      </c>
    </row>
    <row r="969" spans="1:9">
      <c r="A969" s="32" t="s">
        <v>1439</v>
      </c>
      <c r="B969" s="32" t="s">
        <v>2597</v>
      </c>
      <c r="C969" s="32">
        <v>7</v>
      </c>
      <c r="D969" s="32">
        <v>3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직접유입</v>
      </c>
      <c r="I969" s="26" t="str">
        <f>IF(E969="","",INDEX('기사 리스트'!B:B,MATCH("https://skinnonews.com"&amp;A969,'기사 리스트'!C:C,0)))</f>
        <v/>
      </c>
    </row>
    <row r="970" spans="1:9">
      <c r="A970" s="32" t="s">
        <v>1406</v>
      </c>
      <c r="B970" s="32" t="s">
        <v>2596</v>
      </c>
      <c r="C970" s="32">
        <v>7</v>
      </c>
      <c r="D970" s="32">
        <v>5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Google 검색</v>
      </c>
      <c r="I970" s="26" t="str">
        <f>IF(E970="","",INDEX('기사 리스트'!B:B,MATCH("https://skinnonews.com"&amp;A970,'기사 리스트'!C:C,0)))</f>
        <v/>
      </c>
    </row>
    <row r="971" spans="1:9">
      <c r="A971" s="32" t="s">
        <v>1689</v>
      </c>
      <c r="B971" s="32" t="s">
        <v>2596</v>
      </c>
      <c r="C971" s="32">
        <v>7</v>
      </c>
      <c r="D971" s="32">
        <v>6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Google 검색</v>
      </c>
      <c r="I971" s="26" t="str">
        <f>IF(E971="","",INDEX('기사 리스트'!B:B,MATCH("https://skinnonews.com"&amp;A971,'기사 리스트'!C:C,0)))</f>
        <v/>
      </c>
    </row>
    <row r="972" spans="1:9">
      <c r="A972" s="32" t="s">
        <v>1814</v>
      </c>
      <c r="B972" s="32" t="s">
        <v>2598</v>
      </c>
      <c r="C972" s="32">
        <v>7</v>
      </c>
      <c r="D972" s="32">
        <v>2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Naver 검색</v>
      </c>
      <c r="I972" s="26" t="str">
        <f>IF(E972="","",INDEX('기사 리스트'!B:B,MATCH("https://skinnonews.com"&amp;A972,'기사 리스트'!C:C,0)))</f>
        <v/>
      </c>
    </row>
    <row r="973" spans="1:9">
      <c r="A973" s="32" t="s">
        <v>1063</v>
      </c>
      <c r="B973" s="32" t="s">
        <v>2606</v>
      </c>
      <c r="C973" s="32">
        <v>7</v>
      </c>
      <c r="D973" s="32">
        <v>6</v>
      </c>
      <c r="E973" s="26">
        <f>IFERROR(MATCH(A973,기사별유입!$J$3:$J$3072,0),"")</f>
        <v>18</v>
      </c>
      <c r="F973" s="26" t="str">
        <f>IF(E973="","",E973&amp;"@"&amp;COUNTIF($E$1:E973,E973))</f>
        <v>18@5</v>
      </c>
      <c r="G973" s="26" t="str">
        <f t="shared" si="15"/>
        <v>M.search.naver.com</v>
      </c>
      <c r="I973" s="26" t="str">
        <f>IF(E973="","",INDEX('기사 리스트'!B:B,MATCH("https://skinnonews.com"&amp;A973,'기사 리스트'!C:C,0)))</f>
        <v>원유 용량의 단위 배럴(barrel, bbl), 언제부터 쓰였을까?</v>
      </c>
    </row>
    <row r="974" spans="1:9">
      <c r="A974" s="32" t="s">
        <v>2791</v>
      </c>
      <c r="B974" s="32" t="s">
        <v>2596</v>
      </c>
      <c r="C974" s="32">
        <v>7</v>
      </c>
      <c r="D974" s="32">
        <v>7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Google 검색</v>
      </c>
      <c r="I974" s="26" t="str">
        <f>IF(E974="","",INDEX('기사 리스트'!B:B,MATCH("https://skinnonews.com"&amp;A974,'기사 리스트'!C:C,0)))</f>
        <v/>
      </c>
    </row>
    <row r="975" spans="1:9">
      <c r="A975" s="32" t="s">
        <v>1645</v>
      </c>
      <c r="B975" s="32" t="s">
        <v>2596</v>
      </c>
      <c r="C975" s="32">
        <v>7</v>
      </c>
      <c r="D975" s="32">
        <v>7</v>
      </c>
      <c r="E975" s="26" t="str">
        <f>IFERROR(MATCH(A975,기사별유입!$J$3:$J$3072,0),"")</f>
        <v/>
      </c>
      <c r="F975" s="26" t="str">
        <f>IF(E975="","",E975&amp;"@"&amp;COUNTIF($E$1:E975,E975))</f>
        <v/>
      </c>
      <c r="G975" s="26" t="str">
        <f t="shared" si="15"/>
        <v>Google 검색</v>
      </c>
      <c r="I975" s="26" t="str">
        <f>IF(E975="","",INDEX('기사 리스트'!B:B,MATCH("https://skinnonews.com"&amp;A975,'기사 리스트'!C:C,0)))</f>
        <v/>
      </c>
    </row>
    <row r="976" spans="1:9">
      <c r="A976" s="32" t="s">
        <v>1473</v>
      </c>
      <c r="B976" s="32" t="s">
        <v>2596</v>
      </c>
      <c r="C976" s="32">
        <v>7</v>
      </c>
      <c r="D976" s="32">
        <v>6</v>
      </c>
      <c r="E976" s="26" t="str">
        <f>IFERROR(MATCH(A976,기사별유입!$J$3:$J$3072,0),"")</f>
        <v/>
      </c>
      <c r="F976" s="26" t="str">
        <f>IF(E976="","",E976&amp;"@"&amp;COUNTIF($E$1:E976,E976))</f>
        <v/>
      </c>
      <c r="G976" s="26" t="str">
        <f t="shared" si="15"/>
        <v>Google 검색</v>
      </c>
      <c r="I976" s="26" t="str">
        <f>IF(E976="","",INDEX('기사 리스트'!B:B,MATCH("https://skinnonews.com"&amp;A976,'기사 리스트'!C:C,0)))</f>
        <v/>
      </c>
    </row>
    <row r="977" spans="1:9">
      <c r="A977" s="32" t="s">
        <v>2140</v>
      </c>
      <c r="B977" s="32" t="s">
        <v>2596</v>
      </c>
      <c r="C977" s="32">
        <v>7</v>
      </c>
      <c r="D977" s="32">
        <v>7</v>
      </c>
      <c r="E977" s="26" t="str">
        <f>IFERROR(MATCH(A977,기사별유입!$J$3:$J$3072,0),"")</f>
        <v/>
      </c>
      <c r="F977" s="26" t="str">
        <f>IF(E977="","",E977&amp;"@"&amp;COUNTIF($E$1:E977,E977))</f>
        <v/>
      </c>
      <c r="G977" s="26" t="str">
        <f t="shared" si="15"/>
        <v>Google 검색</v>
      </c>
      <c r="I977" s="26" t="str">
        <f>IF(E977="","",INDEX('기사 리스트'!B:B,MATCH("https://skinnonews.com"&amp;A977,'기사 리스트'!C:C,0)))</f>
        <v/>
      </c>
    </row>
    <row r="978" spans="1:9">
      <c r="A978" s="32" t="s">
        <v>1424</v>
      </c>
      <c r="B978" s="32" t="s">
        <v>2596</v>
      </c>
      <c r="C978" s="32">
        <v>7</v>
      </c>
      <c r="D978" s="32">
        <v>5</v>
      </c>
      <c r="E978" s="26" t="str">
        <f>IFERROR(MATCH(A978,기사별유입!$J$3:$J$3072,0),"")</f>
        <v/>
      </c>
      <c r="F978" s="26" t="str">
        <f>IF(E978="","",E978&amp;"@"&amp;COUNTIF($E$1:E978,E978))</f>
        <v/>
      </c>
      <c r="G978" s="26" t="str">
        <f t="shared" si="15"/>
        <v>Google 검색</v>
      </c>
      <c r="I978" s="26" t="str">
        <f>IF(E978="","",INDEX('기사 리스트'!B:B,MATCH("https://skinnonews.com"&amp;A978,'기사 리스트'!C:C,0)))</f>
        <v/>
      </c>
    </row>
    <row r="979" spans="1:9">
      <c r="A979" s="32" t="s">
        <v>1691</v>
      </c>
      <c r="B979" s="32" t="s">
        <v>2596</v>
      </c>
      <c r="C979" s="32">
        <v>7</v>
      </c>
      <c r="D979" s="32">
        <v>7</v>
      </c>
      <c r="E979" s="26" t="str">
        <f>IFERROR(MATCH(A979,기사별유입!$J$3:$J$3072,0),"")</f>
        <v/>
      </c>
      <c r="F979" s="26" t="str">
        <f>IF(E979="","",E979&amp;"@"&amp;COUNTIF($E$1:E979,E979))</f>
        <v/>
      </c>
      <c r="G979" s="26" t="str">
        <f t="shared" si="15"/>
        <v>Google 검색</v>
      </c>
      <c r="I979" s="26" t="str">
        <f>IF(E979="","",INDEX('기사 리스트'!B:B,MATCH("https://skinnonews.com"&amp;A979,'기사 리스트'!C:C,0)))</f>
        <v/>
      </c>
    </row>
    <row r="980" spans="1:9">
      <c r="A980" s="32" t="s">
        <v>2760</v>
      </c>
      <c r="B980" s="32" t="s">
        <v>2596</v>
      </c>
      <c r="C980" s="32">
        <v>7</v>
      </c>
      <c r="D980" s="32">
        <v>7</v>
      </c>
      <c r="E980" s="26" t="str">
        <f>IFERROR(MATCH(A980,기사별유입!$J$3:$J$3072,0),"")</f>
        <v/>
      </c>
      <c r="F980" s="26" t="str">
        <f>IF(E980="","",E980&amp;"@"&amp;COUNTIF($E$1:E980,E980))</f>
        <v/>
      </c>
      <c r="G980" s="26" t="str">
        <f t="shared" si="15"/>
        <v>Google 검색</v>
      </c>
      <c r="I980" s="26" t="str">
        <f>IF(E980="","",INDEX('기사 리스트'!B:B,MATCH("https://skinnonews.com"&amp;A980,'기사 리스트'!C:C,0)))</f>
        <v/>
      </c>
    </row>
    <row r="981" spans="1:9">
      <c r="A981" s="32" t="s">
        <v>1231</v>
      </c>
      <c r="B981" s="32" t="s">
        <v>2597</v>
      </c>
      <c r="C981" s="32">
        <v>7</v>
      </c>
      <c r="D981" s="32">
        <v>2</v>
      </c>
      <c r="E981" s="26" t="str">
        <f>IFERROR(MATCH(A981,기사별유입!$J$3:$J$3072,0),"")</f>
        <v/>
      </c>
      <c r="F981" s="26" t="str">
        <f>IF(E981="","",E981&amp;"@"&amp;COUNTIF($E$1:E981,E981))</f>
        <v/>
      </c>
      <c r="G981" s="26" t="str">
        <f t="shared" si="15"/>
        <v>직접유입</v>
      </c>
      <c r="I981" s="26" t="str">
        <f>IF(E981="","",INDEX('기사 리스트'!B:B,MATCH("https://skinnonews.com"&amp;A981,'기사 리스트'!C:C,0)))</f>
        <v/>
      </c>
    </row>
    <row r="982" spans="1:9">
      <c r="A982" s="32" t="s">
        <v>1822</v>
      </c>
      <c r="B982" s="32" t="s">
        <v>2596</v>
      </c>
      <c r="C982" s="32">
        <v>7</v>
      </c>
      <c r="D982" s="32">
        <v>7</v>
      </c>
      <c r="E982" s="26" t="str">
        <f>IFERROR(MATCH(A982,기사별유입!$J$3:$J$3072,0),"")</f>
        <v/>
      </c>
      <c r="F982" s="26" t="str">
        <f>IF(E982="","",E982&amp;"@"&amp;COUNTIF($E$1:E982,E982))</f>
        <v/>
      </c>
      <c r="G982" s="26" t="str">
        <f t="shared" si="15"/>
        <v>Google 검색</v>
      </c>
      <c r="I982" s="26" t="str">
        <f>IF(E982="","",INDEX('기사 리스트'!B:B,MATCH("https://skinnonews.com"&amp;A982,'기사 리스트'!C:C,0)))</f>
        <v/>
      </c>
    </row>
    <row r="983" spans="1:9">
      <c r="A983" s="32" t="s">
        <v>1348</v>
      </c>
      <c r="B983" s="32" t="s">
        <v>2598</v>
      </c>
      <c r="C983" s="32">
        <v>7</v>
      </c>
      <c r="D983" s="32">
        <v>5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Naver 검색</v>
      </c>
      <c r="I983" s="26" t="str">
        <f>IF(E983="","",INDEX('기사 리스트'!B:B,MATCH("https://skinnonews.com"&amp;A983,'기사 리스트'!C:C,0)))</f>
        <v/>
      </c>
    </row>
    <row r="984" spans="1:9">
      <c r="A984" s="32" t="s">
        <v>1693</v>
      </c>
      <c r="B984" s="32" t="s">
        <v>2596</v>
      </c>
      <c r="C984" s="32">
        <v>7</v>
      </c>
      <c r="D984" s="32">
        <v>5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</row>
    <row r="985" spans="1:9">
      <c r="A985" s="32" t="s">
        <v>1750</v>
      </c>
      <c r="B985" s="32" t="s">
        <v>2596</v>
      </c>
      <c r="C985" s="32">
        <v>7</v>
      </c>
      <c r="D985" s="32">
        <v>7</v>
      </c>
      <c r="E985" s="26" t="str">
        <f>IFERROR(MATCH(A985,기사별유입!$J$3:$J$3072,0),"")</f>
        <v/>
      </c>
      <c r="F985" s="26" t="str">
        <f>IF(E985="","",E985&amp;"@"&amp;COUNTIF($E$1:E985,E985))</f>
        <v/>
      </c>
      <c r="G985" s="26" t="str">
        <f t="shared" si="15"/>
        <v>Google 검색</v>
      </c>
      <c r="I985" s="26" t="str">
        <f>IF(E985="","",INDEX('기사 리스트'!B:B,MATCH("https://skinnonews.com"&amp;A985,'기사 리스트'!C:C,0)))</f>
        <v/>
      </c>
    </row>
    <row r="986" spans="1:9">
      <c r="A986" s="32" t="s">
        <v>1548</v>
      </c>
      <c r="B986" s="32" t="s">
        <v>2596</v>
      </c>
      <c r="C986" s="32">
        <v>7</v>
      </c>
      <c r="D986" s="32">
        <v>7</v>
      </c>
      <c r="E986" s="26" t="str">
        <f>IFERROR(MATCH(A986,기사별유입!$J$3:$J$3072,0),"")</f>
        <v/>
      </c>
      <c r="F986" s="26" t="str">
        <f>IF(E986="","",E986&amp;"@"&amp;COUNTIF($E$1:E986,E986))</f>
        <v/>
      </c>
      <c r="G986" s="26" t="str">
        <f t="shared" si="15"/>
        <v>Google 검색</v>
      </c>
      <c r="I986" s="26" t="str">
        <f>IF(E986="","",INDEX('기사 리스트'!B:B,MATCH("https://skinnonews.com"&amp;A986,'기사 리스트'!C:C,0)))</f>
        <v/>
      </c>
    </row>
    <row r="987" spans="1:9">
      <c r="A987" s="32" t="s">
        <v>1827</v>
      </c>
      <c r="B987" s="32" t="s">
        <v>2596</v>
      </c>
      <c r="C987" s="32">
        <v>7</v>
      </c>
      <c r="D987" s="32">
        <v>6</v>
      </c>
      <c r="E987" s="26" t="str">
        <f>IFERROR(MATCH(A987,기사별유입!$J$3:$J$3072,0),"")</f>
        <v/>
      </c>
      <c r="F987" s="26" t="str">
        <f>IF(E987="","",E987&amp;"@"&amp;COUNTIF($E$1:E987,E987))</f>
        <v/>
      </c>
      <c r="G987" s="26" t="str">
        <f t="shared" si="15"/>
        <v>Google 검색</v>
      </c>
      <c r="I987" s="26" t="str">
        <f>IF(E987="","",INDEX('기사 리스트'!B:B,MATCH("https://skinnonews.com"&amp;A987,'기사 리스트'!C:C,0)))</f>
        <v/>
      </c>
    </row>
    <row r="988" spans="1:9">
      <c r="A988" s="32" t="s">
        <v>1549</v>
      </c>
      <c r="B988" s="32" t="s">
        <v>2596</v>
      </c>
      <c r="C988" s="32">
        <v>7</v>
      </c>
      <c r="D988" s="32">
        <v>5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Google 검색</v>
      </c>
      <c r="I988" s="26" t="str">
        <f>IF(E988="","",INDEX('기사 리스트'!B:B,MATCH("https://skinnonews.com"&amp;A988,'기사 리스트'!C:C,0)))</f>
        <v/>
      </c>
    </row>
    <row r="989" spans="1:9">
      <c r="A989" s="32" t="s">
        <v>2154</v>
      </c>
      <c r="B989" s="32" t="s">
        <v>2596</v>
      </c>
      <c r="C989" s="32">
        <v>7</v>
      </c>
      <c r="D989" s="32">
        <v>6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Google 검색</v>
      </c>
      <c r="I989" s="26" t="str">
        <f>IF(E989="","",INDEX('기사 리스트'!B:B,MATCH("https://skinnonews.com"&amp;A989,'기사 리스트'!C:C,0)))</f>
        <v/>
      </c>
    </row>
    <row r="990" spans="1:9">
      <c r="A990" s="32" t="s">
        <v>1928</v>
      </c>
      <c r="B990" s="32" t="s">
        <v>2596</v>
      </c>
      <c r="C990" s="32">
        <v>7</v>
      </c>
      <c r="D990" s="32">
        <v>5</v>
      </c>
      <c r="E990" s="26" t="str">
        <f>IFERROR(MATCH(A990,기사별유입!$J$3:$J$3072,0),"")</f>
        <v/>
      </c>
      <c r="F990" s="26" t="str">
        <f>IF(E990="","",E990&amp;"@"&amp;COUNTIF($E$1:E990,E990))</f>
        <v/>
      </c>
      <c r="G990" s="26" t="str">
        <f t="shared" si="15"/>
        <v>Google 검색</v>
      </c>
      <c r="I990" s="26" t="str">
        <f>IF(E990="","",INDEX('기사 리스트'!B:B,MATCH("https://skinnonews.com"&amp;A990,'기사 리스트'!C:C,0)))</f>
        <v/>
      </c>
    </row>
    <row r="991" spans="1:9">
      <c r="A991" s="32" t="s">
        <v>1508</v>
      </c>
      <c r="B991" s="32" t="s">
        <v>2596</v>
      </c>
      <c r="C991" s="32">
        <v>7</v>
      </c>
      <c r="D991" s="32">
        <v>7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Google 검색</v>
      </c>
      <c r="I991" s="26" t="str">
        <f>IF(E991="","",INDEX('기사 리스트'!B:B,MATCH("https://skinnonews.com"&amp;A991,'기사 리스트'!C:C,0)))</f>
        <v/>
      </c>
    </row>
    <row r="992" spans="1:9">
      <c r="A992" s="32" t="s">
        <v>1835</v>
      </c>
      <c r="B992" s="32" t="s">
        <v>2596</v>
      </c>
      <c r="C992" s="32">
        <v>7</v>
      </c>
      <c r="D992" s="32">
        <v>6</v>
      </c>
      <c r="E992" s="26" t="str">
        <f>IFERROR(MATCH(A992,기사별유입!$J$3:$J$3072,0),"")</f>
        <v/>
      </c>
      <c r="F992" s="26" t="str">
        <f>IF(E992="","",E992&amp;"@"&amp;COUNTIF($E$1:E992,E992))</f>
        <v/>
      </c>
      <c r="G992" s="26" t="str">
        <f t="shared" si="15"/>
        <v>Google 검색</v>
      </c>
      <c r="I992" s="26" t="str">
        <f>IF(E992="","",INDEX('기사 리스트'!B:B,MATCH("https://skinnonews.com"&amp;A992,'기사 리스트'!C:C,0)))</f>
        <v/>
      </c>
    </row>
    <row r="993" spans="1:9">
      <c r="A993" s="32" t="s">
        <v>1336</v>
      </c>
      <c r="B993" s="32" t="s">
        <v>2596</v>
      </c>
      <c r="C993" s="32">
        <v>7</v>
      </c>
      <c r="D993" s="32">
        <v>4</v>
      </c>
      <c r="E993" s="26" t="str">
        <f>IFERROR(MATCH(A993,기사별유입!$J$3:$J$3072,0),"")</f>
        <v/>
      </c>
      <c r="F993" s="26" t="str">
        <f>IF(E993="","",E993&amp;"@"&amp;COUNTIF($E$1:E993,E993))</f>
        <v/>
      </c>
      <c r="G993" s="26" t="str">
        <f t="shared" si="15"/>
        <v>Google 검색</v>
      </c>
      <c r="I993" s="26" t="str">
        <f>IF(E993="","",INDEX('기사 리스트'!B:B,MATCH("https://skinnonews.com"&amp;A993,'기사 리스트'!C:C,0)))</f>
        <v/>
      </c>
    </row>
    <row r="994" spans="1:9">
      <c r="A994" s="32" t="s">
        <v>3050</v>
      </c>
      <c r="B994" s="32" t="s">
        <v>2596</v>
      </c>
      <c r="C994" s="32">
        <v>7</v>
      </c>
      <c r="D994" s="32">
        <v>6</v>
      </c>
      <c r="E994" s="26" t="str">
        <f>IFERROR(MATCH(A994,기사별유입!$J$3:$J$3072,0),"")</f>
        <v/>
      </c>
      <c r="F994" s="26" t="str">
        <f>IF(E994="","",E994&amp;"@"&amp;COUNTIF($E$1:E994,E994))</f>
        <v/>
      </c>
      <c r="G994" s="26" t="str">
        <f t="shared" si="15"/>
        <v>Google 검색</v>
      </c>
      <c r="I994" s="26" t="str">
        <f>IF(E994="","",INDEX('기사 리스트'!B:B,MATCH("https://skinnonews.com"&amp;A994,'기사 리스트'!C:C,0)))</f>
        <v/>
      </c>
    </row>
    <row r="995" spans="1:9">
      <c r="A995" s="32" t="s">
        <v>2049</v>
      </c>
      <c r="B995" s="32" t="s">
        <v>2601</v>
      </c>
      <c r="C995" s="32">
        <v>7</v>
      </c>
      <c r="D995" s="32">
        <v>2</v>
      </c>
      <c r="E995" s="26">
        <f>IFERROR(MATCH(A995,기사별유입!$J$3:$J$3072,0),"")</f>
        <v>35</v>
      </c>
      <c r="F995" s="26" t="str">
        <f>IF(E995="","",E995&amp;"@"&amp;COUNTIF($E$1:E995,E995))</f>
        <v>35@3</v>
      </c>
      <c r="G995" s="26" t="str">
        <f t="shared" si="15"/>
        <v>Naver.com</v>
      </c>
      <c r="I995" s="26" t="e">
        <f>IF(E995="","",INDEX('기사 리스트'!B:B,MATCH("https://skinnonews.com"&amp;A995,'기사 리스트'!C:C,0)))</f>
        <v>#N/A</v>
      </c>
    </row>
    <row r="996" spans="1:9">
      <c r="A996" s="32" t="s">
        <v>1767</v>
      </c>
      <c r="B996" s="32" t="s">
        <v>2596</v>
      </c>
      <c r="C996" s="32">
        <v>7</v>
      </c>
      <c r="D996" s="32">
        <v>5</v>
      </c>
      <c r="E996" s="26" t="str">
        <f>IFERROR(MATCH(A996,기사별유입!$J$3:$J$3072,0),"")</f>
        <v/>
      </c>
      <c r="F996" s="26" t="str">
        <f>IF(E996="","",E996&amp;"@"&amp;COUNTIF($E$1:E996,E996))</f>
        <v/>
      </c>
      <c r="G996" s="26" t="str">
        <f t="shared" si="15"/>
        <v>Google 검색</v>
      </c>
      <c r="I996" s="26" t="str">
        <f>IF(E996="","",INDEX('기사 리스트'!B:B,MATCH("https://skinnonews.com"&amp;A996,'기사 리스트'!C:C,0)))</f>
        <v/>
      </c>
    </row>
    <row r="997" spans="1:9">
      <c r="A997" s="32" t="s">
        <v>2330</v>
      </c>
      <c r="B997" s="32" t="s">
        <v>2596</v>
      </c>
      <c r="C997" s="32">
        <v>7</v>
      </c>
      <c r="D997" s="32">
        <v>6</v>
      </c>
      <c r="E997" s="26" t="str">
        <f>IFERROR(MATCH(A997,기사별유입!$J$3:$J$3072,0),"")</f>
        <v/>
      </c>
      <c r="F997" s="26" t="str">
        <f>IF(E997="","",E997&amp;"@"&amp;COUNTIF($E$1:E997,E997))</f>
        <v/>
      </c>
      <c r="G997" s="26" t="str">
        <f t="shared" si="15"/>
        <v>Google 검색</v>
      </c>
      <c r="I997" s="26" t="str">
        <f>IF(E997="","",INDEX('기사 리스트'!B:B,MATCH("https://skinnonews.com"&amp;A997,'기사 리스트'!C:C,0)))</f>
        <v/>
      </c>
    </row>
    <row r="998" spans="1:9">
      <c r="A998" s="32" t="s">
        <v>1698</v>
      </c>
      <c r="B998" s="32" t="s">
        <v>2596</v>
      </c>
      <c r="C998" s="32">
        <v>7</v>
      </c>
      <c r="D998" s="32">
        <v>6</v>
      </c>
      <c r="E998" s="26" t="str">
        <f>IFERROR(MATCH(A998,기사별유입!$J$3:$J$3072,0),"")</f>
        <v/>
      </c>
      <c r="F998" s="26" t="str">
        <f>IF(E998="","",E998&amp;"@"&amp;COUNTIF($E$1:E998,E998))</f>
        <v/>
      </c>
      <c r="G998" s="26" t="str">
        <f t="shared" si="15"/>
        <v>Google 검색</v>
      </c>
      <c r="I998" s="26" t="str">
        <f>IF(E998="","",INDEX('기사 리스트'!B:B,MATCH("https://skinnonews.com"&amp;A998,'기사 리스트'!C:C,0)))</f>
        <v/>
      </c>
    </row>
    <row r="999" spans="1:9">
      <c r="A999" s="32" t="s">
        <v>1060</v>
      </c>
      <c r="B999" s="32" t="s">
        <v>2601</v>
      </c>
      <c r="C999" s="32">
        <v>7</v>
      </c>
      <c r="D999" s="32">
        <v>7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Naver.com</v>
      </c>
      <c r="I999" s="26" t="str">
        <f>IF(E999="","",INDEX('기사 리스트'!B:B,MATCH("https://skinnonews.com"&amp;A999,'기사 리스트'!C:C,0)))</f>
        <v/>
      </c>
    </row>
    <row r="1000" spans="1:9">
      <c r="A1000" s="32" t="s">
        <v>1558</v>
      </c>
      <c r="B1000" s="32" t="s">
        <v>2596</v>
      </c>
      <c r="C1000" s="32">
        <v>7</v>
      </c>
      <c r="D1000" s="32">
        <v>5</v>
      </c>
      <c r="E1000" s="26" t="str">
        <f>IFERROR(MATCH(A1000,기사별유입!$J$3:$J$3072,0),"")</f>
        <v/>
      </c>
      <c r="F1000" s="26" t="str">
        <f>IF(E1000="","",E1000&amp;"@"&amp;COUNTIF($E$1:E1000,E1000))</f>
        <v/>
      </c>
      <c r="G1000" s="26" t="str">
        <f t="shared" si="15"/>
        <v>Google 검색</v>
      </c>
      <c r="I1000" s="26" t="str">
        <f>IF(E1000="","",INDEX('기사 리스트'!B:B,MATCH("https://skinnonews.com"&amp;A1000,'기사 리스트'!C:C,0)))</f>
        <v/>
      </c>
    </row>
    <row r="1001" spans="1:9">
      <c r="A1001" s="32" t="s">
        <v>1661</v>
      </c>
      <c r="B1001" s="32" t="s">
        <v>2596</v>
      </c>
      <c r="C1001" s="32">
        <v>7</v>
      </c>
      <c r="D1001" s="32">
        <v>7</v>
      </c>
      <c r="E1001" s="26" t="str">
        <f>IFERROR(MATCH(A1001,기사별유입!$J$3:$J$3072,0),"")</f>
        <v/>
      </c>
      <c r="F1001" s="26" t="str">
        <f>IF(E1001="","",E1001&amp;"@"&amp;COUNTIF($E$1:E1001,E1001))</f>
        <v/>
      </c>
      <c r="G1001" s="26" t="str">
        <f t="shared" si="15"/>
        <v>Google 검색</v>
      </c>
      <c r="I1001" s="26" t="str">
        <f>IF(E1001="","",INDEX('기사 리스트'!B:B,MATCH("https://skinnonews.com"&amp;A1001,'기사 리스트'!C:C,0)))</f>
        <v/>
      </c>
    </row>
    <row r="1002" spans="1:9">
      <c r="A1002" s="32" t="s">
        <v>2517</v>
      </c>
      <c r="B1002" s="32" t="s">
        <v>2596</v>
      </c>
      <c r="C1002" s="32">
        <v>7</v>
      </c>
      <c r="D1002" s="32">
        <v>6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Google 검색</v>
      </c>
      <c r="I1002" s="26" t="str">
        <f>IF(E1002="","",INDEX('기사 리스트'!B:B,MATCH("https://skinnonews.com"&amp;A1002,'기사 리스트'!C:C,0)))</f>
        <v/>
      </c>
    </row>
    <row r="1003" spans="1:9">
      <c r="A1003" s="32" t="s">
        <v>1338</v>
      </c>
      <c r="B1003" s="32" t="s">
        <v>2604</v>
      </c>
      <c r="C1003" s="32">
        <v>7</v>
      </c>
      <c r="D1003" s="32">
        <v>6</v>
      </c>
      <c r="E1003" s="26" t="str">
        <f>IFERROR(MATCH(A1003,기사별유입!$J$3:$J$3072,0),"")</f>
        <v/>
      </c>
      <c r="F1003" s="26" t="str">
        <f>IF(E1003="","",E1003&amp;"@"&amp;COUNTIF($E$1:E1003,E1003))</f>
        <v/>
      </c>
      <c r="G1003" s="26" t="str">
        <f t="shared" si="15"/>
        <v>Skgeocentric.com</v>
      </c>
      <c r="I1003" s="26" t="str">
        <f>IF(E1003="","",INDEX('기사 리스트'!B:B,MATCH("https://skinnonews.com"&amp;A1003,'기사 리스트'!C:C,0)))</f>
        <v/>
      </c>
    </row>
    <row r="1004" spans="1:9">
      <c r="A1004" s="32" t="s">
        <v>2522</v>
      </c>
      <c r="B1004" s="32" t="s">
        <v>2596</v>
      </c>
      <c r="C1004" s="32">
        <v>7</v>
      </c>
      <c r="D1004" s="32">
        <v>7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Google 검색</v>
      </c>
      <c r="I1004" s="26" t="str">
        <f>IF(E1004="","",INDEX('기사 리스트'!B:B,MATCH("https://skinnonews.com"&amp;A1004,'기사 리스트'!C:C,0)))</f>
        <v/>
      </c>
    </row>
    <row r="1005" spans="1:9">
      <c r="A1005" s="32" t="s">
        <v>1428</v>
      </c>
      <c r="B1005" s="32" t="s">
        <v>2598</v>
      </c>
      <c r="C1005" s="32">
        <v>7</v>
      </c>
      <c r="D1005" s="32">
        <v>6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Naver 검색</v>
      </c>
      <c r="I1005" s="26" t="str">
        <f>IF(E1005="","",INDEX('기사 리스트'!B:B,MATCH("https://skinnonews.com"&amp;A1005,'기사 리스트'!C:C,0)))</f>
        <v/>
      </c>
    </row>
    <row r="1006" spans="1:9">
      <c r="A1006" s="32" t="s">
        <v>1014</v>
      </c>
      <c r="B1006" s="32" t="s">
        <v>2646</v>
      </c>
      <c r="C1006" s="32">
        <v>7</v>
      </c>
      <c r="D1006" s="32">
        <v>1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Ozmailer.com</v>
      </c>
      <c r="I1006" s="26" t="str">
        <f>IF(E1006="","",INDEX('기사 리스트'!B:B,MATCH("https://skinnonews.com"&amp;A1006,'기사 리스트'!C:C,0)))</f>
        <v/>
      </c>
    </row>
    <row r="1007" spans="1:9">
      <c r="A1007" s="32" t="s">
        <v>1014</v>
      </c>
      <c r="B1007" s="32" t="s">
        <v>2604</v>
      </c>
      <c r="C1007" s="32">
        <v>7</v>
      </c>
      <c r="D1007" s="32">
        <v>3</v>
      </c>
      <c r="E1007" s="26" t="str">
        <f>IFERROR(MATCH(A1007,기사별유입!$J$3:$J$3072,0),"")</f>
        <v/>
      </c>
      <c r="F1007" s="26" t="str">
        <f>IF(E1007="","",E1007&amp;"@"&amp;COUNTIF($E$1:E1007,E1007))</f>
        <v/>
      </c>
      <c r="G1007" s="26" t="str">
        <f t="shared" si="15"/>
        <v>Skgeocentric.com</v>
      </c>
      <c r="I1007" s="26" t="str">
        <f>IF(E1007="","",INDEX('기사 리스트'!B:B,MATCH("https://skinnonews.com"&amp;A1007,'기사 리스트'!C:C,0)))</f>
        <v/>
      </c>
    </row>
    <row r="1008" spans="1:9">
      <c r="A1008" s="32" t="s">
        <v>1031</v>
      </c>
      <c r="B1008" s="32" t="s">
        <v>2600</v>
      </c>
      <c r="C1008" s="32">
        <v>7</v>
      </c>
      <c r="D1008" s="32">
        <v>7</v>
      </c>
      <c r="E1008" s="26" t="str">
        <f>IFERROR(MATCH(A1008,기사별유입!$J$3:$J$3072,0),"")</f>
        <v/>
      </c>
      <c r="F1008" s="26" t="str">
        <f>IF(E1008="","",E1008&amp;"@"&amp;COUNTIF($E$1:E1008,E1008))</f>
        <v/>
      </c>
      <c r="G1008" s="26" t="str">
        <f t="shared" si="15"/>
        <v>Facebook</v>
      </c>
      <c r="I1008" s="26" t="str">
        <f>IF(E1008="","",INDEX('기사 리스트'!B:B,MATCH("https://skinnonews.com"&amp;A1008,'기사 리스트'!C:C,0)))</f>
        <v/>
      </c>
    </row>
    <row r="1009" spans="1:9">
      <c r="A1009" s="32" t="s">
        <v>3484</v>
      </c>
      <c r="B1009" s="32" t="s">
        <v>2596</v>
      </c>
      <c r="C1009" s="32">
        <v>7</v>
      </c>
      <c r="D1009" s="32">
        <v>3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Google 검색</v>
      </c>
      <c r="I1009" s="26" t="str">
        <f>IF(E1009="","",INDEX('기사 리스트'!B:B,MATCH("https://skinnonews.com"&amp;A1009,'기사 리스트'!C:C,0)))</f>
        <v/>
      </c>
    </row>
    <row r="1010" spans="1:9">
      <c r="A1010" s="32" t="s">
        <v>2192</v>
      </c>
      <c r="B1010" s="32" t="s">
        <v>2598</v>
      </c>
      <c r="C1010" s="32">
        <v>7</v>
      </c>
      <c r="D1010" s="32">
        <v>3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Naver 검색</v>
      </c>
      <c r="I1010" s="26" t="str">
        <f>IF(E1010="","",INDEX('기사 리스트'!B:B,MATCH("https://skinnonews.com"&amp;A1010,'기사 리스트'!C:C,0)))</f>
        <v/>
      </c>
    </row>
    <row r="1011" spans="1:9">
      <c r="A1011" s="32" t="s">
        <v>2194</v>
      </c>
      <c r="B1011" s="32" t="s">
        <v>2601</v>
      </c>
      <c r="C1011" s="32">
        <v>7</v>
      </c>
      <c r="D1011" s="32">
        <v>2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Naver.com</v>
      </c>
      <c r="I1011" s="26" t="str">
        <f>IF(E1011="","",INDEX('기사 리스트'!B:B,MATCH("https://skinnonews.com"&amp;A1011,'기사 리스트'!C:C,0)))</f>
        <v/>
      </c>
    </row>
    <row r="1012" spans="1:9">
      <c r="A1012" s="32" t="s">
        <v>2360</v>
      </c>
      <c r="B1012" s="32" t="s">
        <v>2596</v>
      </c>
      <c r="C1012" s="32">
        <v>7</v>
      </c>
      <c r="D1012" s="32">
        <v>5</v>
      </c>
      <c r="E1012" s="26" t="str">
        <f>IFERROR(MATCH(A1012,기사별유입!$J$3:$J$3072,0),"")</f>
        <v/>
      </c>
      <c r="F1012" s="26" t="str">
        <f>IF(E1012="","",E1012&amp;"@"&amp;COUNTIF($E$1:E1012,E1012))</f>
        <v/>
      </c>
      <c r="G1012" s="26" t="str">
        <f t="shared" si="15"/>
        <v>Google 검색</v>
      </c>
      <c r="I1012" s="26" t="str">
        <f>IF(E1012="","",INDEX('기사 리스트'!B:B,MATCH("https://skinnonews.com"&amp;A1012,'기사 리스트'!C:C,0)))</f>
        <v/>
      </c>
    </row>
    <row r="1013" spans="1:9">
      <c r="A1013" s="32" t="s">
        <v>3352</v>
      </c>
      <c r="B1013" s="32">
        <v>7</v>
      </c>
      <c r="C1013" s="32">
        <v>5</v>
      </c>
      <c r="D1013" s="32">
        <v>1.4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7</v>
      </c>
      <c r="I1013" s="26" t="str">
        <f>IF(E1013="","",INDEX('기사 리스트'!B:B,MATCH("https://skinnonews.com"&amp;A1013,'기사 리스트'!C:C,0)))</f>
        <v/>
      </c>
    </row>
    <row r="1014" spans="1:9">
      <c r="A1014" s="32" t="s">
        <v>1951</v>
      </c>
      <c r="B1014" s="32" t="s">
        <v>2596</v>
      </c>
      <c r="C1014" s="32">
        <v>7</v>
      </c>
      <c r="D1014" s="32">
        <v>6</v>
      </c>
      <c r="E1014" s="26" t="str">
        <f>IFERROR(MATCH(A1014,기사별유입!$J$3:$J$3072,0),"")</f>
        <v/>
      </c>
      <c r="F1014" s="26" t="str">
        <f>IF(E1014="","",E1014&amp;"@"&amp;COUNTIF($E$1:E1014,E1014))</f>
        <v/>
      </c>
      <c r="G1014" s="26" t="str">
        <f t="shared" si="15"/>
        <v>Google 검색</v>
      </c>
      <c r="I1014" s="26" t="str">
        <f>IF(E1014="","",INDEX('기사 리스트'!B:B,MATCH("https://skinnonews.com"&amp;A1014,'기사 리스트'!C:C,0)))</f>
        <v/>
      </c>
    </row>
    <row r="1015" spans="1:9">
      <c r="A1015" s="32" t="s">
        <v>3332</v>
      </c>
      <c r="B1015" s="32" t="s">
        <v>2596</v>
      </c>
      <c r="C1015" s="32">
        <v>7</v>
      </c>
      <c r="D1015" s="32">
        <v>4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Google 검색</v>
      </c>
      <c r="I1015" s="26" t="str">
        <f>IF(E1015="","",INDEX('기사 리스트'!B:B,MATCH("https://skinnonews.com"&amp;A1015,'기사 리스트'!C:C,0)))</f>
        <v/>
      </c>
    </row>
    <row r="1016" spans="1:9">
      <c r="A1016" s="32" t="s">
        <v>2063</v>
      </c>
      <c r="B1016" s="32" t="s">
        <v>2596</v>
      </c>
      <c r="C1016" s="32">
        <v>7</v>
      </c>
      <c r="D1016" s="32">
        <v>5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Google 검색</v>
      </c>
      <c r="I1016" s="26" t="str">
        <f>IF(E1016="","",INDEX('기사 리스트'!B:B,MATCH("https://skinnonews.com"&amp;A1016,'기사 리스트'!C:C,0)))</f>
        <v/>
      </c>
    </row>
    <row r="1017" spans="1:9">
      <c r="A1017" s="32" t="s">
        <v>1112</v>
      </c>
      <c r="B1017" s="32" t="s">
        <v>2596</v>
      </c>
      <c r="C1017" s="32">
        <v>7</v>
      </c>
      <c r="D1017" s="32">
        <v>5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Google 검색</v>
      </c>
      <c r="I1017" s="26" t="str">
        <f>IF(E1017="","",INDEX('기사 리스트'!B:B,MATCH("https://skinnonews.com"&amp;A1017,'기사 리스트'!C:C,0)))</f>
        <v/>
      </c>
    </row>
    <row r="1018" spans="1:9">
      <c r="A1018" s="32" t="s">
        <v>2660</v>
      </c>
      <c r="B1018" s="32">
        <v>7</v>
      </c>
      <c r="C1018" s="32">
        <v>5</v>
      </c>
      <c r="D1018" s="32">
        <v>1.4</v>
      </c>
      <c r="E1018" s="26" t="str">
        <f>IFERROR(MATCH(A1018,기사별유입!$J$3:$J$3072,0),"")</f>
        <v/>
      </c>
      <c r="F1018" s="26" t="str">
        <f>IF(E1018="","",E1018&amp;"@"&amp;COUNTIF($E$1:E1018,E1018))</f>
        <v/>
      </c>
      <c r="G1018" s="26" t="str">
        <f t="shared" si="15"/>
        <v>7</v>
      </c>
      <c r="I1018" s="26" t="str">
        <f>IF(E1018="","",INDEX('기사 리스트'!B:B,MATCH("https://skinnonews.com"&amp;A1018,'기사 리스트'!C:C,0)))</f>
        <v/>
      </c>
    </row>
    <row r="1019" spans="1:9">
      <c r="A1019" s="32" t="s">
        <v>2661</v>
      </c>
      <c r="B1019" s="32">
        <v>7</v>
      </c>
      <c r="C1019" s="32">
        <v>6</v>
      </c>
      <c r="D1019" s="32">
        <v>1.1666666666666601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7</v>
      </c>
      <c r="I1019" s="26" t="str">
        <f>IF(E1019="","",INDEX('기사 리스트'!B:B,MATCH("https://skinnonews.com"&amp;A1019,'기사 리스트'!C:C,0)))</f>
        <v/>
      </c>
    </row>
    <row r="1020" spans="1:9">
      <c r="A1020" s="32" t="s">
        <v>4721</v>
      </c>
      <c r="B1020" s="32">
        <v>7</v>
      </c>
      <c r="C1020" s="32">
        <v>1</v>
      </c>
      <c r="D1020" s="32">
        <v>7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7</v>
      </c>
      <c r="I1020" s="26" t="str">
        <f>IF(E1020="","",INDEX('기사 리스트'!B:B,MATCH("https://skinnonews.com"&amp;A1020,'기사 리스트'!C:C,0)))</f>
        <v/>
      </c>
    </row>
    <row r="1021" spans="1:9">
      <c r="A1021" s="32" t="s">
        <v>2198</v>
      </c>
      <c r="B1021" s="32" t="s">
        <v>2596</v>
      </c>
      <c r="C1021" s="32">
        <v>7</v>
      </c>
      <c r="D1021" s="32">
        <v>3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Google 검색</v>
      </c>
      <c r="I1021" s="26" t="str">
        <f>IF(E1021="","",INDEX('기사 리스트'!B:B,MATCH("https://skinnonews.com"&amp;A1021,'기사 리스트'!C:C,0)))</f>
        <v/>
      </c>
    </row>
    <row r="1022" spans="1:9">
      <c r="A1022" s="32" t="s">
        <v>2624</v>
      </c>
      <c r="B1022" s="32">
        <v>7</v>
      </c>
      <c r="C1022" s="32">
        <v>7</v>
      </c>
      <c r="D1022" s="32">
        <v>1</v>
      </c>
      <c r="E1022" s="26" t="str">
        <f>IFERROR(MATCH(A1022,기사별유입!$J$3:$J$3072,0),"")</f>
        <v/>
      </c>
      <c r="F1022" s="26" t="str">
        <f>IF(E1022="","",E1022&amp;"@"&amp;COUNTIF($E$1:E1022,E1022))</f>
        <v/>
      </c>
      <c r="G1022" s="26" t="str">
        <f t="shared" si="15"/>
        <v>7</v>
      </c>
      <c r="I1022" s="26" t="str">
        <f>IF(E1022="","",INDEX('기사 리스트'!B:B,MATCH("https://skinnonews.com"&amp;A1022,'기사 리스트'!C:C,0)))</f>
        <v/>
      </c>
    </row>
    <row r="1023" spans="1:9">
      <c r="A1023" s="32" t="s">
        <v>3363</v>
      </c>
      <c r="B1023" s="32">
        <v>7</v>
      </c>
      <c r="C1023" s="32">
        <v>3</v>
      </c>
      <c r="D1023" s="32">
        <v>2.3333333333333299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7</v>
      </c>
      <c r="I1023" s="26" t="str">
        <f>IF(E1023="","",INDEX('기사 리스트'!B:B,MATCH("https://skinnonews.com"&amp;A1023,'기사 리스트'!C:C,0)))</f>
        <v/>
      </c>
    </row>
    <row r="1024" spans="1:9">
      <c r="A1024" s="32" t="s">
        <v>1777</v>
      </c>
      <c r="B1024" s="32" t="s">
        <v>2596</v>
      </c>
      <c r="C1024" s="32">
        <v>7</v>
      </c>
      <c r="D1024" s="32">
        <v>6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Google 검색</v>
      </c>
      <c r="I1024" s="26" t="str">
        <f>IF(E1024="","",INDEX('기사 리스트'!B:B,MATCH("https://skinnonews.com"&amp;A1024,'기사 리스트'!C:C,0)))</f>
        <v/>
      </c>
    </row>
    <row r="1025" spans="1:9">
      <c r="A1025" s="32" t="s">
        <v>994</v>
      </c>
      <c r="B1025" s="32" t="s">
        <v>2637</v>
      </c>
      <c r="C1025" s="32">
        <v>6</v>
      </c>
      <c r="D1025" s="32">
        <v>6</v>
      </c>
      <c r="E1025" s="26" t="str">
        <f>IFERROR(MATCH(A1025,기사별유입!$J$3:$J$3072,0),"")</f>
        <v/>
      </c>
      <c r="F1025" s="26" t="str">
        <f>IF(E1025="","",E1025&amp;"@"&amp;COUNTIF($E$1:E1025,E1025))</f>
        <v/>
      </c>
      <c r="G1025" s="26" t="str">
        <f t="shared" si="15"/>
        <v>Facebook.com</v>
      </c>
      <c r="I1025" s="26" t="str">
        <f>IF(E1025="","",INDEX('기사 리스트'!B:B,MATCH("https://skinnonews.com"&amp;A1025,'기사 리스트'!C:C,0)))</f>
        <v/>
      </c>
    </row>
    <row r="1026" spans="1:9">
      <c r="A1026" s="32" t="s">
        <v>1315</v>
      </c>
      <c r="B1026" s="32" t="s">
        <v>2596</v>
      </c>
      <c r="C1026" s="32">
        <v>6</v>
      </c>
      <c r="D1026" s="32">
        <v>5</v>
      </c>
      <c r="E1026" s="26" t="str">
        <f>IFERROR(MATCH(A1026,기사별유입!$J$3:$J$3072,0),"")</f>
        <v/>
      </c>
      <c r="F1026" s="26" t="str">
        <f>IF(E1026="","",E1026&amp;"@"&amp;COUNTIF($E$1:E1026,E1026))</f>
        <v/>
      </c>
      <c r="G1026" s="26" t="str">
        <f t="shared" si="15"/>
        <v>Google 검색</v>
      </c>
      <c r="I1026" s="26" t="str">
        <f>IF(E1026="","",INDEX('기사 리스트'!B:B,MATCH("https://skinnonews.com"&amp;A1026,'기사 리스트'!C:C,0)))</f>
        <v/>
      </c>
    </row>
    <row r="1027" spans="1:9">
      <c r="A1027" s="32" t="s">
        <v>1957</v>
      </c>
      <c r="B1027" s="32" t="s">
        <v>2596</v>
      </c>
      <c r="C1027" s="32">
        <v>6</v>
      </c>
      <c r="D1027" s="32">
        <v>5</v>
      </c>
      <c r="E1027" s="26" t="str">
        <f>IFERROR(MATCH(A1027,기사별유입!$J$3:$J$3072,0),"")</f>
        <v/>
      </c>
      <c r="F1027" s="26" t="str">
        <f>IF(E1027="","",E1027&amp;"@"&amp;COUNTIF($E$1:E1027,E1027))</f>
        <v/>
      </c>
      <c r="G1027" s="26" t="str">
        <f t="shared" ref="G1027:G1090" si="16">IF(B1027="naver","Naver 검색",IF(B1027="google","Google 검색",IF(B1027="(direct)","직접유입",UPPER(LEFT(B1027,1))&amp;MID(B1027,2,99))))</f>
        <v>Google 검색</v>
      </c>
      <c r="I1027" s="26" t="str">
        <f>IF(E1027="","",INDEX('기사 리스트'!B:B,MATCH("https://skinnonews.com"&amp;A1027,'기사 리스트'!C:C,0)))</f>
        <v/>
      </c>
    </row>
    <row r="1028" spans="1:9">
      <c r="A1028" s="32" t="s">
        <v>1958</v>
      </c>
      <c r="B1028" s="32" t="s">
        <v>2596</v>
      </c>
      <c r="C1028" s="32">
        <v>6</v>
      </c>
      <c r="D1028" s="32">
        <v>6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Google 검색</v>
      </c>
      <c r="I1028" s="26" t="str">
        <f>IF(E1028="","",INDEX('기사 리스트'!B:B,MATCH("https://skinnonews.com"&amp;A1028,'기사 리스트'!C:C,0)))</f>
        <v/>
      </c>
    </row>
    <row r="1029" spans="1:9">
      <c r="A1029" s="32" t="s">
        <v>2068</v>
      </c>
      <c r="B1029" s="32" t="s">
        <v>2597</v>
      </c>
      <c r="C1029" s="32">
        <v>6</v>
      </c>
      <c r="D1029" s="32">
        <v>4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직접유입</v>
      </c>
      <c r="I1029" s="26" t="str">
        <f>IF(E1029="","",INDEX('기사 리스트'!B:B,MATCH("https://skinnonews.com"&amp;A1029,'기사 리스트'!C:C,0)))</f>
        <v/>
      </c>
    </row>
    <row r="1030" spans="1:9">
      <c r="A1030" s="32" t="s">
        <v>1860</v>
      </c>
      <c r="B1030" s="32" t="s">
        <v>2596</v>
      </c>
      <c r="C1030" s="32">
        <v>6</v>
      </c>
      <c r="D1030" s="32">
        <v>5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Google 검색</v>
      </c>
      <c r="I1030" s="26" t="str">
        <f>IF(E1030="","",INDEX('기사 리스트'!B:B,MATCH("https://skinnonews.com"&amp;A1030,'기사 리스트'!C:C,0)))</f>
        <v/>
      </c>
    </row>
    <row r="1031" spans="1:9">
      <c r="A1031" s="32" t="s">
        <v>2382</v>
      </c>
      <c r="B1031" s="32" t="s">
        <v>2596</v>
      </c>
      <c r="C1031" s="32">
        <v>6</v>
      </c>
      <c r="D1031" s="32">
        <v>5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Google 검색</v>
      </c>
      <c r="I1031" s="26" t="str">
        <f>IF(E1031="","",INDEX('기사 리스트'!B:B,MATCH("https://skinnonews.com"&amp;A1031,'기사 리스트'!C:C,0)))</f>
        <v/>
      </c>
    </row>
    <row r="1032" spans="1:9">
      <c r="A1032" s="32" t="s">
        <v>1430</v>
      </c>
      <c r="B1032" s="32" t="s">
        <v>2596</v>
      </c>
      <c r="C1032" s="32">
        <v>6</v>
      </c>
      <c r="D1032" s="32">
        <v>6</v>
      </c>
      <c r="E1032" s="26" t="str">
        <f>IFERROR(MATCH(A1032,기사별유입!$J$3:$J$3072,0),"")</f>
        <v/>
      </c>
      <c r="F1032" s="26" t="str">
        <f>IF(E1032="","",E1032&amp;"@"&amp;COUNTIF($E$1:E1032,E1032))</f>
        <v/>
      </c>
      <c r="G1032" s="26" t="str">
        <f t="shared" si="16"/>
        <v>Google 검색</v>
      </c>
      <c r="I1032" s="26" t="str">
        <f>IF(E1032="","",INDEX('기사 리스트'!B:B,MATCH("https://skinnonews.com"&amp;A1032,'기사 리스트'!C:C,0)))</f>
        <v/>
      </c>
    </row>
    <row r="1033" spans="1:9">
      <c r="A1033" s="32" t="s">
        <v>1259</v>
      </c>
      <c r="B1033" s="32" t="s">
        <v>2601</v>
      </c>
      <c r="C1033" s="32">
        <v>6</v>
      </c>
      <c r="D1033" s="32">
        <v>5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Naver.com</v>
      </c>
      <c r="I1033" s="26" t="str">
        <f>IF(E1033="","",INDEX('기사 리스트'!B:B,MATCH("https://skinnonews.com"&amp;A1033,'기사 리스트'!C:C,0)))</f>
        <v/>
      </c>
    </row>
    <row r="1034" spans="1:9">
      <c r="A1034" s="32" t="s">
        <v>1377</v>
      </c>
      <c r="B1034" s="32" t="s">
        <v>2596</v>
      </c>
      <c r="C1034" s="32">
        <v>6</v>
      </c>
      <c r="D1034" s="32">
        <v>6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</row>
    <row r="1035" spans="1:9">
      <c r="A1035" s="32" t="s">
        <v>1431</v>
      </c>
      <c r="B1035" s="32" t="s">
        <v>2598</v>
      </c>
      <c r="C1035" s="32">
        <v>6</v>
      </c>
      <c r="D1035" s="32">
        <v>6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Naver 검색</v>
      </c>
      <c r="I1035" s="26" t="str">
        <f>IF(E1035="","",INDEX('기사 리스트'!B:B,MATCH("https://skinnonews.com"&amp;A1035,'기사 리스트'!C:C,0)))</f>
        <v/>
      </c>
    </row>
    <row r="1036" spans="1:9">
      <c r="A1036" s="32" t="s">
        <v>1713</v>
      </c>
      <c r="B1036" s="32" t="s">
        <v>2596</v>
      </c>
      <c r="C1036" s="32">
        <v>6</v>
      </c>
      <c r="D1036" s="32">
        <v>6</v>
      </c>
      <c r="E1036" s="26" t="str">
        <f>IFERROR(MATCH(A1036,기사별유입!$J$3:$J$3072,0),"")</f>
        <v/>
      </c>
      <c r="F1036" s="26" t="str">
        <f>IF(E1036="","",E1036&amp;"@"&amp;COUNTIF($E$1:E1036,E1036))</f>
        <v/>
      </c>
      <c r="G1036" s="26" t="str">
        <f t="shared" si="16"/>
        <v>Google 검색</v>
      </c>
      <c r="I1036" s="26" t="str">
        <f>IF(E1036="","",INDEX('기사 리스트'!B:B,MATCH("https://skinnonews.com"&amp;A1036,'기사 리스트'!C:C,0)))</f>
        <v/>
      </c>
    </row>
    <row r="1037" spans="1:9">
      <c r="A1037" s="32" t="s">
        <v>1456</v>
      </c>
      <c r="B1037" s="32" t="s">
        <v>2596</v>
      </c>
      <c r="C1037" s="32">
        <v>6</v>
      </c>
      <c r="D1037" s="32">
        <v>6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Google 검색</v>
      </c>
      <c r="I1037" s="26" t="str">
        <f>IF(E1037="","",INDEX('기사 리스트'!B:B,MATCH("https://skinnonews.com"&amp;A1037,'기사 리스트'!C:C,0)))</f>
        <v/>
      </c>
    </row>
    <row r="1038" spans="1:9">
      <c r="A1038" s="32" t="s">
        <v>1617</v>
      </c>
      <c r="B1038" s="32" t="s">
        <v>2596</v>
      </c>
      <c r="C1038" s="32">
        <v>6</v>
      </c>
      <c r="D1038" s="32">
        <v>6</v>
      </c>
      <c r="E1038" s="26" t="str">
        <f>IFERROR(MATCH(A1038,기사별유입!$J$3:$J$3072,0),"")</f>
        <v/>
      </c>
      <c r="F1038" s="26" t="str">
        <f>IF(E1038="","",E1038&amp;"@"&amp;COUNTIF($E$1:E1038,E1038))</f>
        <v/>
      </c>
      <c r="G1038" s="26" t="str">
        <f t="shared" si="16"/>
        <v>Google 검색</v>
      </c>
      <c r="I1038" s="26" t="str">
        <f>IF(E1038="","",INDEX('기사 리스트'!B:B,MATCH("https://skinnonews.com"&amp;A1038,'기사 리스트'!C:C,0)))</f>
        <v/>
      </c>
    </row>
    <row r="1039" spans="1:9">
      <c r="A1039" s="32" t="s">
        <v>1619</v>
      </c>
      <c r="B1039" s="32" t="s">
        <v>2596</v>
      </c>
      <c r="C1039" s="32">
        <v>6</v>
      </c>
      <c r="D1039" s="32">
        <v>6</v>
      </c>
      <c r="E1039" s="26" t="str">
        <f>IFERROR(MATCH(A1039,기사별유입!$J$3:$J$3072,0),"")</f>
        <v/>
      </c>
      <c r="F1039" s="26" t="str">
        <f>IF(E1039="","",E1039&amp;"@"&amp;COUNTIF($E$1:E1039,E1039))</f>
        <v/>
      </c>
      <c r="G1039" s="26" t="str">
        <f t="shared" si="16"/>
        <v>Google 검색</v>
      </c>
      <c r="I1039" s="26" t="str">
        <f>IF(E1039="","",INDEX('기사 리스트'!B:B,MATCH("https://skinnonews.com"&amp;A1039,'기사 리스트'!C:C,0)))</f>
        <v/>
      </c>
    </row>
    <row r="1040" spans="1:9">
      <c r="A1040" s="32" t="s">
        <v>1320</v>
      </c>
      <c r="B1040" s="32" t="s">
        <v>2596</v>
      </c>
      <c r="C1040" s="32">
        <v>6</v>
      </c>
      <c r="D1040" s="32">
        <v>5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Google 검색</v>
      </c>
      <c r="I1040" s="26" t="str">
        <f>IF(E1040="","",INDEX('기사 리스트'!B:B,MATCH("https://skinnonews.com"&amp;A1040,'기사 리스트'!C:C,0)))</f>
        <v/>
      </c>
    </row>
    <row r="1041" spans="1:9">
      <c r="A1041" s="32" t="s">
        <v>1788</v>
      </c>
      <c r="B1041" s="32" t="s">
        <v>2607</v>
      </c>
      <c r="C1041" s="32">
        <v>6</v>
      </c>
      <c r="D1041" s="32">
        <v>3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Linkedin.com</v>
      </c>
      <c r="I1041" s="26" t="str">
        <f>IF(E1041="","",INDEX('기사 리스트'!B:B,MATCH("https://skinnonews.com"&amp;A1041,'기사 리스트'!C:C,0)))</f>
        <v/>
      </c>
    </row>
    <row r="1042" spans="1:9">
      <c r="A1042" s="32" t="s">
        <v>1460</v>
      </c>
      <c r="B1042" s="32" t="s">
        <v>2596</v>
      </c>
      <c r="C1042" s="32">
        <v>6</v>
      </c>
      <c r="D1042" s="32">
        <v>6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Google 검색</v>
      </c>
      <c r="I1042" s="26" t="str">
        <f>IF(E1042="","",INDEX('기사 리스트'!B:B,MATCH("https://skinnonews.com"&amp;A1042,'기사 리스트'!C:C,0)))</f>
        <v/>
      </c>
    </row>
    <row r="1043" spans="1:9">
      <c r="A1043" s="32" t="s">
        <v>1574</v>
      </c>
      <c r="B1043" s="32" t="s">
        <v>2596</v>
      </c>
      <c r="C1043" s="32">
        <v>6</v>
      </c>
      <c r="D1043" s="32">
        <v>6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Google 검색</v>
      </c>
      <c r="I1043" s="26" t="str">
        <f>IF(E1043="","",INDEX('기사 리스트'!B:B,MATCH("https://skinnonews.com"&amp;A1043,'기사 리스트'!C:C,0)))</f>
        <v/>
      </c>
    </row>
    <row r="1044" spans="1:9">
      <c r="A1044" s="32" t="s">
        <v>1171</v>
      </c>
      <c r="B1044" s="32" t="s">
        <v>2603</v>
      </c>
      <c r="C1044" s="32">
        <v>6</v>
      </c>
      <c r="D1044" s="32">
        <v>5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Skenergy.com</v>
      </c>
      <c r="I1044" s="26" t="str">
        <f>IF(E1044="","",INDEX('기사 리스트'!B:B,MATCH("https://skinnonews.com"&amp;A1044,'기사 리스트'!C:C,0)))</f>
        <v/>
      </c>
    </row>
    <row r="1045" spans="1:9">
      <c r="A1045" s="32" t="s">
        <v>1110</v>
      </c>
      <c r="B1045" s="32" t="s">
        <v>2605</v>
      </c>
      <c r="C1045" s="32">
        <v>6</v>
      </c>
      <c r="D1045" s="32">
        <v>6</v>
      </c>
      <c r="E1045" s="26" t="str">
        <f>IFERROR(MATCH(A1045,기사별유입!$J$3:$J$3072,0),"")</f>
        <v/>
      </c>
      <c r="F1045" s="26" t="str">
        <f>IF(E1045="","",E1045&amp;"@"&amp;COUNTIF($E$1:E1045,E1045))</f>
        <v/>
      </c>
      <c r="G1045" s="26" t="str">
        <f t="shared" si="16"/>
        <v>Skenmove.com</v>
      </c>
      <c r="I1045" s="26" t="str">
        <f>IF(E1045="","",INDEX('기사 리스트'!B:B,MATCH("https://skinnonews.com"&amp;A1045,'기사 리스트'!C:C,0)))</f>
        <v/>
      </c>
    </row>
    <row r="1046" spans="1:9">
      <c r="A1046" s="32" t="s">
        <v>1224</v>
      </c>
      <c r="B1046" s="32" t="s">
        <v>2612</v>
      </c>
      <c r="C1046" s="32">
        <v>6</v>
      </c>
      <c r="D1046" s="32">
        <v>1</v>
      </c>
      <c r="E1046" s="26" t="str">
        <f>IFERROR(MATCH(A1046,기사별유입!$J$3:$J$3072,0),"")</f>
        <v/>
      </c>
      <c r="F1046" s="26" t="str">
        <f>IF(E1046="","",E1046&amp;"@"&amp;COUNTIF($E$1:E1046,E1046))</f>
        <v/>
      </c>
      <c r="G1046" s="26" t="str">
        <f t="shared" si="16"/>
        <v>Youtube.com</v>
      </c>
      <c r="I1046" s="26" t="str">
        <f>IF(E1046="","",INDEX('기사 리스트'!B:B,MATCH("https://skinnonews.com"&amp;A1046,'기사 리스트'!C:C,0)))</f>
        <v/>
      </c>
    </row>
    <row r="1047" spans="1:9">
      <c r="A1047" s="32" t="s">
        <v>1673</v>
      </c>
      <c r="B1047" s="32" t="s">
        <v>2596</v>
      </c>
      <c r="C1047" s="32">
        <v>6</v>
      </c>
      <c r="D1047" s="32">
        <v>3</v>
      </c>
      <c r="E1047" s="26" t="str">
        <f>IFERROR(MATCH(A1047,기사별유입!$J$3:$J$3072,0),"")</f>
        <v/>
      </c>
      <c r="F1047" s="26" t="str">
        <f>IF(E1047="","",E1047&amp;"@"&amp;COUNTIF($E$1:E1047,E1047))</f>
        <v/>
      </c>
      <c r="G1047" s="26" t="str">
        <f t="shared" si="16"/>
        <v>Google 검색</v>
      </c>
      <c r="I1047" s="26" t="str">
        <f>IF(E1047="","",INDEX('기사 리스트'!B:B,MATCH("https://skinnonews.com"&amp;A1047,'기사 리스트'!C:C,0)))</f>
        <v/>
      </c>
    </row>
    <row r="1048" spans="1:9">
      <c r="A1048" s="32" t="s">
        <v>1675</v>
      </c>
      <c r="B1048" s="32" t="s">
        <v>2597</v>
      </c>
      <c r="C1048" s="32">
        <v>6</v>
      </c>
      <c r="D1048" s="32">
        <v>4</v>
      </c>
      <c r="E1048" s="26" t="str">
        <f>IFERROR(MATCH(A1048,기사별유입!$J$3:$J$3072,0),"")</f>
        <v/>
      </c>
      <c r="F1048" s="26" t="str">
        <f>IF(E1048="","",E1048&amp;"@"&amp;COUNTIF($E$1:E1048,E1048))</f>
        <v/>
      </c>
      <c r="G1048" s="26" t="str">
        <f t="shared" si="16"/>
        <v>직접유입</v>
      </c>
      <c r="I1048" s="26" t="str">
        <f>IF(E1048="","",INDEX('기사 리스트'!B:B,MATCH("https://skinnonews.com"&amp;A1048,'기사 리스트'!C:C,0)))</f>
        <v/>
      </c>
    </row>
    <row r="1049" spans="1:9">
      <c r="A1049" s="32" t="s">
        <v>1980</v>
      </c>
      <c r="B1049" s="32" t="s">
        <v>2596</v>
      </c>
      <c r="C1049" s="32">
        <v>6</v>
      </c>
      <c r="D1049" s="32">
        <v>6</v>
      </c>
      <c r="E1049" s="26" t="str">
        <f>IFERROR(MATCH(A1049,기사별유입!$J$3:$J$3072,0),"")</f>
        <v/>
      </c>
      <c r="F1049" s="26" t="str">
        <f>IF(E1049="","",E1049&amp;"@"&amp;COUNTIF($E$1:E1049,E1049))</f>
        <v/>
      </c>
      <c r="G1049" s="26" t="str">
        <f t="shared" si="16"/>
        <v>Google 검색</v>
      </c>
      <c r="I1049" s="26" t="str">
        <f>IF(E1049="","",INDEX('기사 리스트'!B:B,MATCH("https://skinnonews.com"&amp;A1049,'기사 리스트'!C:C,0)))</f>
        <v/>
      </c>
    </row>
    <row r="1050" spans="1:9">
      <c r="A1050" s="32" t="s">
        <v>1041</v>
      </c>
      <c r="B1050" s="32" t="s">
        <v>2598</v>
      </c>
      <c r="C1050" s="32">
        <v>6</v>
      </c>
      <c r="D1050" s="32">
        <v>6</v>
      </c>
      <c r="E1050" s="26">
        <f>IFERROR(MATCH(A1050,기사별유입!$J$3:$J$3072,0),"")</f>
        <v>64</v>
      </c>
      <c r="F1050" s="26" t="str">
        <f>IF(E1050="","",E1050&amp;"@"&amp;COUNTIF($E$1:E1050,E1050))</f>
        <v>64@3</v>
      </c>
      <c r="G1050" s="26" t="str">
        <f t="shared" si="16"/>
        <v>Naver 검색</v>
      </c>
      <c r="I1050" s="26" t="str">
        <f>IF(E1050="","",INDEX('기사 리스트'!B:B,MATCH("https://skinnonews.com"&amp;A1050,'기사 리스트'!C:C,0)))</f>
        <v>“SK주유소의 현재와 미래를 담은 공간에서 충전하는 행복 에너지!” – SK에너지 팝업스토어 SK주(酒)유소 서울 종로점</v>
      </c>
    </row>
    <row r="1051" spans="1:9">
      <c r="A1051" s="32" t="s">
        <v>1723</v>
      </c>
      <c r="B1051" s="32" t="s">
        <v>2596</v>
      </c>
      <c r="C1051" s="32">
        <v>6</v>
      </c>
      <c r="D1051" s="32">
        <v>6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Google 검색</v>
      </c>
      <c r="I1051" s="26" t="str">
        <f>IF(E1051="","",INDEX('기사 리스트'!B:B,MATCH("https://skinnonews.com"&amp;A1051,'기사 리스트'!C:C,0)))</f>
        <v/>
      </c>
    </row>
    <row r="1052" spans="1:9">
      <c r="A1052" s="32" t="s">
        <v>1678</v>
      </c>
      <c r="B1052" s="32" t="s">
        <v>2596</v>
      </c>
      <c r="C1052" s="32">
        <v>6</v>
      </c>
      <c r="D1052" s="32">
        <v>3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Google 검색</v>
      </c>
      <c r="I1052" s="26" t="str">
        <f>IF(E1052="","",INDEX('기사 리스트'!B:B,MATCH("https://skinnonews.com"&amp;A1052,'기사 리스트'!C:C,0)))</f>
        <v/>
      </c>
    </row>
    <row r="1053" spans="1:9">
      <c r="A1053" s="32" t="s">
        <v>1341</v>
      </c>
      <c r="B1053" s="32" t="s">
        <v>2597</v>
      </c>
      <c r="C1053" s="32">
        <v>6</v>
      </c>
      <c r="D1053" s="32">
        <v>4</v>
      </c>
      <c r="E1053" s="26" t="str">
        <f>IFERROR(MATCH(A1053,기사별유입!$J$3:$J$3072,0),"")</f>
        <v/>
      </c>
      <c r="F1053" s="26" t="str">
        <f>IF(E1053="","",E1053&amp;"@"&amp;COUNTIF($E$1:E1053,E1053))</f>
        <v/>
      </c>
      <c r="G1053" s="26" t="str">
        <f t="shared" si="16"/>
        <v>직접유입</v>
      </c>
      <c r="I1053" s="26" t="str">
        <f>IF(E1053="","",INDEX('기사 리스트'!B:B,MATCH("https://skinnonews.com"&amp;A1053,'기사 리스트'!C:C,0)))</f>
        <v/>
      </c>
    </row>
    <row r="1054" spans="1:9">
      <c r="A1054" s="32" t="s">
        <v>1279</v>
      </c>
      <c r="B1054" s="32" t="s">
        <v>2598</v>
      </c>
      <c r="C1054" s="32">
        <v>6</v>
      </c>
      <c r="D1054" s="32">
        <v>4</v>
      </c>
      <c r="E1054" s="26" t="str">
        <f>IFERROR(MATCH(A1054,기사별유입!$J$3:$J$3072,0),"")</f>
        <v/>
      </c>
      <c r="F1054" s="26" t="str">
        <f>IF(E1054="","",E1054&amp;"@"&amp;COUNTIF($E$1:E1054,E1054))</f>
        <v/>
      </c>
      <c r="G1054" s="26" t="str">
        <f t="shared" si="16"/>
        <v>Naver 검색</v>
      </c>
      <c r="I1054" s="26" t="str">
        <f>IF(E1054="","",INDEX('기사 리스트'!B:B,MATCH("https://skinnonews.com"&amp;A1054,'기사 리스트'!C:C,0)))</f>
        <v/>
      </c>
    </row>
    <row r="1055" spans="1:9">
      <c r="A1055" s="32" t="s">
        <v>1309</v>
      </c>
      <c r="B1055" s="32" t="s">
        <v>2598</v>
      </c>
      <c r="C1055" s="32">
        <v>6</v>
      </c>
      <c r="D1055" s="32">
        <v>3</v>
      </c>
      <c r="E1055" s="26" t="str">
        <f>IFERROR(MATCH(A1055,기사별유입!$J$3:$J$3072,0),"")</f>
        <v/>
      </c>
      <c r="F1055" s="26" t="str">
        <f>IF(E1055="","",E1055&amp;"@"&amp;COUNTIF($E$1:E1055,E1055))</f>
        <v/>
      </c>
      <c r="G1055" s="26" t="str">
        <f t="shared" si="16"/>
        <v>Naver 검색</v>
      </c>
      <c r="I1055" s="26" t="str">
        <f>IF(E1055="","",INDEX('기사 리스트'!B:B,MATCH("https://skinnonews.com"&amp;A1055,'기사 리스트'!C:C,0)))</f>
        <v/>
      </c>
    </row>
    <row r="1056" spans="1:9">
      <c r="A1056" s="32" t="s">
        <v>1363</v>
      </c>
      <c r="B1056" s="32" t="s">
        <v>2596</v>
      </c>
      <c r="C1056" s="32">
        <v>6</v>
      </c>
      <c r="D1056" s="32">
        <v>5</v>
      </c>
      <c r="E1056" s="26" t="str">
        <f>IFERROR(MATCH(A1056,기사별유입!$J$3:$J$3072,0),"")</f>
        <v/>
      </c>
      <c r="F1056" s="26" t="str">
        <f>IF(E1056="","",E1056&amp;"@"&amp;COUNTIF($E$1:E1056,E1056))</f>
        <v/>
      </c>
      <c r="G1056" s="26" t="str">
        <f t="shared" si="16"/>
        <v>Google 검색</v>
      </c>
      <c r="I1056" s="26" t="str">
        <f>IF(E1056="","",INDEX('기사 리스트'!B:B,MATCH("https://skinnonews.com"&amp;A1056,'기사 리스트'!C:C,0)))</f>
        <v/>
      </c>
    </row>
    <row r="1057" spans="1:9">
      <c r="A1057" s="32" t="s">
        <v>1053</v>
      </c>
      <c r="B1057" s="32" t="s">
        <v>2597</v>
      </c>
      <c r="C1057" s="32">
        <v>6</v>
      </c>
      <c r="D1057" s="32">
        <v>5</v>
      </c>
      <c r="E1057" s="26">
        <f>IFERROR(MATCH(A1057,기사별유입!$J$3:$J$3072,0),"")</f>
        <v>66</v>
      </c>
      <c r="F1057" s="26" t="str">
        <f>IF(E1057="","",E1057&amp;"@"&amp;COUNTIF($E$1:E1057,E1057))</f>
        <v>66@3</v>
      </c>
      <c r="G1057" s="26" t="str">
        <f t="shared" si="16"/>
        <v>직접유입</v>
      </c>
      <c r="I1057" s="26" t="str">
        <f>IF(E1057="","",INDEX('기사 리스트'!B:B,MATCH("https://skinnonews.com"&amp;A1057,'기사 리스트'!C:C,0)))</f>
        <v>SK이노베이션, 2024년 조직개편 및 임원인사 “불확실한 경영환경 대비, 내실 강화로 위기 대응력 높인다”</v>
      </c>
    </row>
    <row r="1058" spans="1:9">
      <c r="A1058" s="32" t="s">
        <v>1084</v>
      </c>
      <c r="B1058" s="32" t="s">
        <v>2598</v>
      </c>
      <c r="C1058" s="32">
        <v>6</v>
      </c>
      <c r="D1058" s="32">
        <v>4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Naver 검색</v>
      </c>
      <c r="I1058" s="26" t="str">
        <f>IF(E1058="","",INDEX('기사 리스트'!B:B,MATCH("https://skinnonews.com"&amp;A1058,'기사 리스트'!C:C,0)))</f>
        <v/>
      </c>
    </row>
    <row r="1059" spans="1:9">
      <c r="A1059" s="32" t="s">
        <v>1020</v>
      </c>
      <c r="B1059" s="32" t="s">
        <v>2598</v>
      </c>
      <c r="C1059" s="32">
        <v>6</v>
      </c>
      <c r="D1059" s="32">
        <v>4</v>
      </c>
      <c r="E1059" s="26">
        <f>IFERROR(MATCH(A1059,기사별유입!$J$3:$J$3072,0),"")</f>
        <v>44</v>
      </c>
      <c r="F1059" s="26" t="str">
        <f>IF(E1059="","",E1059&amp;"@"&amp;COUNTIF($E$1:E1059,E1059))</f>
        <v>44@3</v>
      </c>
      <c r="G1059" s="26" t="str">
        <f t="shared" si="16"/>
        <v>Naver 검색</v>
      </c>
      <c r="I1059" s="26" t="str">
        <f>IF(E1059="","",INDEX('기사 리스트'!B:B,MATCH("https://skinnonews.com"&amp;A1059,'기사 리스트'!C:C,0)))</f>
        <v>SK온, 美 솔리드파워와 협력 강화… 전고체 배터리 개발 가속</v>
      </c>
    </row>
    <row r="1060" spans="1:9">
      <c r="A1060" s="32" t="s">
        <v>1019</v>
      </c>
      <c r="B1060" s="32" t="s">
        <v>2627</v>
      </c>
      <c r="C1060" s="32">
        <v>6</v>
      </c>
      <c r="D1060" s="32">
        <v>6</v>
      </c>
      <c r="E1060" s="26">
        <f>IFERROR(MATCH(A1060,기사별유입!$J$3:$J$3072,0),"")</f>
        <v>4</v>
      </c>
      <c r="F1060" s="26" t="str">
        <f>IF(E1060="","",E1060&amp;"@"&amp;COUNTIF($E$1:E1060,E1060))</f>
        <v>4@4</v>
      </c>
      <c r="G1060" s="26" t="str">
        <f t="shared" si="16"/>
        <v>Blog.naver.com</v>
      </c>
      <c r="I1060" s="26" t="str">
        <f>IF(E1060="","",INDEX('기사 리스트'!B:B,MATCH("https://skinnonews.com"&amp;A1060,'기사 리스트'!C:C,0)))</f>
        <v>[카드뉴스] "액체에 전자기기를 담근다?” - AI시대, 꼭 필요한 차세대 열관리 기술 ‘액침냉각’</v>
      </c>
    </row>
    <row r="1061" spans="1:9">
      <c r="A1061" s="32" t="s">
        <v>1128</v>
      </c>
      <c r="B1061" s="32" t="s">
        <v>2598</v>
      </c>
      <c r="C1061" s="32">
        <v>6</v>
      </c>
      <c r="D1061" s="32">
        <v>3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Naver 검색</v>
      </c>
      <c r="I1061" s="26" t="str">
        <f>IF(E1061="","",INDEX('기사 리스트'!B:B,MATCH("https://skinnonews.com"&amp;A1061,'기사 리스트'!C:C,0)))</f>
        <v/>
      </c>
    </row>
    <row r="1062" spans="1:9">
      <c r="A1062" s="32" t="s">
        <v>1094</v>
      </c>
      <c r="B1062" s="32" t="s">
        <v>2604</v>
      </c>
      <c r="C1062" s="32">
        <v>6</v>
      </c>
      <c r="D1062" s="32">
        <v>6</v>
      </c>
      <c r="E1062" s="26" t="str">
        <f>IFERROR(MATCH(A1062,기사별유입!$J$3:$J$3072,0),"")</f>
        <v/>
      </c>
      <c r="F1062" s="26" t="str">
        <f>IF(E1062="","",E1062&amp;"@"&amp;COUNTIF($E$1:E1062,E1062))</f>
        <v/>
      </c>
      <c r="G1062" s="26" t="str">
        <f t="shared" si="16"/>
        <v>Skgeocentric.com</v>
      </c>
      <c r="I1062" s="26" t="str">
        <f>IF(E1062="","",INDEX('기사 리스트'!B:B,MATCH("https://skinnonews.com"&amp;A1062,'기사 리스트'!C:C,0)))</f>
        <v/>
      </c>
    </row>
    <row r="1063" spans="1:9">
      <c r="A1063" s="32" t="s">
        <v>1001</v>
      </c>
      <c r="B1063" s="32" t="s">
        <v>2598</v>
      </c>
      <c r="C1063" s="32">
        <v>6</v>
      </c>
      <c r="D1063" s="32">
        <v>4</v>
      </c>
      <c r="E1063" s="26">
        <f>IFERROR(MATCH(A1063,기사별유입!$J$3:$J$3072,0),"")</f>
        <v>50</v>
      </c>
      <c r="F1063" s="26" t="str">
        <f>IF(E1063="","",E1063&amp;"@"&amp;COUNTIF($E$1:E1063,E1063))</f>
        <v>50@3</v>
      </c>
      <c r="G1063" s="26" t="str">
        <f t="shared" si="16"/>
        <v>Naver 검색</v>
      </c>
      <c r="I1063" s="26" t="str">
        <f>IF(E1063="","",INDEX('기사 리스트'!B:B,MATCH("https://skinnonews.com"&amp;A1063,'기사 리스트'!C:C,0)))</f>
        <v>더 빨라지고, 더 강해졌다… SK온, 新 급속충전 기술 공개</v>
      </c>
    </row>
    <row r="1064" spans="1:9">
      <c r="A1064" s="32" t="s">
        <v>999</v>
      </c>
      <c r="B1064" s="32" t="s">
        <v>2598</v>
      </c>
      <c r="C1064" s="32">
        <v>6</v>
      </c>
      <c r="D1064" s="32">
        <v>4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Naver 검색</v>
      </c>
      <c r="I1064" s="26" t="str">
        <f>IF(E1064="","",INDEX('기사 리스트'!B:B,MATCH("https://skinnonews.com"&amp;A1064,'기사 리스트'!C:C,0)))</f>
        <v/>
      </c>
    </row>
    <row r="1065" spans="1:9">
      <c r="A1065" s="32" t="s">
        <v>1022</v>
      </c>
      <c r="B1065" s="32" t="s">
        <v>2598</v>
      </c>
      <c r="C1065" s="32">
        <v>6</v>
      </c>
      <c r="D1065" s="32">
        <v>4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Naver 검색</v>
      </c>
      <c r="I1065" s="26" t="str">
        <f>IF(E1065="","",INDEX('기사 리스트'!B:B,MATCH("https://skinnonews.com"&amp;A1065,'기사 리스트'!C:C,0)))</f>
        <v/>
      </c>
    </row>
    <row r="1066" spans="1:9">
      <c r="A1066" s="32" t="s">
        <v>1016</v>
      </c>
      <c r="B1066" s="32" t="s">
        <v>2598</v>
      </c>
      <c r="C1066" s="32">
        <v>6</v>
      </c>
      <c r="D1066" s="32">
        <v>5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Naver 검색</v>
      </c>
      <c r="I1066" s="26" t="str">
        <f>IF(E1066="","",INDEX('기사 리스트'!B:B,MATCH("https://skinnonews.com"&amp;A1066,'기사 리스트'!C:C,0)))</f>
        <v/>
      </c>
    </row>
    <row r="1067" spans="1:9">
      <c r="A1067" s="32" t="s">
        <v>1026</v>
      </c>
      <c r="B1067" s="32" t="s">
        <v>2608</v>
      </c>
      <c r="C1067" s="32">
        <v>6</v>
      </c>
      <c r="D1067" s="32">
        <v>5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Enclean.com</v>
      </c>
      <c r="I1067" s="26" t="str">
        <f>IF(E1067="","",INDEX('기사 리스트'!B:B,MATCH("https://skinnonews.com"&amp;A1067,'기사 리스트'!C:C,0)))</f>
        <v/>
      </c>
    </row>
    <row r="1068" spans="1:9">
      <c r="A1068" s="32" t="s">
        <v>1245</v>
      </c>
      <c r="B1068" s="32" t="s">
        <v>2597</v>
      </c>
      <c r="C1068" s="32">
        <v>6</v>
      </c>
      <c r="D1068" s="32">
        <v>4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직접유입</v>
      </c>
      <c r="I1068" s="26" t="str">
        <f>IF(E1068="","",INDEX('기사 리스트'!B:B,MATCH("https://skinnonews.com"&amp;A1068,'기사 리스트'!C:C,0)))</f>
        <v/>
      </c>
    </row>
    <row r="1069" spans="1:9">
      <c r="A1069" s="32" t="s">
        <v>1062</v>
      </c>
      <c r="B1069" s="32" t="s">
        <v>2598</v>
      </c>
      <c r="C1069" s="32">
        <v>6</v>
      </c>
      <c r="D1069" s="32">
        <v>5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Naver 검색</v>
      </c>
      <c r="I1069" s="26" t="str">
        <f>IF(E1069="","",INDEX('기사 리스트'!B:B,MATCH("https://skinnonews.com"&amp;A1069,'기사 리스트'!C:C,0)))</f>
        <v/>
      </c>
    </row>
    <row r="1070" spans="1:9">
      <c r="A1070" s="32" t="s">
        <v>1033</v>
      </c>
      <c r="B1070" s="32" t="s">
        <v>2596</v>
      </c>
      <c r="C1070" s="32">
        <v>6</v>
      </c>
      <c r="D1070" s="32">
        <v>6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Google 검색</v>
      </c>
      <c r="I1070" s="26" t="str">
        <f>IF(E1070="","",INDEX('기사 리스트'!B:B,MATCH("https://skinnonews.com"&amp;A1070,'기사 리스트'!C:C,0)))</f>
        <v/>
      </c>
    </row>
    <row r="1071" spans="1:9">
      <c r="A1071" s="32" t="s">
        <v>2757</v>
      </c>
      <c r="B1071" s="32" t="s">
        <v>2596</v>
      </c>
      <c r="C1071" s="32">
        <v>6</v>
      </c>
      <c r="D1071" s="32">
        <v>5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Google 검색</v>
      </c>
      <c r="I1071" s="26" t="str">
        <f>IF(E1071="","",INDEX('기사 리스트'!B:B,MATCH("https://skinnonews.com"&amp;A1071,'기사 리스트'!C:C,0)))</f>
        <v/>
      </c>
    </row>
    <row r="1072" spans="1:9">
      <c r="A1072" s="32" t="s">
        <v>2743</v>
      </c>
      <c r="B1072" s="32" t="s">
        <v>2599</v>
      </c>
      <c r="C1072" s="32">
        <v>6</v>
      </c>
      <c r="D1072" s="32">
        <v>6</v>
      </c>
      <c r="E1072" s="26">
        <f>IFERROR(MATCH(A1072,기사별유입!$J$3:$J$3072,0),"")</f>
        <v>8</v>
      </c>
      <c r="F1072" s="26" t="str">
        <f>IF(E1072="","",E1072&amp;"@"&amp;COUNTIF($E$1:E1072,E1072))</f>
        <v>8@4</v>
      </c>
      <c r="G1072" s="26" t="str">
        <f t="shared" si="16"/>
        <v>Sk-on.com</v>
      </c>
      <c r="I1072" s="26" t="str">
        <f>IF(E1072="","",INDEX('기사 리스트'!B:B,MATCH("https://skinnonews.com"&amp;A1072,'기사 리스트'!C:C,0)))</f>
        <v>[전지적 배터리 시점] ① 일상을 차지(Charge)해 온 ‘전지’의 역사 – 과거의 꿈을 실현시키다!</v>
      </c>
    </row>
    <row r="1073" spans="1:9">
      <c r="A1073" s="32" t="s">
        <v>3006</v>
      </c>
      <c r="B1073" s="32" t="s">
        <v>2598</v>
      </c>
      <c r="C1073" s="32">
        <v>6</v>
      </c>
      <c r="D1073" s="32">
        <v>3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Naver 검색</v>
      </c>
      <c r="I1073" s="26" t="str">
        <f>IF(E1073="","",INDEX('기사 리스트'!B:B,MATCH("https://skinnonews.com"&amp;A1073,'기사 리스트'!C:C,0)))</f>
        <v/>
      </c>
    </row>
    <row r="1074" spans="1:9">
      <c r="A1074" s="32" t="s">
        <v>3013</v>
      </c>
      <c r="B1074" s="32" t="s">
        <v>2602</v>
      </c>
      <c r="C1074" s="32">
        <v>6</v>
      </c>
      <c r="D1074" s="32">
        <v>6</v>
      </c>
      <c r="E1074" s="26" t="str">
        <f>IFERROR(MATCH(A1074,기사별유입!$J$3:$J$3072,0),"")</f>
        <v/>
      </c>
      <c r="F1074" s="26" t="str">
        <f>IF(E1074="","",E1074&amp;"@"&amp;COUNTIF($E$1:E1074,E1074))</f>
        <v/>
      </c>
      <c r="G1074" s="26" t="str">
        <f t="shared" si="16"/>
        <v>Skincheonpetrochem.com</v>
      </c>
      <c r="I1074" s="26" t="str">
        <f>IF(E1074="","",INDEX('기사 리스트'!B:B,MATCH("https://skinnonews.com"&amp;A1074,'기사 리스트'!C:C,0)))</f>
        <v/>
      </c>
    </row>
    <row r="1075" spans="1:9">
      <c r="A1075" s="32" t="s">
        <v>3004</v>
      </c>
      <c r="B1075" s="32" t="s">
        <v>2635</v>
      </c>
      <c r="C1075" s="32">
        <v>6</v>
      </c>
      <c r="D1075" s="32">
        <v>6</v>
      </c>
      <c r="E1075" s="26">
        <f>IFERROR(MATCH(A1075,기사별유입!$J$3:$J$3072,0),"")</f>
        <v>3</v>
      </c>
      <c r="F1075" s="26" t="str">
        <f>IF(E1075="","",E1075&amp;"@"&amp;COUNTIF($E$1:E1075,E1075))</f>
        <v>3@5</v>
      </c>
      <c r="G1075" s="26" t="str">
        <f t="shared" si="16"/>
        <v>L.facebook.com</v>
      </c>
      <c r="I1075" s="26" t="str">
        <f>IF(E1075="","",INDEX('기사 리스트'!B:B,MATCH("https://skinnonews.com"&amp;A1075,'기사 리스트'!C:C,0)))</f>
        <v>[팩트체크해油] 석유 고갈… 50년 전에도 앞으로 50년, 지금도 50년?</v>
      </c>
    </row>
    <row r="1076" spans="1:9">
      <c r="A1076" s="32" t="s">
        <v>3008</v>
      </c>
      <c r="B1076" s="32" t="s">
        <v>2617</v>
      </c>
      <c r="C1076" s="32">
        <v>6</v>
      </c>
      <c r="D1076" s="32">
        <v>5</v>
      </c>
      <c r="E1076" s="26">
        <f>IFERROR(MATCH(A1076,기사별유입!$J$3:$J$3072,0),"")</f>
        <v>62</v>
      </c>
      <c r="F1076" s="26" t="str">
        <f>IF(E1076="","",E1076&amp;"@"&amp;COUNTIF($E$1:E1076,E1076))</f>
        <v>62@6</v>
      </c>
      <c r="G1076" s="26" t="str">
        <f t="shared" si="16"/>
        <v>Instagramstory</v>
      </c>
      <c r="I1076" s="26" t="str">
        <f>IF(E1076="","",INDEX('기사 리스트'!B:B,MATCH("https://skinnonews.com"&amp;A1076,'기사 리스트'!C:C,0)))</f>
        <v>[에너지食] ‘미라’ 제조법의 핵심 비결이 석유?</v>
      </c>
    </row>
    <row r="1077" spans="1:9">
      <c r="A1077" s="32" t="s">
        <v>3014</v>
      </c>
      <c r="B1077" s="32" t="s">
        <v>2597</v>
      </c>
      <c r="C1077" s="32">
        <v>6</v>
      </c>
      <c r="D1077" s="32">
        <v>6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직접유입</v>
      </c>
      <c r="I1077" s="26" t="str">
        <f>IF(E1077="","",INDEX('기사 리스트'!B:B,MATCH("https://skinnonews.com"&amp;A1077,'기사 리스트'!C:C,0)))</f>
        <v/>
      </c>
    </row>
    <row r="1078" spans="1:9">
      <c r="A1078" s="32" t="s">
        <v>3476</v>
      </c>
      <c r="B1078" s="32" t="s">
        <v>2596</v>
      </c>
      <c r="C1078" s="32">
        <v>6</v>
      </c>
      <c r="D1078" s="32">
        <v>5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Google 검색</v>
      </c>
      <c r="I1078" s="26" t="str">
        <f>IF(E1078="","",INDEX('기사 리스트'!B:B,MATCH("https://skinnonews.com"&amp;A1078,'기사 리스트'!C:C,0)))</f>
        <v/>
      </c>
    </row>
    <row r="1079" spans="1:9">
      <c r="A1079" s="32" t="s">
        <v>3449</v>
      </c>
      <c r="B1079" s="32" t="s">
        <v>2602</v>
      </c>
      <c r="C1079" s="32">
        <v>6</v>
      </c>
      <c r="D1079" s="32">
        <v>5</v>
      </c>
      <c r="E1079" s="26">
        <f>IFERROR(MATCH(A1079,기사별유입!$J$3:$J$3072,0),"")</f>
        <v>93</v>
      </c>
      <c r="F1079" s="26" t="str">
        <f>IF(E1079="","",E1079&amp;"@"&amp;COUNTIF($E$1:E1079,E1079))</f>
        <v>93@5</v>
      </c>
      <c r="G1079" s="26" t="str">
        <f t="shared" si="16"/>
        <v>Skincheonpetrochem.com</v>
      </c>
      <c r="I1079" s="26" t="str">
        <f>IF(E1079="","",INDEX('기사 리스트'!B:B,MATCH("https://skinnonews.com"&amp;A1079,'기사 리스트'!C:C,0)))</f>
        <v>“지구를 살리는 푸른 상상력” – ‘제3회 환경도서 독후감상화 그리기 축제’ 6월 22일 개최</v>
      </c>
    </row>
    <row r="1080" spans="1:9">
      <c r="A1080" s="32" t="s">
        <v>3480</v>
      </c>
      <c r="B1080" s="32" t="s">
        <v>2596</v>
      </c>
      <c r="C1080" s="32">
        <v>6</v>
      </c>
      <c r="D1080" s="32">
        <v>5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</row>
    <row r="1081" spans="1:9">
      <c r="A1081" s="32" t="s">
        <v>3456</v>
      </c>
      <c r="B1081" s="32" t="s">
        <v>2598</v>
      </c>
      <c r="C1081" s="32">
        <v>6</v>
      </c>
      <c r="D1081" s="32">
        <v>5</v>
      </c>
      <c r="E1081" s="26">
        <f>IFERROR(MATCH(A1081,기사별유입!$J$3:$J$3072,0),"")</f>
        <v>97</v>
      </c>
      <c r="F1081" s="26" t="str">
        <f>IF(E1081="","",E1081&amp;"@"&amp;COUNTIF($E$1:E1081,E1081))</f>
        <v>97@3</v>
      </c>
      <c r="G1081" s="26" t="str">
        <f t="shared" si="16"/>
        <v>Naver 검색</v>
      </c>
      <c r="I1081" s="26" t="str">
        <f>IF(E1081="","",INDEX('기사 리스트'!B:B,MATCH("https://skinnonews.com"&amp;A1081,'기사 리스트'!C:C,0)))</f>
        <v>SK인천석유화학, 초등학교 ‘친환경 놀이과학교실’ 개강</v>
      </c>
    </row>
    <row r="1082" spans="1:9">
      <c r="A1082" s="32" t="s">
        <v>3445</v>
      </c>
      <c r="B1082" s="32" t="s">
        <v>2609</v>
      </c>
      <c r="C1082" s="32">
        <v>6</v>
      </c>
      <c r="D1082" s="32">
        <v>1</v>
      </c>
      <c r="E1082" s="26">
        <f>IFERROR(MATCH(A1082,기사별유입!$J$3:$J$3072,0),"")</f>
        <v>56</v>
      </c>
      <c r="F1082" s="26" t="str">
        <f>IF(E1082="","",E1082&amp;"@"&amp;COUNTIF($E$1:E1082,E1082))</f>
        <v>56@7</v>
      </c>
      <c r="G1082" s="26" t="str">
        <f t="shared" si="16"/>
        <v>Bing</v>
      </c>
      <c r="I1082" s="26" t="str">
        <f>IF(E1082="","",INDEX('기사 리스트'!B:B,MATCH("https://skinnonews.com"&amp;A1082,'기사 리스트'!C:C,0)))</f>
        <v>“음악엔 장애도 장벽도 없다”, 부다페스트 수놓은 희망의 선율</v>
      </c>
    </row>
    <row r="1083" spans="1:9">
      <c r="A1083" s="32" t="s">
        <v>3445</v>
      </c>
      <c r="B1083" s="32" t="s">
        <v>2598</v>
      </c>
      <c r="C1083" s="32">
        <v>6</v>
      </c>
      <c r="D1083" s="32">
        <v>4</v>
      </c>
      <c r="E1083" s="26">
        <f>IFERROR(MATCH(A1083,기사별유입!$J$3:$J$3072,0),"")</f>
        <v>56</v>
      </c>
      <c r="F1083" s="26" t="str">
        <f>IF(E1083="","",E1083&amp;"@"&amp;COUNTIF($E$1:E1083,E1083))</f>
        <v>56@8</v>
      </c>
      <c r="G1083" s="26" t="str">
        <f t="shared" si="16"/>
        <v>Naver 검색</v>
      </c>
      <c r="I1083" s="26" t="str">
        <f>IF(E1083="","",INDEX('기사 리스트'!B:B,MATCH("https://skinnonews.com"&amp;A1083,'기사 리스트'!C:C,0)))</f>
        <v>“음악엔 장애도 장벽도 없다”, 부다페스트 수놓은 희망의 선율</v>
      </c>
    </row>
    <row r="1084" spans="1:9">
      <c r="A1084" s="32" t="s">
        <v>3461</v>
      </c>
      <c r="B1084" s="32" t="s">
        <v>2597</v>
      </c>
      <c r="C1084" s="32">
        <v>6</v>
      </c>
      <c r="D1084" s="32">
        <v>5</v>
      </c>
      <c r="E1084" s="26">
        <f>IFERROR(MATCH(A1084,기사별유입!$J$3:$J$3072,0),"")</f>
        <v>99</v>
      </c>
      <c r="F1084" s="26" t="str">
        <f>IF(E1084="","",E1084&amp;"@"&amp;COUNTIF($E$1:E1084,E1084))</f>
        <v>99@1</v>
      </c>
      <c r="G1084" s="26" t="str">
        <f t="shared" si="16"/>
        <v>직접유입</v>
      </c>
      <c r="I1084" s="26" t="str">
        <f>IF(E1084="","",INDEX('기사 리스트'!B:B,MATCH("https://skinnonews.com"&amp;A1084,'기사 리스트'!C:C,0)))</f>
        <v>SK슈가글라이더즈, 선수 유니폼으로 ‘업사이클링 굿즈’ 선보여</v>
      </c>
    </row>
    <row r="1085" spans="1:9">
      <c r="A1085" s="32" t="s">
        <v>3461</v>
      </c>
      <c r="B1085" s="32" t="s">
        <v>2598</v>
      </c>
      <c r="C1085" s="32">
        <v>6</v>
      </c>
      <c r="D1085" s="32">
        <v>2</v>
      </c>
      <c r="E1085" s="26">
        <f>IFERROR(MATCH(A1085,기사별유입!$J$3:$J$3072,0),"")</f>
        <v>99</v>
      </c>
      <c r="F1085" s="26" t="str">
        <f>IF(E1085="","",E1085&amp;"@"&amp;COUNTIF($E$1:E1085,E1085))</f>
        <v>99@2</v>
      </c>
      <c r="G1085" s="26" t="str">
        <f t="shared" si="16"/>
        <v>Naver 검색</v>
      </c>
      <c r="I1085" s="26" t="str">
        <f>IF(E1085="","",INDEX('기사 리스트'!B:B,MATCH("https://skinnonews.com"&amp;A1085,'기사 리스트'!C:C,0)))</f>
        <v>SK슈가글라이더즈, 선수 유니폼으로 ‘업사이클링 굿즈’ 선보여</v>
      </c>
    </row>
    <row r="1086" spans="1:9">
      <c r="A1086" s="32" t="s">
        <v>3447</v>
      </c>
      <c r="B1086" s="32" t="s">
        <v>2598</v>
      </c>
      <c r="C1086" s="32">
        <v>6</v>
      </c>
      <c r="D1086" s="32">
        <v>5</v>
      </c>
      <c r="E1086" s="26">
        <f>IFERROR(MATCH(A1086,기사별유입!$J$3:$J$3072,0),"")</f>
        <v>74</v>
      </c>
      <c r="F1086" s="26" t="str">
        <f>IF(E1086="","",E1086&amp;"@"&amp;COUNTIF($E$1:E1086,E1086))</f>
        <v>74@3</v>
      </c>
      <c r="G1086" s="26" t="str">
        <f t="shared" si="16"/>
        <v>Naver 검색</v>
      </c>
      <c r="I1086" s="26" t="str">
        <f>IF(E1086="","",INDEX('기사 리스트'!B:B,MATCH("https://skinnonews.com"&amp;A1086,'기사 리스트'!C:C,0)))</f>
        <v>SK이노베이션, 이해관계자 눈높이에 맞춰 ESG 활동 최적화한다</v>
      </c>
    </row>
    <row r="1087" spans="1:9">
      <c r="A1087" s="32" t="s">
        <v>1283</v>
      </c>
      <c r="B1087" s="32" t="s">
        <v>2596</v>
      </c>
      <c r="C1087" s="32">
        <v>6</v>
      </c>
      <c r="D1087" s="32">
        <v>6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Google 검색</v>
      </c>
      <c r="I1087" s="26" t="str">
        <f>IF(E1087="","",INDEX('기사 리스트'!B:B,MATCH("https://skinnonews.com"&amp;A1087,'기사 리스트'!C:C,0)))</f>
        <v/>
      </c>
    </row>
    <row r="1088" spans="1:9">
      <c r="A1088" s="32" t="s">
        <v>1465</v>
      </c>
      <c r="B1088" s="32" t="s">
        <v>2596</v>
      </c>
      <c r="C1088" s="32">
        <v>6</v>
      </c>
      <c r="D1088" s="32">
        <v>4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Google 검색</v>
      </c>
      <c r="I1088" s="26" t="str">
        <f>IF(E1088="","",INDEX('기사 리스트'!B:B,MATCH("https://skinnonews.com"&amp;A1088,'기사 리스트'!C:C,0)))</f>
        <v/>
      </c>
    </row>
    <row r="1089" spans="1:9">
      <c r="A1089" s="32" t="s">
        <v>2103</v>
      </c>
      <c r="B1089" s="32" t="s">
        <v>2598</v>
      </c>
      <c r="C1089" s="32">
        <v>6</v>
      </c>
      <c r="D1089" s="32">
        <v>4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Naver 검색</v>
      </c>
      <c r="I1089" s="26" t="str">
        <f>IF(E1089="","",INDEX('기사 리스트'!B:B,MATCH("https://skinnonews.com"&amp;A1089,'기사 리스트'!C:C,0)))</f>
        <v/>
      </c>
    </row>
    <row r="1090" spans="1:9">
      <c r="A1090" s="32" t="s">
        <v>1495</v>
      </c>
      <c r="B1090" s="32" t="s">
        <v>2596</v>
      </c>
      <c r="C1090" s="32">
        <v>6</v>
      </c>
      <c r="D1090" s="32">
        <v>5</v>
      </c>
      <c r="E1090" s="26" t="str">
        <f>IFERROR(MATCH(A1090,기사별유입!$J$3:$J$3072,0),"")</f>
        <v/>
      </c>
      <c r="F1090" s="26" t="str">
        <f>IF(E1090="","",E1090&amp;"@"&amp;COUNTIF($E$1:E1090,E1090))</f>
        <v/>
      </c>
      <c r="G1090" s="26" t="str">
        <f t="shared" si="16"/>
        <v>Google 검색</v>
      </c>
      <c r="I1090" s="26" t="str">
        <f>IF(E1090="","",INDEX('기사 리스트'!B:B,MATCH("https://skinnonews.com"&amp;A1090,'기사 리스트'!C:C,0)))</f>
        <v/>
      </c>
    </row>
    <row r="1091" spans="1:9">
      <c r="A1091" s="32" t="s">
        <v>3462</v>
      </c>
      <c r="B1091" s="32" t="s">
        <v>2596</v>
      </c>
      <c r="C1091" s="32">
        <v>6</v>
      </c>
      <c r="D1091" s="32">
        <v>4</v>
      </c>
      <c r="E1091" s="26" t="str">
        <f>IFERROR(MATCH(A1091,기사별유입!$J$3:$J$3072,0),"")</f>
        <v/>
      </c>
      <c r="F1091" s="26" t="str">
        <f>IF(E1091="","",E1091&amp;"@"&amp;COUNTIF($E$1:E1091,E1091))</f>
        <v/>
      </c>
      <c r="G1091" s="26" t="str">
        <f t="shared" ref="G1091:G1154" si="17">IF(B1091="naver","Naver 검색",IF(B1091="google","Google 검색",IF(B1091="(direct)","직접유입",UPPER(LEFT(B1091,1))&amp;MID(B1091,2,99))))</f>
        <v>Google 검색</v>
      </c>
      <c r="I1091" s="26" t="str">
        <f>IF(E1091="","",INDEX('기사 리스트'!B:B,MATCH("https://skinnonews.com"&amp;A1091,'기사 리스트'!C:C,0)))</f>
        <v/>
      </c>
    </row>
    <row r="1092" spans="1:9">
      <c r="A1092" s="32" t="s">
        <v>2104</v>
      </c>
      <c r="B1092" s="32" t="s">
        <v>2596</v>
      </c>
      <c r="C1092" s="32">
        <v>6</v>
      </c>
      <c r="D1092" s="32">
        <v>6</v>
      </c>
      <c r="E1092" s="26" t="str">
        <f>IFERROR(MATCH(A1092,기사별유입!$J$3:$J$3072,0),"")</f>
        <v/>
      </c>
      <c r="F1092" s="26" t="str">
        <f>IF(E1092="","",E1092&amp;"@"&amp;COUNTIF($E$1:E1092,E1092))</f>
        <v/>
      </c>
      <c r="G1092" s="26" t="str">
        <f t="shared" si="17"/>
        <v>Google 검색</v>
      </c>
      <c r="I1092" s="26" t="str">
        <f>IF(E1092="","",INDEX('기사 리스트'!B:B,MATCH("https://skinnonews.com"&amp;A1092,'기사 리스트'!C:C,0)))</f>
        <v/>
      </c>
    </row>
    <row r="1093" spans="1:9">
      <c r="A1093" s="32" t="s">
        <v>1537</v>
      </c>
      <c r="B1093" s="32" t="s">
        <v>2596</v>
      </c>
      <c r="C1093" s="32">
        <v>6</v>
      </c>
      <c r="D1093" s="32">
        <v>6</v>
      </c>
      <c r="E1093" s="26" t="str">
        <f>IFERROR(MATCH(A1093,기사별유입!$J$3:$J$3072,0),"")</f>
        <v/>
      </c>
      <c r="F1093" s="26" t="str">
        <f>IF(E1093="","",E1093&amp;"@"&amp;COUNTIF($E$1:E1093,E1093))</f>
        <v/>
      </c>
      <c r="G1093" s="26" t="str">
        <f t="shared" si="17"/>
        <v>Google 검색</v>
      </c>
      <c r="I1093" s="26" t="str">
        <f>IF(E1093="","",INDEX('기사 리스트'!B:B,MATCH("https://skinnonews.com"&amp;A1093,'기사 리스트'!C:C,0)))</f>
        <v/>
      </c>
    </row>
    <row r="1094" spans="1:9">
      <c r="A1094" s="32" t="s">
        <v>1802</v>
      </c>
      <c r="B1094" s="32" t="s">
        <v>2596</v>
      </c>
      <c r="C1094" s="32">
        <v>6</v>
      </c>
      <c r="D1094" s="32">
        <v>6</v>
      </c>
      <c r="E1094" s="26" t="str">
        <f>IFERROR(MATCH(A1094,기사별유입!$J$3:$J$3072,0),"")</f>
        <v/>
      </c>
      <c r="F1094" s="26" t="str">
        <f>IF(E1094="","",E1094&amp;"@"&amp;COUNTIF($E$1:E1094,E1094))</f>
        <v/>
      </c>
      <c r="G1094" s="26" t="str">
        <f t="shared" si="17"/>
        <v>Google 검색</v>
      </c>
      <c r="I1094" s="26" t="str">
        <f>IF(E1094="","",INDEX('기사 리스트'!B:B,MATCH("https://skinnonews.com"&amp;A1094,'기사 리스트'!C:C,0)))</f>
        <v/>
      </c>
    </row>
    <row r="1095" spans="1:9">
      <c r="A1095" s="32" t="s">
        <v>1436</v>
      </c>
      <c r="B1095" s="32" t="s">
        <v>2596</v>
      </c>
      <c r="C1095" s="32">
        <v>6</v>
      </c>
      <c r="D1095" s="32">
        <v>6</v>
      </c>
      <c r="E1095" s="26" t="str">
        <f>IFERROR(MATCH(A1095,기사별유입!$J$3:$J$3072,0),"")</f>
        <v/>
      </c>
      <c r="F1095" s="26" t="str">
        <f>IF(E1095="","",E1095&amp;"@"&amp;COUNTIF($E$1:E1095,E1095))</f>
        <v/>
      </c>
      <c r="G1095" s="26" t="str">
        <f t="shared" si="17"/>
        <v>Google 검색</v>
      </c>
      <c r="I1095" s="26" t="str">
        <f>IF(E1095="","",INDEX('기사 리스트'!B:B,MATCH("https://skinnonews.com"&amp;A1095,'기사 리스트'!C:C,0)))</f>
        <v/>
      </c>
    </row>
    <row r="1096" spans="1:9">
      <c r="A1096" s="32" t="s">
        <v>3502</v>
      </c>
      <c r="B1096" s="32" t="s">
        <v>2596</v>
      </c>
      <c r="C1096" s="32">
        <v>6</v>
      </c>
      <c r="D1096" s="32">
        <v>5</v>
      </c>
      <c r="E1096" s="26" t="str">
        <f>IFERROR(MATCH(A1096,기사별유입!$J$3:$J$3072,0),"")</f>
        <v/>
      </c>
      <c r="F1096" s="26" t="str">
        <f>IF(E1096="","",E1096&amp;"@"&amp;COUNTIF($E$1:E1096,E1096))</f>
        <v/>
      </c>
      <c r="G1096" s="26" t="str">
        <f t="shared" si="17"/>
        <v>Google 검색</v>
      </c>
      <c r="I1096" s="26" t="str">
        <f>IF(E1096="","",INDEX('기사 리스트'!B:B,MATCH("https://skinnonews.com"&amp;A1096,'기사 리스트'!C:C,0)))</f>
        <v/>
      </c>
    </row>
    <row r="1097" spans="1:9">
      <c r="A1097" s="32" t="s">
        <v>2001</v>
      </c>
      <c r="B1097" s="32" t="s">
        <v>2596</v>
      </c>
      <c r="C1097" s="32">
        <v>6</v>
      </c>
      <c r="D1097" s="32">
        <v>4</v>
      </c>
      <c r="E1097" s="26" t="str">
        <f>IFERROR(MATCH(A1097,기사별유입!$J$3:$J$3072,0),"")</f>
        <v/>
      </c>
      <c r="F1097" s="26" t="str">
        <f>IF(E1097="","",E1097&amp;"@"&amp;COUNTIF($E$1:E1097,E1097))</f>
        <v/>
      </c>
      <c r="G1097" s="26" t="str">
        <f t="shared" si="17"/>
        <v>Google 검색</v>
      </c>
      <c r="I1097" s="26" t="str">
        <f>IF(E1097="","",INDEX('기사 리스트'!B:B,MATCH("https://skinnonews.com"&amp;A1097,'기사 리스트'!C:C,0)))</f>
        <v/>
      </c>
    </row>
    <row r="1098" spans="1:9">
      <c r="A1098" s="32" t="s">
        <v>1371</v>
      </c>
      <c r="B1098" s="32" t="s">
        <v>2597</v>
      </c>
      <c r="C1098" s="32">
        <v>6</v>
      </c>
      <c r="D1098" s="32">
        <v>5</v>
      </c>
      <c r="E1098" s="26" t="str">
        <f>IFERROR(MATCH(A1098,기사별유입!$J$3:$J$3072,0),"")</f>
        <v/>
      </c>
      <c r="F1098" s="26" t="str">
        <f>IF(E1098="","",E1098&amp;"@"&amp;COUNTIF($E$1:E1098,E1098))</f>
        <v/>
      </c>
      <c r="G1098" s="26" t="str">
        <f t="shared" si="17"/>
        <v>직접유입</v>
      </c>
      <c r="I1098" s="26" t="str">
        <f>IF(E1098="","",INDEX('기사 리스트'!B:B,MATCH("https://skinnonews.com"&amp;A1098,'기사 리스트'!C:C,0)))</f>
        <v/>
      </c>
    </row>
    <row r="1099" spans="1:9">
      <c r="A1099" s="32" t="s">
        <v>2437</v>
      </c>
      <c r="B1099" s="32" t="s">
        <v>2597</v>
      </c>
      <c r="C1099" s="32">
        <v>6</v>
      </c>
      <c r="D1099" s="32">
        <v>5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직접유입</v>
      </c>
      <c r="I1099" s="26" t="str">
        <f>IF(E1099="","",INDEX('기사 리스트'!B:B,MATCH("https://skinnonews.com"&amp;A1099,'기사 리스트'!C:C,0)))</f>
        <v/>
      </c>
    </row>
    <row r="1100" spans="1:9">
      <c r="A1100" s="32" t="s">
        <v>2443</v>
      </c>
      <c r="B1100" s="32" t="s">
        <v>2596</v>
      </c>
      <c r="C1100" s="32">
        <v>6</v>
      </c>
      <c r="D1100" s="32">
        <v>5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Google 검색</v>
      </c>
      <c r="I1100" s="26" t="str">
        <f>IF(E1100="","",INDEX('기사 리스트'!B:B,MATCH("https://skinnonews.com"&amp;A1100,'기사 리스트'!C:C,0)))</f>
        <v/>
      </c>
    </row>
    <row r="1101" spans="1:9">
      <c r="A1101" s="32" t="s">
        <v>2133</v>
      </c>
      <c r="B1101" s="32" t="s">
        <v>2596</v>
      </c>
      <c r="C1101" s="32">
        <v>6</v>
      </c>
      <c r="D1101" s="32">
        <v>4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Google 검색</v>
      </c>
      <c r="I1101" s="26" t="str">
        <f>IF(E1101="","",INDEX('기사 리스트'!B:B,MATCH("https://skinnonews.com"&amp;A1101,'기사 리스트'!C:C,0)))</f>
        <v/>
      </c>
    </row>
    <row r="1102" spans="1:9">
      <c r="A1102" s="32" t="s">
        <v>1408</v>
      </c>
      <c r="B1102" s="32" t="s">
        <v>2596</v>
      </c>
      <c r="C1102" s="32">
        <v>6</v>
      </c>
      <c r="D1102" s="32">
        <v>6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Google 검색</v>
      </c>
      <c r="I1102" s="26" t="str">
        <f>IF(E1102="","",INDEX('기사 리스트'!B:B,MATCH("https://skinnonews.com"&amp;A1102,'기사 리스트'!C:C,0)))</f>
        <v/>
      </c>
    </row>
    <row r="1103" spans="1:9">
      <c r="A1103" s="32" t="s">
        <v>2462</v>
      </c>
      <c r="B1103" s="32" t="s">
        <v>2597</v>
      </c>
      <c r="C1103" s="32">
        <v>6</v>
      </c>
      <c r="D1103" s="32">
        <v>5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직접유입</v>
      </c>
      <c r="I1103" s="26" t="str">
        <f>IF(E1103="","",INDEX('기사 리스트'!B:B,MATCH("https://skinnonews.com"&amp;A1103,'기사 리스트'!C:C,0)))</f>
        <v/>
      </c>
    </row>
    <row r="1104" spans="1:9">
      <c r="A1104" s="32" t="s">
        <v>1330</v>
      </c>
      <c r="B1104" s="32" t="s">
        <v>2596</v>
      </c>
      <c r="C1104" s="32">
        <v>6</v>
      </c>
      <c r="D1104" s="32">
        <v>6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Google 검색</v>
      </c>
      <c r="I1104" s="26" t="str">
        <f>IF(E1104="","",INDEX('기사 리스트'!B:B,MATCH("https://skinnonews.com"&amp;A1104,'기사 리스트'!C:C,0)))</f>
        <v/>
      </c>
    </row>
    <row r="1105" spans="1:9">
      <c r="A1105" s="32" t="s">
        <v>1592</v>
      </c>
      <c r="B1105" s="32" t="s">
        <v>2596</v>
      </c>
      <c r="C1105" s="32">
        <v>6</v>
      </c>
      <c r="D1105" s="32">
        <v>5</v>
      </c>
      <c r="E1105" s="26" t="str">
        <f>IFERROR(MATCH(A1105,기사별유입!$J$3:$J$3072,0),"")</f>
        <v/>
      </c>
      <c r="F1105" s="26" t="str">
        <f>IF(E1105="","",E1105&amp;"@"&amp;COUNTIF($E$1:E1105,E1105))</f>
        <v/>
      </c>
      <c r="G1105" s="26" t="str">
        <f t="shared" si="17"/>
        <v>Google 검색</v>
      </c>
      <c r="I1105" s="26" t="str">
        <f>IF(E1105="","",INDEX('기사 리스트'!B:B,MATCH("https://skinnonews.com"&amp;A1105,'기사 리스트'!C:C,0)))</f>
        <v/>
      </c>
    </row>
    <row r="1106" spans="1:9">
      <c r="A1106" s="32" t="s">
        <v>1267</v>
      </c>
      <c r="B1106" s="32" t="s">
        <v>2601</v>
      </c>
      <c r="C1106" s="32">
        <v>6</v>
      </c>
      <c r="D1106" s="32">
        <v>6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Naver.com</v>
      </c>
      <c r="I1106" s="26" t="str">
        <f>IF(E1106="","",INDEX('기사 리스트'!B:B,MATCH("https://skinnonews.com"&amp;A1106,'기사 리스트'!C:C,0)))</f>
        <v/>
      </c>
    </row>
    <row r="1107" spans="1:9">
      <c r="A1107" s="32" t="s">
        <v>2818</v>
      </c>
      <c r="B1107" s="32" t="s">
        <v>2596</v>
      </c>
      <c r="C1107" s="32">
        <v>6</v>
      </c>
      <c r="D1107" s="32">
        <v>5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Google 검색</v>
      </c>
      <c r="I1107" s="26" t="str">
        <f>IF(E1107="","",INDEX('기사 리스트'!B:B,MATCH("https://skinnonews.com"&amp;A1107,'기사 리스트'!C:C,0)))</f>
        <v/>
      </c>
    </row>
    <row r="1108" spans="1:9">
      <c r="A1108" s="32" t="s">
        <v>2469</v>
      </c>
      <c r="B1108" s="32" t="s">
        <v>2596</v>
      </c>
      <c r="C1108" s="32">
        <v>6</v>
      </c>
      <c r="D1108" s="32">
        <v>3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Google 검색</v>
      </c>
      <c r="I1108" s="26" t="str">
        <f>IF(E1108="","",INDEX('기사 리스트'!B:B,MATCH("https://skinnonews.com"&amp;A1108,'기사 리스트'!C:C,0)))</f>
        <v/>
      </c>
    </row>
    <row r="1109" spans="1:9">
      <c r="A1109" s="32" t="s">
        <v>1917</v>
      </c>
      <c r="B1109" s="32" t="s">
        <v>2596</v>
      </c>
      <c r="C1109" s="32">
        <v>6</v>
      </c>
      <c r="D1109" s="32">
        <v>6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Google 검색</v>
      </c>
      <c r="I1109" s="26" t="str">
        <f>IF(E1109="","",INDEX('기사 리스트'!B:B,MATCH("https://skinnonews.com"&amp;A1109,'기사 리스트'!C:C,0)))</f>
        <v/>
      </c>
    </row>
    <row r="1110" spans="1:9">
      <c r="A1110" s="32" t="s">
        <v>2018</v>
      </c>
      <c r="B1110" s="32" t="s">
        <v>2596</v>
      </c>
      <c r="C1110" s="32">
        <v>6</v>
      </c>
      <c r="D1110" s="32">
        <v>6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Google 검색</v>
      </c>
      <c r="I1110" s="26" t="str">
        <f>IF(E1110="","",INDEX('기사 리스트'!B:B,MATCH("https://skinnonews.com"&amp;A1110,'기사 리스트'!C:C,0)))</f>
        <v/>
      </c>
    </row>
    <row r="1111" spans="1:9">
      <c r="A1111" s="32" t="s">
        <v>1161</v>
      </c>
      <c r="B1111" s="32" t="s">
        <v>2596</v>
      </c>
      <c r="C1111" s="32">
        <v>6</v>
      </c>
      <c r="D1111" s="32">
        <v>6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</row>
    <row r="1112" spans="1:9">
      <c r="A1112" s="32" t="s">
        <v>3504</v>
      </c>
      <c r="B1112" s="32" t="s">
        <v>2597</v>
      </c>
      <c r="C1112" s="32">
        <v>6</v>
      </c>
      <c r="D1112" s="32">
        <v>3</v>
      </c>
      <c r="E1112" s="26" t="str">
        <f>IFERROR(MATCH(A1112,기사별유입!$J$3:$J$3072,0),"")</f>
        <v/>
      </c>
      <c r="F1112" s="26" t="str">
        <f>IF(E1112="","",E1112&amp;"@"&amp;COUNTIF($E$1:E1112,E1112))</f>
        <v/>
      </c>
      <c r="G1112" s="26" t="str">
        <f t="shared" si="17"/>
        <v>직접유입</v>
      </c>
      <c r="I1112" s="26" t="str">
        <f>IF(E1112="","",INDEX('기사 리스트'!B:B,MATCH("https://skinnonews.com"&amp;A1112,'기사 리스트'!C:C,0)))</f>
        <v/>
      </c>
    </row>
    <row r="1113" spans="1:9">
      <c r="A1113" s="32" t="s">
        <v>2023</v>
      </c>
      <c r="B1113" s="32" t="s">
        <v>2596</v>
      </c>
      <c r="C1113" s="32">
        <v>6</v>
      </c>
      <c r="D1113" s="32">
        <v>6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Google 검색</v>
      </c>
      <c r="I1113" s="26" t="str">
        <f>IF(E1113="","",INDEX('기사 리스트'!B:B,MATCH("https://skinnonews.com"&amp;A1113,'기사 리스트'!C:C,0)))</f>
        <v/>
      </c>
    </row>
    <row r="1114" spans="1:9">
      <c r="A1114" s="32" t="s">
        <v>2149</v>
      </c>
      <c r="B1114" s="32" t="s">
        <v>2596</v>
      </c>
      <c r="C1114" s="32">
        <v>6</v>
      </c>
      <c r="D1114" s="32">
        <v>6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Google 검색</v>
      </c>
      <c r="I1114" s="26" t="str">
        <f>IF(E1114="","",INDEX('기사 리스트'!B:B,MATCH("https://skinnonews.com"&amp;A1114,'기사 리스트'!C:C,0)))</f>
        <v/>
      </c>
    </row>
    <row r="1115" spans="1:9">
      <c r="A1115" s="32" t="s">
        <v>1547</v>
      </c>
      <c r="B1115" s="32" t="s">
        <v>2596</v>
      </c>
      <c r="C1115" s="32">
        <v>6</v>
      </c>
      <c r="D1115" s="32">
        <v>6</v>
      </c>
      <c r="E1115" s="26" t="str">
        <f>IFERROR(MATCH(A1115,기사별유입!$J$3:$J$3072,0),"")</f>
        <v/>
      </c>
      <c r="F1115" s="26" t="str">
        <f>IF(E1115="","",E1115&amp;"@"&amp;COUNTIF($E$1:E1115,E1115))</f>
        <v/>
      </c>
      <c r="G1115" s="26" t="str">
        <f t="shared" si="17"/>
        <v>Google 검색</v>
      </c>
      <c r="I1115" s="26" t="str">
        <f>IF(E1115="","",INDEX('기사 리스트'!B:B,MATCH("https://skinnonews.com"&amp;A1115,'기사 리스트'!C:C,0)))</f>
        <v/>
      </c>
    </row>
    <row r="1116" spans="1:9">
      <c r="A1116" s="32" t="s">
        <v>1650</v>
      </c>
      <c r="B1116" s="32" t="s">
        <v>2596</v>
      </c>
      <c r="C1116" s="32">
        <v>6</v>
      </c>
      <c r="D1116" s="32">
        <v>5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Google 검색</v>
      </c>
      <c r="I1116" s="26" t="str">
        <f>IF(E1116="","",INDEX('기사 리스트'!B:B,MATCH("https://skinnonews.com"&amp;A1116,'기사 리스트'!C:C,0)))</f>
        <v/>
      </c>
    </row>
    <row r="1117" spans="1:9">
      <c r="A1117" s="32" t="s">
        <v>2027</v>
      </c>
      <c r="B1117" s="32" t="s">
        <v>2596</v>
      </c>
      <c r="C1117" s="32">
        <v>6</v>
      </c>
      <c r="D1117" s="32">
        <v>4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</row>
    <row r="1118" spans="1:9">
      <c r="A1118" s="32" t="s">
        <v>1694</v>
      </c>
      <c r="B1118" s="32" t="s">
        <v>2596</v>
      </c>
      <c r="C1118" s="32">
        <v>6</v>
      </c>
      <c r="D1118" s="32">
        <v>4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Google 검색</v>
      </c>
      <c r="I1118" s="26" t="str">
        <f>IF(E1118="","",INDEX('기사 리스트'!B:B,MATCH("https://skinnonews.com"&amp;A1118,'기사 리스트'!C:C,0)))</f>
        <v/>
      </c>
    </row>
    <row r="1119" spans="1:9">
      <c r="A1119" s="32" t="s">
        <v>2906</v>
      </c>
      <c r="B1119" s="32" t="s">
        <v>2596</v>
      </c>
      <c r="C1119" s="32">
        <v>6</v>
      </c>
      <c r="D1119" s="32">
        <v>2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Google 검색</v>
      </c>
      <c r="I1119" s="26" t="str">
        <f>IF(E1119="","",INDEX('기사 리스트'!B:B,MATCH("https://skinnonews.com"&amp;A1119,'기사 리스트'!C:C,0)))</f>
        <v/>
      </c>
    </row>
    <row r="1120" spans="1:9">
      <c r="A1120" s="32" t="s">
        <v>1048</v>
      </c>
      <c r="B1120" s="32" t="s">
        <v>2598</v>
      </c>
      <c r="C1120" s="32">
        <v>6</v>
      </c>
      <c r="D1120" s="32">
        <v>2</v>
      </c>
      <c r="E1120" s="26">
        <f>IFERROR(MATCH(A1120,기사별유입!$J$3:$J$3072,0),"")</f>
        <v>48</v>
      </c>
      <c r="F1120" s="26" t="str">
        <f>IF(E1120="","",E1120&amp;"@"&amp;COUNTIF($E$1:E1120,E1120))</f>
        <v>48@4</v>
      </c>
      <c r="G1120" s="26" t="str">
        <f t="shared" si="17"/>
        <v>Naver 검색</v>
      </c>
      <c r="I1120" s="26" t="e">
        <f>IF(E1120="","",INDEX('기사 리스트'!B:B,MATCH("https://skinnonews.com"&amp;A1120,'기사 리스트'!C:C,0)))</f>
        <v>#N/A</v>
      </c>
    </row>
    <row r="1121" spans="1:9">
      <c r="A1121" s="32" t="s">
        <v>1080</v>
      </c>
      <c r="B1121" s="32" t="s">
        <v>2597</v>
      </c>
      <c r="C1121" s="32">
        <v>6</v>
      </c>
      <c r="D1121" s="32">
        <v>6</v>
      </c>
      <c r="E1121" s="26">
        <f>IFERROR(MATCH(A1121,기사별유입!$J$3:$J$3072,0),"")</f>
        <v>76</v>
      </c>
      <c r="F1121" s="26" t="str">
        <f>IF(E1121="","",E1121&amp;"@"&amp;COUNTIF($E$1:E1121,E1121))</f>
        <v>76@2</v>
      </c>
      <c r="G1121" s="26" t="str">
        <f t="shared" si="17"/>
        <v>직접유입</v>
      </c>
      <c r="I1121" s="26" t="e">
        <f>IF(E1121="","",INDEX('기사 리스트'!B:B,MATCH("https://skinnonews.com"&amp;A1121,'기사 리스트'!C:C,0)))</f>
        <v>#N/A</v>
      </c>
    </row>
    <row r="1122" spans="1:9">
      <c r="A1122" s="32" t="s">
        <v>1831</v>
      </c>
      <c r="B1122" s="32" t="s">
        <v>2596</v>
      </c>
      <c r="C1122" s="32">
        <v>6</v>
      </c>
      <c r="D1122" s="32">
        <v>6</v>
      </c>
      <c r="E1122" s="26" t="str">
        <f>IFERROR(MATCH(A1122,기사별유입!$J$3:$J$3072,0),"")</f>
        <v/>
      </c>
      <c r="F1122" s="26" t="str">
        <f>IF(E1122="","",E1122&amp;"@"&amp;COUNTIF($E$1:E1122,E1122))</f>
        <v/>
      </c>
      <c r="G1122" s="26" t="str">
        <f t="shared" si="17"/>
        <v>Google 검색</v>
      </c>
      <c r="I1122" s="26" t="str">
        <f>IF(E1122="","",INDEX('기사 리스트'!B:B,MATCH("https://skinnonews.com"&amp;A1122,'기사 리스트'!C:C,0)))</f>
        <v/>
      </c>
    </row>
    <row r="1123" spans="1:9">
      <c r="A1123" s="32" t="s">
        <v>2034</v>
      </c>
      <c r="B1123" s="32" t="s">
        <v>2596</v>
      </c>
      <c r="C1123" s="32">
        <v>6</v>
      </c>
      <c r="D1123" s="32">
        <v>6</v>
      </c>
      <c r="E1123" s="26" t="str">
        <f>IFERROR(MATCH(A1123,기사별유입!$J$3:$J$3072,0),"")</f>
        <v/>
      </c>
      <c r="F1123" s="26" t="str">
        <f>IF(E1123="","",E1123&amp;"@"&amp;COUNTIF($E$1:E1123,E1123))</f>
        <v/>
      </c>
      <c r="G1123" s="26" t="str">
        <f t="shared" si="17"/>
        <v>Google 검색</v>
      </c>
      <c r="I1123" s="26" t="str">
        <f>IF(E1123="","",INDEX('기사 리스트'!B:B,MATCH("https://skinnonews.com"&amp;A1123,'기사 리스트'!C:C,0)))</f>
        <v/>
      </c>
    </row>
    <row r="1124" spans="1:9">
      <c r="A1124" s="32" t="s">
        <v>1132</v>
      </c>
      <c r="B1124" s="32" t="s">
        <v>2597</v>
      </c>
      <c r="C1124" s="32">
        <v>6</v>
      </c>
      <c r="D1124" s="32">
        <v>6</v>
      </c>
      <c r="E1124" s="26">
        <f>IFERROR(MATCH(A1124,기사별유입!$J$3:$J$3072,0),"")</f>
        <v>61</v>
      </c>
      <c r="F1124" s="26" t="str">
        <f>IF(E1124="","",E1124&amp;"@"&amp;COUNTIF($E$1:E1124,E1124))</f>
        <v>61@2</v>
      </c>
      <c r="G1124" s="26" t="str">
        <f t="shared" si="17"/>
        <v>직접유입</v>
      </c>
      <c r="I1124" s="26" t="e">
        <f>IF(E1124="","",INDEX('기사 리스트'!B:B,MATCH("https://skinnonews.com"&amp;A1124,'기사 리스트'!C:C,0)))</f>
        <v>#N/A</v>
      </c>
    </row>
    <row r="1125" spans="1:9">
      <c r="A1125" s="32" t="s">
        <v>1374</v>
      </c>
      <c r="B1125" s="32" t="s">
        <v>2596</v>
      </c>
      <c r="C1125" s="32">
        <v>6</v>
      </c>
      <c r="D1125" s="32">
        <v>5</v>
      </c>
      <c r="E1125" s="26" t="str">
        <f>IFERROR(MATCH(A1125,기사별유입!$J$3:$J$3072,0),"")</f>
        <v/>
      </c>
      <c r="F1125" s="26" t="str">
        <f>IF(E1125="","",E1125&amp;"@"&amp;COUNTIF($E$1:E1125,E1125))</f>
        <v/>
      </c>
      <c r="G1125" s="26" t="str">
        <f t="shared" si="17"/>
        <v>Google 검색</v>
      </c>
      <c r="I1125" s="26" t="str">
        <f>IF(E1125="","",INDEX('기사 리스트'!B:B,MATCH("https://skinnonews.com"&amp;A1125,'기사 리스트'!C:C,0)))</f>
        <v/>
      </c>
    </row>
    <row r="1126" spans="1:9">
      <c r="A1126" s="32" t="s">
        <v>1655</v>
      </c>
      <c r="B1126" s="32" t="s">
        <v>2596</v>
      </c>
      <c r="C1126" s="32">
        <v>6</v>
      </c>
      <c r="D1126" s="32">
        <v>6</v>
      </c>
      <c r="E1126" s="26" t="str">
        <f>IFERROR(MATCH(A1126,기사별유입!$J$3:$J$3072,0),"")</f>
        <v/>
      </c>
      <c r="F1126" s="26" t="str">
        <f>IF(E1126="","",E1126&amp;"@"&amp;COUNTIF($E$1:E1126,E1126))</f>
        <v/>
      </c>
      <c r="G1126" s="26" t="str">
        <f t="shared" si="17"/>
        <v>Google 검색</v>
      </c>
      <c r="I1126" s="26" t="str">
        <f>IF(E1126="","",INDEX('기사 리스트'!B:B,MATCH("https://skinnonews.com"&amp;A1126,'기사 리스트'!C:C,0)))</f>
        <v/>
      </c>
    </row>
    <row r="1127" spans="1:9">
      <c r="A1127" s="32" t="s">
        <v>1756</v>
      </c>
      <c r="B1127" s="32" t="s">
        <v>2596</v>
      </c>
      <c r="C1127" s="32">
        <v>6</v>
      </c>
      <c r="D1127" s="32">
        <v>6</v>
      </c>
      <c r="E1127" s="26" t="str">
        <f>IFERROR(MATCH(A1127,기사별유입!$J$3:$J$3072,0),"")</f>
        <v/>
      </c>
      <c r="F1127" s="26" t="str">
        <f>IF(E1127="","",E1127&amp;"@"&amp;COUNTIF($E$1:E1127,E1127))</f>
        <v/>
      </c>
      <c r="G1127" s="26" t="str">
        <f t="shared" si="17"/>
        <v>Google 검색</v>
      </c>
      <c r="I1127" s="26" t="str">
        <f>IF(E1127="","",INDEX('기사 리스트'!B:B,MATCH("https://skinnonews.com"&amp;A1127,'기사 리스트'!C:C,0)))</f>
        <v/>
      </c>
    </row>
    <row r="1128" spans="1:9">
      <c r="A1128" s="32" t="s">
        <v>2160</v>
      </c>
      <c r="B1128" s="32" t="s">
        <v>2596</v>
      </c>
      <c r="C1128" s="32">
        <v>6</v>
      </c>
      <c r="D1128" s="32">
        <v>3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Google 검색</v>
      </c>
      <c r="I1128" s="26" t="str">
        <f>IF(E1128="","",INDEX('기사 리스트'!B:B,MATCH("https://skinnonews.com"&amp;A1128,'기사 리스트'!C:C,0)))</f>
        <v/>
      </c>
    </row>
    <row r="1129" spans="1:9">
      <c r="A1129" s="32" t="s">
        <v>2163</v>
      </c>
      <c r="B1129" s="32" t="s">
        <v>2596</v>
      </c>
      <c r="C1129" s="32">
        <v>6</v>
      </c>
      <c r="D1129" s="32">
        <v>5</v>
      </c>
      <c r="E1129" s="26" t="str">
        <f>IFERROR(MATCH(A1129,기사별유입!$J$3:$J$3072,0),"")</f>
        <v/>
      </c>
      <c r="F1129" s="26" t="str">
        <f>IF(E1129="","",E1129&amp;"@"&amp;COUNTIF($E$1:E1129,E1129))</f>
        <v/>
      </c>
      <c r="G1129" s="26" t="str">
        <f t="shared" si="17"/>
        <v>Google 검색</v>
      </c>
      <c r="I1129" s="26" t="str">
        <f>IF(E1129="","",INDEX('기사 리스트'!B:B,MATCH("https://skinnonews.com"&amp;A1129,'기사 리스트'!C:C,0)))</f>
        <v/>
      </c>
    </row>
    <row r="1130" spans="1:9">
      <c r="A1130" s="32" t="s">
        <v>1108</v>
      </c>
      <c r="B1130" s="32" t="s">
        <v>2597</v>
      </c>
      <c r="C1130" s="32">
        <v>6</v>
      </c>
      <c r="D1130" s="32">
        <v>4</v>
      </c>
      <c r="E1130" s="26" t="str">
        <f>IFERROR(MATCH(A1130,기사별유입!$J$3:$J$3072,0),"")</f>
        <v/>
      </c>
      <c r="F1130" s="26" t="str">
        <f>IF(E1130="","",E1130&amp;"@"&amp;COUNTIF($E$1:E1130,E1130))</f>
        <v/>
      </c>
      <c r="G1130" s="26" t="str">
        <f t="shared" si="17"/>
        <v>직접유입</v>
      </c>
      <c r="I1130" s="26" t="str">
        <f>IF(E1130="","",INDEX('기사 리스트'!B:B,MATCH("https://skinnonews.com"&amp;A1130,'기사 리스트'!C:C,0)))</f>
        <v/>
      </c>
    </row>
    <row r="1131" spans="1:9">
      <c r="A1131" s="32" t="s">
        <v>1932</v>
      </c>
      <c r="B1131" s="32" t="s">
        <v>2596</v>
      </c>
      <c r="C1131" s="32">
        <v>6</v>
      </c>
      <c r="D1131" s="32">
        <v>6</v>
      </c>
      <c r="E1131" s="26" t="str">
        <f>IFERROR(MATCH(A1131,기사별유입!$J$3:$J$3072,0),"")</f>
        <v/>
      </c>
      <c r="F1131" s="26" t="str">
        <f>IF(E1131="","",E1131&amp;"@"&amp;COUNTIF($E$1:E1131,E1131))</f>
        <v/>
      </c>
      <c r="G1131" s="26" t="str">
        <f t="shared" si="17"/>
        <v>Google 검색</v>
      </c>
      <c r="I1131" s="26" t="str">
        <f>IF(E1131="","",INDEX('기사 리스트'!B:B,MATCH("https://skinnonews.com"&amp;A1131,'기사 리스트'!C:C,0)))</f>
        <v/>
      </c>
    </row>
    <row r="1132" spans="1:9">
      <c r="A1132" s="32" t="s">
        <v>1029</v>
      </c>
      <c r="B1132" s="32" t="s">
        <v>2597</v>
      </c>
      <c r="C1132" s="32">
        <v>6</v>
      </c>
      <c r="D1132" s="32">
        <v>3</v>
      </c>
      <c r="E1132" s="26">
        <f>IFERROR(MATCH(A1132,기사별유입!$J$3:$J$3072,0),"")</f>
        <v>52</v>
      </c>
      <c r="F1132" s="26" t="str">
        <f>IF(E1132="","",E1132&amp;"@"&amp;COUNTIF($E$1:E1132,E1132))</f>
        <v>52@2</v>
      </c>
      <c r="G1132" s="26" t="str">
        <f t="shared" si="17"/>
        <v>직접유입</v>
      </c>
      <c r="I1132" s="26" t="str">
        <f>IF(E1132="","",INDEX('기사 리스트'!B:B,MATCH("https://skinnonews.com"&amp;A1132,'기사 리스트'!C:C,0)))</f>
        <v>[정전기가 생기는 이유] 정전기 원리를 활용한 재미있는 놀이!</v>
      </c>
    </row>
    <row r="1133" spans="1:9">
      <c r="A1133" s="32" t="s">
        <v>2858</v>
      </c>
      <c r="B1133" s="32" t="s">
        <v>2596</v>
      </c>
      <c r="C1133" s="32">
        <v>6</v>
      </c>
      <c r="D1133" s="32">
        <v>5</v>
      </c>
      <c r="E1133" s="26" t="str">
        <f>IFERROR(MATCH(A1133,기사별유입!$J$3:$J$3072,0),"")</f>
        <v/>
      </c>
      <c r="F1133" s="26" t="str">
        <f>IF(E1133="","",E1133&amp;"@"&amp;COUNTIF($E$1:E1133,E1133))</f>
        <v/>
      </c>
      <c r="G1133" s="26" t="str">
        <f t="shared" si="17"/>
        <v>Google 검색</v>
      </c>
      <c r="I1133" s="26" t="str">
        <f>IF(E1133="","",INDEX('기사 리스트'!B:B,MATCH("https://skinnonews.com"&amp;A1133,'기사 리스트'!C:C,0)))</f>
        <v/>
      </c>
    </row>
    <row r="1134" spans="1:9">
      <c r="A1134" s="32" t="s">
        <v>2165</v>
      </c>
      <c r="B1134" s="32" t="s">
        <v>2596</v>
      </c>
      <c r="C1134" s="32">
        <v>6</v>
      </c>
      <c r="D1134" s="32">
        <v>6</v>
      </c>
      <c r="E1134" s="26" t="str">
        <f>IFERROR(MATCH(A1134,기사별유입!$J$3:$J$3072,0),"")</f>
        <v/>
      </c>
      <c r="F1134" s="26" t="str">
        <f>IF(E1134="","",E1134&amp;"@"&amp;COUNTIF($E$1:E1134,E1134))</f>
        <v/>
      </c>
      <c r="G1134" s="26" t="str">
        <f t="shared" si="17"/>
        <v>Google 검색</v>
      </c>
      <c r="I1134" s="26" t="str">
        <f>IF(E1134="","",INDEX('기사 리스트'!B:B,MATCH("https://skinnonews.com"&amp;A1134,'기사 리스트'!C:C,0)))</f>
        <v/>
      </c>
    </row>
    <row r="1135" spans="1:9">
      <c r="A1135" s="32" t="s">
        <v>1603</v>
      </c>
      <c r="B1135" s="32" t="s">
        <v>2596</v>
      </c>
      <c r="C1135" s="32">
        <v>6</v>
      </c>
      <c r="D1135" s="32">
        <v>4</v>
      </c>
      <c r="E1135" s="26" t="str">
        <f>IFERROR(MATCH(A1135,기사별유입!$J$3:$J$3072,0),"")</f>
        <v/>
      </c>
      <c r="F1135" s="26" t="str">
        <f>IF(E1135="","",E1135&amp;"@"&amp;COUNTIF($E$1:E1135,E1135))</f>
        <v/>
      </c>
      <c r="G1135" s="26" t="str">
        <f t="shared" si="17"/>
        <v>Google 검색</v>
      </c>
      <c r="I1135" s="26" t="str">
        <f>IF(E1135="","",INDEX('기사 리스트'!B:B,MATCH("https://skinnonews.com"&amp;A1135,'기사 리스트'!C:C,0)))</f>
        <v/>
      </c>
    </row>
    <row r="1136" spans="1:9">
      <c r="A1136" s="32" t="s">
        <v>1765</v>
      </c>
      <c r="B1136" s="32" t="s">
        <v>2596</v>
      </c>
      <c r="C1136" s="32">
        <v>6</v>
      </c>
      <c r="D1136" s="32">
        <v>5</v>
      </c>
      <c r="E1136" s="26" t="str">
        <f>IFERROR(MATCH(A1136,기사별유입!$J$3:$J$3072,0),"")</f>
        <v/>
      </c>
      <c r="F1136" s="26" t="str">
        <f>IF(E1136="","",E1136&amp;"@"&amp;COUNTIF($E$1:E1136,E1136))</f>
        <v/>
      </c>
      <c r="G1136" s="26" t="str">
        <f t="shared" si="17"/>
        <v>Google 검색</v>
      </c>
      <c r="I1136" s="26" t="str">
        <f>IF(E1136="","",INDEX('기사 리스트'!B:B,MATCH("https://skinnonews.com"&amp;A1136,'기사 리스트'!C:C,0)))</f>
        <v/>
      </c>
    </row>
    <row r="1137" spans="1:9">
      <c r="A1137" s="32" t="s">
        <v>1427</v>
      </c>
      <c r="B1137" s="32" t="s">
        <v>2596</v>
      </c>
      <c r="C1137" s="32">
        <v>6</v>
      </c>
      <c r="D1137" s="32">
        <v>6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Google 검색</v>
      </c>
      <c r="I1137" s="26" t="str">
        <f>IF(E1137="","",INDEX('기사 리스트'!B:B,MATCH("https://skinnonews.com"&amp;A1137,'기사 리스트'!C:C,0)))</f>
        <v/>
      </c>
    </row>
    <row r="1138" spans="1:9">
      <c r="A1138" s="32" t="s">
        <v>2327</v>
      </c>
      <c r="B1138" s="32" t="s">
        <v>2596</v>
      </c>
      <c r="C1138" s="32">
        <v>6</v>
      </c>
      <c r="D1138" s="32">
        <v>5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Google 검색</v>
      </c>
      <c r="I1138" s="26" t="str">
        <f>IF(E1138="","",INDEX('기사 리스트'!B:B,MATCH("https://skinnonews.com"&amp;A1138,'기사 리스트'!C:C,0)))</f>
        <v/>
      </c>
    </row>
    <row r="1139" spans="1:9">
      <c r="A1139" s="32" t="s">
        <v>1268</v>
      </c>
      <c r="B1139" s="32" t="s">
        <v>2596</v>
      </c>
      <c r="C1139" s="32">
        <v>6</v>
      </c>
      <c r="D1139" s="32">
        <v>5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Google 검색</v>
      </c>
      <c r="I1139" s="26" t="str">
        <f>IF(E1139="","",INDEX('기사 리스트'!B:B,MATCH("https://skinnonews.com"&amp;A1139,'기사 리스트'!C:C,0)))</f>
        <v/>
      </c>
    </row>
    <row r="1140" spans="1:9">
      <c r="A1140" s="32" t="s">
        <v>2167</v>
      </c>
      <c r="B1140" s="32" t="s">
        <v>2596</v>
      </c>
      <c r="C1140" s="32">
        <v>6</v>
      </c>
      <c r="D1140" s="32">
        <v>6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Google 검색</v>
      </c>
      <c r="I1140" s="26" t="str">
        <f>IF(E1140="","",INDEX('기사 리스트'!B:B,MATCH("https://skinnonews.com"&amp;A1140,'기사 리스트'!C:C,0)))</f>
        <v/>
      </c>
    </row>
    <row r="1141" spans="1:9">
      <c r="A1141" s="32" t="s">
        <v>1441</v>
      </c>
      <c r="B1141" s="32" t="s">
        <v>2596</v>
      </c>
      <c r="C1141" s="32">
        <v>6</v>
      </c>
      <c r="D1141" s="32">
        <v>5</v>
      </c>
      <c r="E1141" s="26" t="str">
        <f>IFERROR(MATCH(A1141,기사별유입!$J$3:$J$3072,0),"")</f>
        <v/>
      </c>
      <c r="F1141" s="26" t="str">
        <f>IF(E1141="","",E1141&amp;"@"&amp;COUNTIF($E$1:E1141,E1141))</f>
        <v/>
      </c>
      <c r="G1141" s="26" t="str">
        <f t="shared" si="17"/>
        <v>Google 검색</v>
      </c>
      <c r="I1141" s="26" t="str">
        <f>IF(E1141="","",INDEX('기사 리스트'!B:B,MATCH("https://skinnonews.com"&amp;A1141,'기사 리스트'!C:C,0)))</f>
        <v/>
      </c>
    </row>
    <row r="1142" spans="1:9">
      <c r="A1142" s="32" t="s">
        <v>1939</v>
      </c>
      <c r="B1142" s="32" t="s">
        <v>2596</v>
      </c>
      <c r="C1142" s="32">
        <v>6</v>
      </c>
      <c r="D1142" s="32">
        <v>5</v>
      </c>
      <c r="E1142" s="26" t="str">
        <f>IFERROR(MATCH(A1142,기사별유입!$J$3:$J$3072,0),"")</f>
        <v/>
      </c>
      <c r="F1142" s="26" t="str">
        <f>IF(E1142="","",E1142&amp;"@"&amp;COUNTIF($E$1:E1142,E1142))</f>
        <v/>
      </c>
      <c r="G1142" s="26" t="str">
        <f t="shared" si="17"/>
        <v>Google 검색</v>
      </c>
      <c r="I1142" s="26" t="str">
        <f>IF(E1142="","",INDEX('기사 리스트'!B:B,MATCH("https://skinnonews.com"&amp;A1142,'기사 리스트'!C:C,0)))</f>
        <v/>
      </c>
    </row>
    <row r="1143" spans="1:9">
      <c r="A1143" s="32" t="s">
        <v>1194</v>
      </c>
      <c r="B1143" s="32" t="s">
        <v>2598</v>
      </c>
      <c r="C1143" s="32">
        <v>6</v>
      </c>
      <c r="D1143" s="32">
        <v>5</v>
      </c>
      <c r="E1143" s="26" t="str">
        <f>IFERROR(MATCH(A1143,기사별유입!$J$3:$J$3072,0),"")</f>
        <v/>
      </c>
      <c r="F1143" s="26" t="str">
        <f>IF(E1143="","",E1143&amp;"@"&amp;COUNTIF($E$1:E1143,E1143))</f>
        <v/>
      </c>
      <c r="G1143" s="26" t="str">
        <f t="shared" si="17"/>
        <v>Naver 검색</v>
      </c>
      <c r="I1143" s="26" t="str">
        <f>IF(E1143="","",INDEX('기사 리스트'!B:B,MATCH("https://skinnonews.com"&amp;A1143,'기사 리스트'!C:C,0)))</f>
        <v/>
      </c>
    </row>
    <row r="1144" spans="1:9">
      <c r="A1144" s="32" t="s">
        <v>2172</v>
      </c>
      <c r="B1144" s="32" t="s">
        <v>2596</v>
      </c>
      <c r="C1144" s="32">
        <v>6</v>
      </c>
      <c r="D1144" s="32">
        <v>6</v>
      </c>
      <c r="E1144" s="26" t="str">
        <f>IFERROR(MATCH(A1144,기사별유입!$J$3:$J$3072,0),"")</f>
        <v/>
      </c>
      <c r="F1144" s="26" t="str">
        <f>IF(E1144="","",E1144&amp;"@"&amp;COUNTIF($E$1:E1144,E1144))</f>
        <v/>
      </c>
      <c r="G1144" s="26" t="str">
        <f t="shared" si="17"/>
        <v>Google 검색</v>
      </c>
      <c r="I1144" s="26" t="str">
        <f>IF(E1144="","",INDEX('기사 리스트'!B:B,MATCH("https://skinnonews.com"&amp;A1144,'기사 리스트'!C:C,0)))</f>
        <v/>
      </c>
    </row>
    <row r="1145" spans="1:9">
      <c r="A1145" s="32" t="s">
        <v>1354</v>
      </c>
      <c r="B1145" s="32" t="s">
        <v>2596</v>
      </c>
      <c r="C1145" s="32">
        <v>6</v>
      </c>
      <c r="D1145" s="32">
        <v>5</v>
      </c>
      <c r="E1145" s="26" t="str">
        <f>IFERROR(MATCH(A1145,기사별유입!$J$3:$J$3072,0),"")</f>
        <v/>
      </c>
      <c r="F1145" s="26" t="str">
        <f>IF(E1145="","",E1145&amp;"@"&amp;COUNTIF($E$1:E1145,E1145))</f>
        <v/>
      </c>
      <c r="G1145" s="26" t="str">
        <f t="shared" si="17"/>
        <v>Google 검색</v>
      </c>
      <c r="I1145" s="26" t="str">
        <f>IF(E1145="","",INDEX('기사 리스트'!B:B,MATCH("https://skinnonews.com"&amp;A1145,'기사 리스트'!C:C,0)))</f>
        <v/>
      </c>
    </row>
    <row r="1146" spans="1:9">
      <c r="A1146" s="32" t="s">
        <v>1769</v>
      </c>
      <c r="B1146" s="32" t="s">
        <v>2596</v>
      </c>
      <c r="C1146" s="32">
        <v>6</v>
      </c>
      <c r="D1146" s="32">
        <v>6</v>
      </c>
      <c r="E1146" s="26" t="str">
        <f>IFERROR(MATCH(A1146,기사별유입!$J$3:$J$3072,0),"")</f>
        <v/>
      </c>
      <c r="F1146" s="26" t="str">
        <f>IF(E1146="","",E1146&amp;"@"&amp;COUNTIF($E$1:E1146,E1146))</f>
        <v/>
      </c>
      <c r="G1146" s="26" t="str">
        <f t="shared" si="17"/>
        <v>Google 검색</v>
      </c>
      <c r="I1146" s="26" t="str">
        <f>IF(E1146="","",INDEX('기사 리스트'!B:B,MATCH("https://skinnonews.com"&amp;A1146,'기사 리스트'!C:C,0)))</f>
        <v/>
      </c>
    </row>
    <row r="1147" spans="1:9">
      <c r="A1147" s="32" t="s">
        <v>2178</v>
      </c>
      <c r="B1147" s="32" t="s">
        <v>2596</v>
      </c>
      <c r="C1147" s="32">
        <v>6</v>
      </c>
      <c r="D1147" s="32">
        <v>5</v>
      </c>
      <c r="E1147" s="26" t="str">
        <f>IFERROR(MATCH(A1147,기사별유입!$J$3:$J$3072,0),"")</f>
        <v/>
      </c>
      <c r="F1147" s="26" t="str">
        <f>IF(E1147="","",E1147&amp;"@"&amp;COUNTIF($E$1:E1147,E1147))</f>
        <v/>
      </c>
      <c r="G1147" s="26" t="str">
        <f t="shared" si="17"/>
        <v>Google 검색</v>
      </c>
      <c r="I1147" s="26" t="str">
        <f>IF(E1147="","",INDEX('기사 리스트'!B:B,MATCH("https://skinnonews.com"&amp;A1147,'기사 리스트'!C:C,0)))</f>
        <v/>
      </c>
    </row>
    <row r="1148" spans="1:9">
      <c r="A1148" s="32" t="s">
        <v>1700</v>
      </c>
      <c r="B1148" s="32" t="s">
        <v>2596</v>
      </c>
      <c r="C1148" s="32">
        <v>6</v>
      </c>
      <c r="D1148" s="32">
        <v>6</v>
      </c>
      <c r="E1148" s="26" t="str">
        <f>IFERROR(MATCH(A1148,기사별유입!$J$3:$J$3072,0),"")</f>
        <v/>
      </c>
      <c r="F1148" s="26" t="str">
        <f>IF(E1148="","",E1148&amp;"@"&amp;COUNTIF($E$1:E1148,E1148))</f>
        <v/>
      </c>
      <c r="G1148" s="26" t="str">
        <f t="shared" si="17"/>
        <v>Google 검색</v>
      </c>
      <c r="I1148" s="26" t="str">
        <f>IF(E1148="","",INDEX('기사 리스트'!B:B,MATCH("https://skinnonews.com"&amp;A1148,'기사 리스트'!C:C,0)))</f>
        <v/>
      </c>
    </row>
    <row r="1149" spans="1:9">
      <c r="A1149" s="32" t="s">
        <v>1004</v>
      </c>
      <c r="B1149" s="32" t="s">
        <v>2606</v>
      </c>
      <c r="C1149" s="32">
        <v>6</v>
      </c>
      <c r="D1149" s="32">
        <v>6</v>
      </c>
      <c r="E1149" s="26">
        <f>IFERROR(MATCH(A1149,기사별유입!$J$3:$J$3072,0),"")</f>
        <v>6</v>
      </c>
      <c r="F1149" s="26" t="str">
        <f>IF(E1149="","",E1149&amp;"@"&amp;COUNTIF($E$1:E1149,E1149))</f>
        <v>6@5</v>
      </c>
      <c r="G1149" s="26" t="str">
        <f t="shared" si="17"/>
        <v>M.search.naver.com</v>
      </c>
      <c r="I1149" s="26" t="str">
        <f>IF(E1149="","",INDEX('기사 리스트'!B:B,MATCH("https://skinnonews.com"&amp;A1149,'기사 리스트'!C:C,0)))</f>
        <v>“일반 휘발유와 고급 휘발유, 어떤 차이가 있을까?”</v>
      </c>
    </row>
    <row r="1150" spans="1:9">
      <c r="A1150" s="32" t="s">
        <v>1853</v>
      </c>
      <c r="B1150" s="32" t="s">
        <v>2596</v>
      </c>
      <c r="C1150" s="32">
        <v>6</v>
      </c>
      <c r="D1150" s="32">
        <v>6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Google 검색</v>
      </c>
      <c r="I1150" s="26" t="str">
        <f>IF(E1150="","",INDEX('기사 리스트'!B:B,MATCH("https://skinnonews.com"&amp;A1150,'기사 리스트'!C:C,0)))</f>
        <v/>
      </c>
    </row>
    <row r="1151" spans="1:9">
      <c r="A1151" s="32" t="s">
        <v>1314</v>
      </c>
      <c r="B1151" s="32" t="s">
        <v>2596</v>
      </c>
      <c r="C1151" s="32">
        <v>6</v>
      </c>
      <c r="D1151" s="32">
        <v>6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Google 검색</v>
      </c>
      <c r="I1151" s="26" t="str">
        <f>IF(E1151="","",INDEX('기사 리스트'!B:B,MATCH("https://skinnonews.com"&amp;A1151,'기사 리스트'!C:C,0)))</f>
        <v/>
      </c>
    </row>
    <row r="1152" spans="1:9">
      <c r="A1152" s="32" t="s">
        <v>1106</v>
      </c>
      <c r="B1152" s="32" t="s">
        <v>2598</v>
      </c>
      <c r="C1152" s="32">
        <v>6</v>
      </c>
      <c r="D1152" s="32">
        <v>1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Naver 검색</v>
      </c>
      <c r="I1152" s="26" t="str">
        <f>IF(E1152="","",INDEX('기사 리스트'!B:B,MATCH("https://skinnonews.com"&amp;A1152,'기사 리스트'!C:C,0)))</f>
        <v/>
      </c>
    </row>
    <row r="1153" spans="1:9">
      <c r="A1153" s="32" t="s">
        <v>1150</v>
      </c>
      <c r="B1153" s="32" t="s">
        <v>2609</v>
      </c>
      <c r="C1153" s="32">
        <v>6</v>
      </c>
      <c r="D1153" s="32">
        <v>6</v>
      </c>
      <c r="E1153" s="26" t="str">
        <f>IFERROR(MATCH(A1153,기사별유입!$J$3:$J$3072,0),"")</f>
        <v/>
      </c>
      <c r="F1153" s="26" t="str">
        <f>IF(E1153="","",E1153&amp;"@"&amp;COUNTIF($E$1:E1153,E1153))</f>
        <v/>
      </c>
      <c r="G1153" s="26" t="str">
        <f t="shared" si="17"/>
        <v>Bing</v>
      </c>
      <c r="I1153" s="26" t="str">
        <f>IF(E1153="","",INDEX('기사 리스트'!B:B,MATCH("https://skinnonews.com"&amp;A1153,'기사 리스트'!C:C,0)))</f>
        <v/>
      </c>
    </row>
    <row r="1154" spans="1:9">
      <c r="A1154" s="32" t="s">
        <v>1608</v>
      </c>
      <c r="B1154" s="32" t="s">
        <v>2596</v>
      </c>
      <c r="C1154" s="32">
        <v>6</v>
      </c>
      <c r="D1154" s="32">
        <v>6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</row>
    <row r="1155" spans="1:9">
      <c r="A1155" s="32" t="s">
        <v>2184</v>
      </c>
      <c r="B1155" s="32" t="s">
        <v>2596</v>
      </c>
      <c r="C1155" s="32">
        <v>6</v>
      </c>
      <c r="D1155" s="32">
        <v>5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</row>
    <row r="1156" spans="1:9">
      <c r="A1156" s="32" t="s">
        <v>2351</v>
      </c>
      <c r="B1156" s="32" t="s">
        <v>2596</v>
      </c>
      <c r="C1156" s="32">
        <v>6</v>
      </c>
      <c r="D1156" s="32">
        <v>3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</row>
    <row r="1157" spans="1:9">
      <c r="A1157" s="32" t="s">
        <v>2354</v>
      </c>
      <c r="B1157" s="32" t="s">
        <v>2596</v>
      </c>
      <c r="C1157" s="32">
        <v>6</v>
      </c>
      <c r="D1157" s="32">
        <v>5</v>
      </c>
      <c r="E1157" s="26" t="str">
        <f>IFERROR(MATCH(A1157,기사별유입!$J$3:$J$3072,0),"")</f>
        <v/>
      </c>
      <c r="F1157" s="26" t="str">
        <f>IF(E1157="","",E1157&amp;"@"&amp;COUNTIF($E$1:E1157,E1157))</f>
        <v/>
      </c>
      <c r="G1157" s="26" t="str">
        <f t="shared" si="18"/>
        <v>Google 검색</v>
      </c>
      <c r="I1157" s="26" t="str">
        <f>IF(E1157="","",INDEX('기사 리스트'!B:B,MATCH("https://skinnonews.com"&amp;A1157,'기사 리스트'!C:C,0)))</f>
        <v/>
      </c>
    </row>
    <row r="1158" spans="1:9">
      <c r="A1158" s="32" t="s">
        <v>1516</v>
      </c>
      <c r="B1158" s="32" t="s">
        <v>2596</v>
      </c>
      <c r="C1158" s="32">
        <v>6</v>
      </c>
      <c r="D1158" s="32">
        <v>6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Google 검색</v>
      </c>
      <c r="I1158" s="26" t="str">
        <f>IF(E1158="","",INDEX('기사 리스트'!B:B,MATCH("https://skinnonews.com"&amp;A1158,'기사 리스트'!C:C,0)))</f>
        <v/>
      </c>
    </row>
    <row r="1159" spans="1:9">
      <c r="A1159" s="32" t="s">
        <v>1014</v>
      </c>
      <c r="B1159" s="32" t="s">
        <v>2601</v>
      </c>
      <c r="C1159" s="32">
        <v>6</v>
      </c>
      <c r="D1159" s="32">
        <v>4</v>
      </c>
      <c r="E1159" s="26" t="str">
        <f>IFERROR(MATCH(A1159,기사별유입!$J$3:$J$3072,0),"")</f>
        <v/>
      </c>
      <c r="F1159" s="26" t="str">
        <f>IF(E1159="","",E1159&amp;"@"&amp;COUNTIF($E$1:E1159,E1159))</f>
        <v/>
      </c>
      <c r="G1159" s="26" t="str">
        <f t="shared" si="18"/>
        <v>Naver.com</v>
      </c>
      <c r="I1159" s="26" t="str">
        <f>IF(E1159="","",INDEX('기사 리스트'!B:B,MATCH("https://skinnonews.com"&amp;A1159,'기사 리스트'!C:C,0)))</f>
        <v/>
      </c>
    </row>
    <row r="1160" spans="1:9">
      <c r="A1160" s="32" t="s">
        <v>1086</v>
      </c>
      <c r="B1160" s="32" t="s">
        <v>2601</v>
      </c>
      <c r="C1160" s="32">
        <v>6</v>
      </c>
      <c r="D1160" s="32">
        <v>2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Naver.com</v>
      </c>
      <c r="I1160" s="26" t="str">
        <f>IF(E1160="","",INDEX('기사 리스트'!B:B,MATCH("https://skinnonews.com"&amp;A1160,'기사 리스트'!C:C,0)))</f>
        <v/>
      </c>
    </row>
    <row r="1161" spans="1:9">
      <c r="A1161" s="32" t="s">
        <v>1093</v>
      </c>
      <c r="B1161" s="32" t="s">
        <v>2598</v>
      </c>
      <c r="C1161" s="32">
        <v>6</v>
      </c>
      <c r="D1161" s="32">
        <v>2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Naver 검색</v>
      </c>
      <c r="I1161" s="26" t="str">
        <f>IF(E1161="","",INDEX('기사 리스트'!B:B,MATCH("https://skinnonews.com"&amp;A1161,'기사 리스트'!C:C,0)))</f>
        <v/>
      </c>
    </row>
    <row r="1162" spans="1:9">
      <c r="A1162" s="32" t="s">
        <v>1013</v>
      </c>
      <c r="B1162" s="32" t="s">
        <v>2606</v>
      </c>
      <c r="C1162" s="32">
        <v>6</v>
      </c>
      <c r="D1162" s="32">
        <v>5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M.search.naver.com</v>
      </c>
      <c r="I1162" s="26" t="str">
        <f>IF(E1162="","",INDEX('기사 리스트'!B:B,MATCH("https://skinnonews.com"&amp;A1162,'기사 리스트'!C:C,0)))</f>
        <v/>
      </c>
    </row>
    <row r="1163" spans="1:9">
      <c r="A1163" s="32" t="s">
        <v>997</v>
      </c>
      <c r="B1163" s="32" t="s">
        <v>2642</v>
      </c>
      <c r="C1163" s="32">
        <v>6</v>
      </c>
      <c r="D1163" s="32">
        <v>5</v>
      </c>
      <c r="E1163" s="26" t="str">
        <f>IFERROR(MATCH(A1163,기사별유입!$J$3:$J$3072,0),"")</f>
        <v/>
      </c>
      <c r="F1163" s="26" t="str">
        <f>IF(E1163="","",E1163&amp;"@"&amp;COUNTIF($E$1:E1163,E1163))</f>
        <v/>
      </c>
      <c r="G1163" s="26" t="str">
        <f t="shared" si="18"/>
        <v>M.facebook.com</v>
      </c>
      <c r="I1163" s="26" t="str">
        <f>IF(E1163="","",INDEX('기사 리스트'!B:B,MATCH("https://skinnonews.com"&amp;A1163,'기사 리스트'!C:C,0)))</f>
        <v/>
      </c>
    </row>
    <row r="1164" spans="1:9">
      <c r="A1164" s="32" t="s">
        <v>1058</v>
      </c>
      <c r="B1164" s="32" t="s">
        <v>2603</v>
      </c>
      <c r="C1164" s="32">
        <v>6</v>
      </c>
      <c r="D1164" s="32">
        <v>6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Skenergy.com</v>
      </c>
      <c r="I1164" s="26" t="str">
        <f>IF(E1164="","",INDEX('기사 리스트'!B:B,MATCH("https://skinnonews.com"&amp;A1164,'기사 리스트'!C:C,0)))</f>
        <v/>
      </c>
    </row>
    <row r="1165" spans="1:9">
      <c r="A1165" s="32" t="s">
        <v>2775</v>
      </c>
      <c r="B1165" s="32" t="s">
        <v>2598</v>
      </c>
      <c r="C1165" s="32">
        <v>6</v>
      </c>
      <c r="D1165" s="32">
        <v>4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Naver 검색</v>
      </c>
      <c r="I1165" s="26" t="str">
        <f>IF(E1165="","",INDEX('기사 리스트'!B:B,MATCH("https://skinnonews.com"&amp;A1165,'기사 리스트'!C:C,0)))</f>
        <v/>
      </c>
    </row>
    <row r="1166" spans="1:9">
      <c r="A1166" s="32" t="s">
        <v>1036</v>
      </c>
      <c r="B1166" s="32" t="s">
        <v>2603</v>
      </c>
      <c r="C1166" s="32">
        <v>6</v>
      </c>
      <c r="D1166" s="32">
        <v>3</v>
      </c>
      <c r="E1166" s="26" t="str">
        <f>IFERROR(MATCH(A1166,기사별유입!$J$3:$J$3072,0),"")</f>
        <v/>
      </c>
      <c r="F1166" s="26" t="str">
        <f>IF(E1166="","",E1166&amp;"@"&amp;COUNTIF($E$1:E1166,E1166))</f>
        <v/>
      </c>
      <c r="G1166" s="26" t="str">
        <f t="shared" si="18"/>
        <v>Skenergy.com</v>
      </c>
      <c r="I1166" s="26" t="str">
        <f>IF(E1166="","",INDEX('기사 리스트'!B:B,MATCH("https://skinnonews.com"&amp;A1166,'기사 리스트'!C:C,0)))</f>
        <v/>
      </c>
    </row>
    <row r="1167" spans="1:9">
      <c r="A1167" s="32" t="s">
        <v>1038</v>
      </c>
      <c r="B1167" s="32" t="s">
        <v>2603</v>
      </c>
      <c r="C1167" s="32">
        <v>6</v>
      </c>
      <c r="D1167" s="32">
        <v>6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Skenergy.com</v>
      </c>
      <c r="I1167" s="26" t="str">
        <f>IF(E1167="","",INDEX('기사 리스트'!B:B,MATCH("https://skinnonews.com"&amp;A1167,'기사 리스트'!C:C,0)))</f>
        <v/>
      </c>
    </row>
    <row r="1168" spans="1:9">
      <c r="A1168" s="32" t="s">
        <v>1116</v>
      </c>
      <c r="B1168" s="32" t="s">
        <v>2599</v>
      </c>
      <c r="C1168" s="32">
        <v>6</v>
      </c>
      <c r="D1168" s="32">
        <v>5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Sk-on.com</v>
      </c>
      <c r="I1168" s="26" t="str">
        <f>IF(E1168="","",INDEX('기사 리스트'!B:B,MATCH("https://skinnonews.com"&amp;A1168,'기사 리스트'!C:C,0)))</f>
        <v/>
      </c>
    </row>
    <row r="1169" spans="1:9">
      <c r="A1169" s="32" t="s">
        <v>1774</v>
      </c>
      <c r="B1169" s="32" t="s">
        <v>2596</v>
      </c>
      <c r="C1169" s="32">
        <v>6</v>
      </c>
      <c r="D1169" s="32">
        <v>5</v>
      </c>
      <c r="E1169" s="26" t="str">
        <f>IFERROR(MATCH(A1169,기사별유입!$J$3:$J$3072,0),"")</f>
        <v/>
      </c>
      <c r="F1169" s="26" t="str">
        <f>IF(E1169="","",E1169&amp;"@"&amp;COUNTIF($E$1:E1169,E1169))</f>
        <v/>
      </c>
      <c r="G1169" s="26" t="str">
        <f t="shared" si="18"/>
        <v>Google 검색</v>
      </c>
      <c r="I1169" s="26" t="str">
        <f>IF(E1169="","",INDEX('기사 리스트'!B:B,MATCH("https://skinnonews.com"&amp;A1169,'기사 리스트'!C:C,0)))</f>
        <v/>
      </c>
    </row>
    <row r="1170" spans="1:9">
      <c r="A1170" s="32" t="s">
        <v>2194</v>
      </c>
      <c r="B1170" s="32" t="s">
        <v>2598</v>
      </c>
      <c r="C1170" s="32">
        <v>6</v>
      </c>
      <c r="D1170" s="32">
        <v>3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Naver 검색</v>
      </c>
      <c r="I1170" s="26" t="str">
        <f>IF(E1170="","",INDEX('기사 리스트'!B:B,MATCH("https://skinnonews.com"&amp;A1170,'기사 리스트'!C:C,0)))</f>
        <v/>
      </c>
    </row>
    <row r="1171" spans="1:9">
      <c r="A1171" s="32" t="s">
        <v>2359</v>
      </c>
      <c r="B1171" s="32" t="s">
        <v>2596</v>
      </c>
      <c r="C1171" s="32">
        <v>6</v>
      </c>
      <c r="D1171" s="32">
        <v>4</v>
      </c>
      <c r="E1171" s="26" t="str">
        <f>IFERROR(MATCH(A1171,기사별유입!$J$3:$J$3072,0),"")</f>
        <v/>
      </c>
      <c r="F1171" s="26" t="str">
        <f>IF(E1171="","",E1171&amp;"@"&amp;COUNTIF($E$1:E1171,E1171))</f>
        <v/>
      </c>
      <c r="G1171" s="26" t="str">
        <f t="shared" si="18"/>
        <v>Google 검색</v>
      </c>
      <c r="I1171" s="26" t="str">
        <f>IF(E1171="","",INDEX('기사 리스트'!B:B,MATCH("https://skinnonews.com"&amp;A1171,'기사 리스트'!C:C,0)))</f>
        <v/>
      </c>
    </row>
    <row r="1172" spans="1:9">
      <c r="A1172" s="32" t="s">
        <v>3505</v>
      </c>
      <c r="B1172" s="32" t="s">
        <v>2596</v>
      </c>
      <c r="C1172" s="32">
        <v>6</v>
      </c>
      <c r="D1172" s="32">
        <v>2</v>
      </c>
      <c r="E1172" s="26" t="str">
        <f>IFERROR(MATCH(A1172,기사별유입!$J$3:$J$3072,0),"")</f>
        <v/>
      </c>
      <c r="F1172" s="26" t="str">
        <f>IF(E1172="","",E1172&amp;"@"&amp;COUNTIF($E$1:E1172,E1172))</f>
        <v/>
      </c>
      <c r="G1172" s="26" t="str">
        <f t="shared" si="18"/>
        <v>Google 검색</v>
      </c>
      <c r="I1172" s="26" t="str">
        <f>IF(E1172="","",INDEX('기사 리스트'!B:B,MATCH("https://skinnonews.com"&amp;A1172,'기사 리스트'!C:C,0)))</f>
        <v/>
      </c>
    </row>
    <row r="1173" spans="1:9">
      <c r="A1173" s="32" t="s">
        <v>3319</v>
      </c>
      <c r="B1173" s="32" t="s">
        <v>2598</v>
      </c>
      <c r="C1173" s="32">
        <v>6</v>
      </c>
      <c r="D1173" s="32">
        <v>5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Naver 검색</v>
      </c>
      <c r="I1173" s="26" t="str">
        <f>IF(E1173="","",INDEX('기사 리스트'!B:B,MATCH("https://skinnonews.com"&amp;A1173,'기사 리스트'!C:C,0)))</f>
        <v/>
      </c>
    </row>
    <row r="1174" spans="1:9">
      <c r="A1174" s="32" t="s">
        <v>4722</v>
      </c>
      <c r="B1174" s="32">
        <v>6</v>
      </c>
      <c r="C1174" s="32">
        <v>5</v>
      </c>
      <c r="D1174" s="32">
        <v>1.2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6</v>
      </c>
      <c r="I1174" s="26" t="str">
        <f>IF(E1174="","",INDEX('기사 리스트'!B:B,MATCH("https://skinnonews.com"&amp;A1174,'기사 리스트'!C:C,0)))</f>
        <v/>
      </c>
    </row>
    <row r="1175" spans="1:9">
      <c r="A1175" s="32" t="s">
        <v>2362</v>
      </c>
      <c r="B1175" s="32" t="s">
        <v>2596</v>
      </c>
      <c r="C1175" s="32">
        <v>6</v>
      </c>
      <c r="D1175" s="32">
        <v>3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Google 검색</v>
      </c>
      <c r="I1175" s="26" t="str">
        <f>IF(E1175="","",INDEX('기사 리스트'!B:B,MATCH("https://skinnonews.com"&amp;A1175,'기사 리스트'!C:C,0)))</f>
        <v/>
      </c>
    </row>
    <row r="1176" spans="1:9">
      <c r="A1176" s="32" t="s">
        <v>3507</v>
      </c>
      <c r="B1176" s="32" t="s">
        <v>2598</v>
      </c>
      <c r="C1176" s="32">
        <v>6</v>
      </c>
      <c r="D1176" s="32">
        <v>2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Naver 검색</v>
      </c>
      <c r="I1176" s="26" t="str">
        <f>IF(E1176="","",INDEX('기사 리스트'!B:B,MATCH("https://skinnonews.com"&amp;A1176,'기사 리스트'!C:C,0)))</f>
        <v/>
      </c>
    </row>
    <row r="1177" spans="1:9">
      <c r="A1177" s="32" t="s">
        <v>3508</v>
      </c>
      <c r="B1177" s="32" t="s">
        <v>2596</v>
      </c>
      <c r="C1177" s="32">
        <v>6</v>
      </c>
      <c r="D1177" s="32">
        <v>2</v>
      </c>
      <c r="E1177" s="26" t="str">
        <f>IFERROR(MATCH(A1177,기사별유입!$J$3:$J$3072,0),"")</f>
        <v/>
      </c>
      <c r="F1177" s="26" t="str">
        <f>IF(E1177="","",E1177&amp;"@"&amp;COUNTIF($E$1:E1177,E1177))</f>
        <v/>
      </c>
      <c r="G1177" s="26" t="str">
        <f t="shared" si="18"/>
        <v>Google 검색</v>
      </c>
      <c r="I1177" s="26" t="str">
        <f>IF(E1177="","",INDEX('기사 리스트'!B:B,MATCH("https://skinnonews.com"&amp;A1177,'기사 리스트'!C:C,0)))</f>
        <v/>
      </c>
    </row>
    <row r="1178" spans="1:9">
      <c r="A1178" s="32" t="s">
        <v>2064</v>
      </c>
      <c r="B1178" s="32" t="s">
        <v>2596</v>
      </c>
      <c r="C1178" s="32">
        <v>6</v>
      </c>
      <c r="D1178" s="32">
        <v>5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Google 검색</v>
      </c>
      <c r="I1178" s="26" t="str">
        <f>IF(E1178="","",INDEX('기사 리스트'!B:B,MATCH("https://skinnonews.com"&amp;A1178,'기사 리스트'!C:C,0)))</f>
        <v/>
      </c>
    </row>
    <row r="1179" spans="1:9">
      <c r="A1179" s="32" t="s">
        <v>3492</v>
      </c>
      <c r="B1179" s="32" t="s">
        <v>2598</v>
      </c>
      <c r="C1179" s="32">
        <v>6</v>
      </c>
      <c r="D1179" s="32">
        <v>4</v>
      </c>
      <c r="E1179" s="26" t="str">
        <f>IFERROR(MATCH(A1179,기사별유입!$J$3:$J$3072,0),"")</f>
        <v/>
      </c>
      <c r="F1179" s="26" t="str">
        <f>IF(E1179="","",E1179&amp;"@"&amp;COUNTIF($E$1:E1179,E1179))</f>
        <v/>
      </c>
      <c r="G1179" s="26" t="str">
        <f t="shared" si="18"/>
        <v>Naver 검색</v>
      </c>
      <c r="I1179" s="26" t="str">
        <f>IF(E1179="","",INDEX('기사 리스트'!B:B,MATCH("https://skinnonews.com"&amp;A1179,'기사 리스트'!C:C,0)))</f>
        <v/>
      </c>
    </row>
    <row r="1180" spans="1:9">
      <c r="A1180" s="32" t="s">
        <v>3054</v>
      </c>
      <c r="B1180" s="32" t="s">
        <v>2596</v>
      </c>
      <c r="C1180" s="32">
        <v>6</v>
      </c>
      <c r="D1180" s="32">
        <v>4</v>
      </c>
      <c r="E1180" s="26" t="str">
        <f>IFERROR(MATCH(A1180,기사별유입!$J$3:$J$3072,0),"")</f>
        <v/>
      </c>
      <c r="F1180" s="26" t="str">
        <f>IF(E1180="","",E1180&amp;"@"&amp;COUNTIF($E$1:E1180,E1180))</f>
        <v/>
      </c>
      <c r="G1180" s="26" t="str">
        <f t="shared" si="18"/>
        <v>Google 검색</v>
      </c>
      <c r="I1180" s="26" t="str">
        <f>IF(E1180="","",INDEX('기사 리스트'!B:B,MATCH("https://skinnonews.com"&amp;A1180,'기사 리스트'!C:C,0)))</f>
        <v/>
      </c>
    </row>
    <row r="1181" spans="1:9">
      <c r="A1181" s="32" t="s">
        <v>3473</v>
      </c>
      <c r="B1181" s="32" t="s">
        <v>2598</v>
      </c>
      <c r="C1181" s="32">
        <v>6</v>
      </c>
      <c r="D1181" s="32">
        <v>1</v>
      </c>
      <c r="E1181" s="26" t="str">
        <f>IFERROR(MATCH(A1181,기사별유입!$J$3:$J$3072,0),"")</f>
        <v/>
      </c>
      <c r="F1181" s="26" t="str">
        <f>IF(E1181="","",E1181&amp;"@"&amp;COUNTIF($E$1:E1181,E1181))</f>
        <v/>
      </c>
      <c r="G1181" s="26" t="str">
        <f t="shared" si="18"/>
        <v>Naver 검색</v>
      </c>
      <c r="I1181" s="26" t="str">
        <f>IF(E1181="","",INDEX('기사 리스트'!B:B,MATCH("https://skinnonews.com"&amp;A1181,'기사 리스트'!C:C,0)))</f>
        <v/>
      </c>
    </row>
    <row r="1182" spans="1:9">
      <c r="A1182" s="32" t="s">
        <v>3341</v>
      </c>
      <c r="B1182" s="32">
        <v>6</v>
      </c>
      <c r="C1182" s="32">
        <v>1</v>
      </c>
      <c r="D1182" s="32">
        <v>6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6</v>
      </c>
      <c r="I1182" s="26" t="str">
        <f>IF(E1182="","",INDEX('기사 리스트'!B:B,MATCH("https://skinnonews.com"&amp;A1182,'기사 리스트'!C:C,0)))</f>
        <v/>
      </c>
    </row>
    <row r="1183" spans="1:9">
      <c r="A1183" s="32" t="s">
        <v>2935</v>
      </c>
      <c r="B1183" s="32" t="s">
        <v>2596</v>
      </c>
      <c r="C1183" s="32">
        <v>6</v>
      </c>
      <c r="D1183" s="32">
        <v>1</v>
      </c>
      <c r="E1183" s="26" t="str">
        <f>IFERROR(MATCH(A1183,기사별유입!$J$3:$J$3072,0),"")</f>
        <v/>
      </c>
      <c r="F1183" s="26" t="str">
        <f>IF(E1183="","",E1183&amp;"@"&amp;COUNTIF($E$1:E1183,E1183))</f>
        <v/>
      </c>
      <c r="G1183" s="26" t="str">
        <f t="shared" si="18"/>
        <v>Google 검색</v>
      </c>
      <c r="I1183" s="26" t="str">
        <f>IF(E1183="","",INDEX('기사 리스트'!B:B,MATCH("https://skinnonews.com"&amp;A1183,'기사 리스트'!C:C,0)))</f>
        <v/>
      </c>
    </row>
    <row r="1184" spans="1:9">
      <c r="A1184" s="32" t="s">
        <v>2199</v>
      </c>
      <c r="B1184" s="32" t="s">
        <v>2596</v>
      </c>
      <c r="C1184" s="32">
        <v>6</v>
      </c>
      <c r="D1184" s="32">
        <v>3</v>
      </c>
      <c r="E1184" s="26" t="str">
        <f>IFERROR(MATCH(A1184,기사별유입!$J$3:$J$3072,0),"")</f>
        <v/>
      </c>
      <c r="F1184" s="26" t="str">
        <f>IF(E1184="","",E1184&amp;"@"&amp;COUNTIF($E$1:E1184,E1184))</f>
        <v/>
      </c>
      <c r="G1184" s="26" t="str">
        <f t="shared" si="18"/>
        <v>Google 검색</v>
      </c>
      <c r="I1184" s="26" t="str">
        <f>IF(E1184="","",INDEX('기사 리스트'!B:B,MATCH("https://skinnonews.com"&amp;A1184,'기사 리스트'!C:C,0)))</f>
        <v/>
      </c>
    </row>
    <row r="1185" spans="1:9">
      <c r="A1185" s="32" t="s">
        <v>1564</v>
      </c>
      <c r="B1185" s="32" t="s">
        <v>2596</v>
      </c>
      <c r="C1185" s="32">
        <v>6</v>
      </c>
      <c r="D1185" s="32">
        <v>6</v>
      </c>
      <c r="E1185" s="26" t="str">
        <f>IFERROR(MATCH(A1185,기사별유입!$J$3:$J$3072,0),"")</f>
        <v/>
      </c>
      <c r="F1185" s="26" t="str">
        <f>IF(E1185="","",E1185&amp;"@"&amp;COUNTIF($E$1:E1185,E1185))</f>
        <v/>
      </c>
      <c r="G1185" s="26" t="str">
        <f t="shared" si="18"/>
        <v>Google 검색</v>
      </c>
      <c r="I1185" s="26" t="str">
        <f>IF(E1185="","",INDEX('기사 리스트'!B:B,MATCH("https://skinnonews.com"&amp;A1185,'기사 리스트'!C:C,0)))</f>
        <v/>
      </c>
    </row>
    <row r="1186" spans="1:9">
      <c r="A1186" s="32" t="s">
        <v>994</v>
      </c>
      <c r="B1186" s="32" t="s">
        <v>4723</v>
      </c>
      <c r="C1186" s="32">
        <v>5</v>
      </c>
      <c r="D1186" s="32">
        <v>1</v>
      </c>
      <c r="E1186" s="26" t="str">
        <f>IFERROR(MATCH(A1186,기사별유입!$J$3:$J$3072,0),"")</f>
        <v/>
      </c>
      <c r="F1186" s="26" t="str">
        <f>IF(E1186="","",E1186&amp;"@"&amp;COUNTIF($E$1:E1186,E1186))</f>
        <v/>
      </c>
      <c r="G1186" s="26" t="str">
        <f t="shared" si="18"/>
        <v>Claude.ai</v>
      </c>
      <c r="I1186" s="26" t="str">
        <f>IF(E1186="","",INDEX('기사 리스트'!B:B,MATCH("https://skinnonews.com"&amp;A1186,'기사 리스트'!C:C,0)))</f>
        <v/>
      </c>
    </row>
    <row r="1187" spans="1:9">
      <c r="A1187" s="32" t="s">
        <v>994</v>
      </c>
      <c r="B1187" s="32" t="s">
        <v>2607</v>
      </c>
      <c r="C1187" s="32">
        <v>5</v>
      </c>
      <c r="D1187" s="32">
        <v>1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Linkedin.com</v>
      </c>
      <c r="I1187" s="26" t="str">
        <f>IF(E1187="","",INDEX('기사 리스트'!B:B,MATCH("https://skinnonews.com"&amp;A1187,'기사 리스트'!C:C,0)))</f>
        <v/>
      </c>
    </row>
    <row r="1188" spans="1:9">
      <c r="A1188" s="32" t="s">
        <v>1270</v>
      </c>
      <c r="B1188" s="32" t="s">
        <v>2597</v>
      </c>
      <c r="C1188" s="32">
        <v>5</v>
      </c>
      <c r="D1188" s="32">
        <v>4</v>
      </c>
      <c r="E1188" s="26" t="str">
        <f>IFERROR(MATCH(A1188,기사별유입!$J$3:$J$3072,0),"")</f>
        <v/>
      </c>
      <c r="F1188" s="26" t="str">
        <f>IF(E1188="","",E1188&amp;"@"&amp;COUNTIF($E$1:E1188,E1188))</f>
        <v/>
      </c>
      <c r="G1188" s="26" t="str">
        <f t="shared" si="18"/>
        <v>직접유입</v>
      </c>
      <c r="I1188" s="26" t="str">
        <f>IF(E1188="","",INDEX('기사 리스트'!B:B,MATCH("https://skinnonews.com"&amp;A1188,'기사 리스트'!C:C,0)))</f>
        <v/>
      </c>
    </row>
    <row r="1189" spans="1:9">
      <c r="A1189" s="32" t="s">
        <v>2379</v>
      </c>
      <c r="B1189" s="32" t="s">
        <v>2596</v>
      </c>
      <c r="C1189" s="32">
        <v>5</v>
      </c>
      <c r="D1189" s="32">
        <v>5</v>
      </c>
      <c r="E1189" s="26" t="str">
        <f>IFERROR(MATCH(A1189,기사별유입!$J$3:$J$3072,0),"")</f>
        <v/>
      </c>
      <c r="F1189" s="26" t="str">
        <f>IF(E1189="","",E1189&amp;"@"&amp;COUNTIF($E$1:E1189,E1189))</f>
        <v/>
      </c>
      <c r="G1189" s="26" t="str">
        <f t="shared" si="18"/>
        <v>Google 검색</v>
      </c>
      <c r="I1189" s="26" t="str">
        <f>IF(E1189="","",INDEX('기사 리스트'!B:B,MATCH("https://skinnonews.com"&amp;A1189,'기사 리스트'!C:C,0)))</f>
        <v/>
      </c>
    </row>
    <row r="1190" spans="1:9">
      <c r="A1190" s="32" t="s">
        <v>1778</v>
      </c>
      <c r="B1190" s="32" t="s">
        <v>2596</v>
      </c>
      <c r="C1190" s="32">
        <v>5</v>
      </c>
      <c r="D1190" s="32">
        <v>3</v>
      </c>
      <c r="E1190" s="26" t="str">
        <f>IFERROR(MATCH(A1190,기사별유입!$J$3:$J$3072,0),"")</f>
        <v/>
      </c>
      <c r="F1190" s="26" t="str">
        <f>IF(E1190="","",E1190&amp;"@"&amp;COUNTIF($E$1:E1190,E1190))</f>
        <v/>
      </c>
      <c r="G1190" s="26" t="str">
        <f t="shared" si="18"/>
        <v>Google 검색</v>
      </c>
      <c r="I1190" s="26" t="str">
        <f>IF(E1190="","",INDEX('기사 리스트'!B:B,MATCH("https://skinnonews.com"&amp;A1190,'기사 리스트'!C:C,0)))</f>
        <v/>
      </c>
    </row>
    <row r="1191" spans="1:9">
      <c r="A1191" s="32" t="s">
        <v>1779</v>
      </c>
      <c r="B1191" s="32" t="s">
        <v>2596</v>
      </c>
      <c r="C1191" s="32">
        <v>5</v>
      </c>
      <c r="D1191" s="32">
        <v>4</v>
      </c>
      <c r="E1191" s="26" t="str">
        <f>IFERROR(MATCH(A1191,기사별유입!$J$3:$J$3072,0),"")</f>
        <v/>
      </c>
      <c r="F1191" s="26" t="str">
        <f>IF(E1191="","",E1191&amp;"@"&amp;COUNTIF($E$1:E1191,E1191))</f>
        <v/>
      </c>
      <c r="G1191" s="26" t="str">
        <f t="shared" si="18"/>
        <v>Google 검색</v>
      </c>
      <c r="I1191" s="26" t="str">
        <f>IF(E1191="","",INDEX('기사 리스트'!B:B,MATCH("https://skinnonews.com"&amp;A1191,'기사 리스트'!C:C,0)))</f>
        <v/>
      </c>
    </row>
    <row r="1192" spans="1:9">
      <c r="A1192" s="32" t="s">
        <v>2208</v>
      </c>
      <c r="B1192" s="32" t="s">
        <v>2596</v>
      </c>
      <c r="C1192" s="32">
        <v>5</v>
      </c>
      <c r="D1192" s="32">
        <v>4</v>
      </c>
      <c r="E1192" s="26" t="str">
        <f>IFERROR(MATCH(A1192,기사별유입!$J$3:$J$3072,0),"")</f>
        <v/>
      </c>
      <c r="F1192" s="26" t="str">
        <f>IF(E1192="","",E1192&amp;"@"&amp;COUNTIF($E$1:E1192,E1192))</f>
        <v/>
      </c>
      <c r="G1192" s="26" t="str">
        <f t="shared" si="18"/>
        <v>Google 검색</v>
      </c>
      <c r="I1192" s="26" t="str">
        <f>IF(E1192="","",INDEX('기사 리스트'!B:B,MATCH("https://skinnonews.com"&amp;A1192,'기사 리스트'!C:C,0)))</f>
        <v/>
      </c>
    </row>
    <row r="1193" spans="1:9">
      <c r="A1193" s="32" t="s">
        <v>2381</v>
      </c>
      <c r="B1193" s="32" t="s">
        <v>2596</v>
      </c>
      <c r="C1193" s="32">
        <v>5</v>
      </c>
      <c r="D1193" s="32">
        <v>2</v>
      </c>
      <c r="E1193" s="26" t="str">
        <f>IFERROR(MATCH(A1193,기사별유입!$J$3:$J$3072,0),"")</f>
        <v/>
      </c>
      <c r="F1193" s="26" t="str">
        <f>IF(E1193="","",E1193&amp;"@"&amp;COUNTIF($E$1:E1193,E1193))</f>
        <v/>
      </c>
      <c r="G1193" s="26" t="str">
        <f t="shared" si="18"/>
        <v>Google 검색</v>
      </c>
      <c r="I1193" s="26" t="str">
        <f>IF(E1193="","",INDEX('기사 리스트'!B:B,MATCH("https://skinnonews.com"&amp;A1193,'기사 리스트'!C:C,0)))</f>
        <v/>
      </c>
    </row>
    <row r="1194" spans="1:9">
      <c r="A1194" s="32" t="s">
        <v>1862</v>
      </c>
      <c r="B1194" s="32" t="s">
        <v>2596</v>
      </c>
      <c r="C1194" s="32">
        <v>5</v>
      </c>
      <c r="D1194" s="32">
        <v>5</v>
      </c>
      <c r="E1194" s="26" t="str">
        <f>IFERROR(MATCH(A1194,기사별유입!$J$3:$J$3072,0),"")</f>
        <v/>
      </c>
      <c r="F1194" s="26" t="str">
        <f>IF(E1194="","",E1194&amp;"@"&amp;COUNTIF($E$1:E1194,E1194))</f>
        <v/>
      </c>
      <c r="G1194" s="26" t="str">
        <f t="shared" si="18"/>
        <v>Google 검색</v>
      </c>
      <c r="I1194" s="26" t="str">
        <f>IF(E1194="","",INDEX('기사 리스트'!B:B,MATCH("https://skinnonews.com"&amp;A1194,'기사 리스트'!C:C,0)))</f>
        <v/>
      </c>
    </row>
    <row r="1195" spans="1:9">
      <c r="A1195" s="32" t="s">
        <v>1670</v>
      </c>
      <c r="B1195" s="32" t="s">
        <v>2598</v>
      </c>
      <c r="C1195" s="32">
        <v>5</v>
      </c>
      <c r="D1195" s="32">
        <v>5</v>
      </c>
      <c r="E1195" s="26" t="str">
        <f>IFERROR(MATCH(A1195,기사별유입!$J$3:$J$3072,0),"")</f>
        <v/>
      </c>
      <c r="F1195" s="26" t="str">
        <f>IF(E1195="","",E1195&amp;"@"&amp;COUNTIF($E$1:E1195,E1195))</f>
        <v/>
      </c>
      <c r="G1195" s="26" t="str">
        <f t="shared" si="18"/>
        <v>Naver 검색</v>
      </c>
      <c r="I1195" s="26" t="str">
        <f>IF(E1195="","",INDEX('기사 리스트'!B:B,MATCH("https://skinnonews.com"&amp;A1195,'기사 리스트'!C:C,0)))</f>
        <v/>
      </c>
    </row>
    <row r="1196" spans="1:9">
      <c r="A1196" s="32" t="s">
        <v>3497</v>
      </c>
      <c r="B1196" s="32" t="s">
        <v>2596</v>
      </c>
      <c r="C1196" s="32">
        <v>5</v>
      </c>
      <c r="D1196" s="32">
        <v>4</v>
      </c>
      <c r="E1196" s="26" t="str">
        <f>IFERROR(MATCH(A1196,기사별유입!$J$3:$J$3072,0),"")</f>
        <v/>
      </c>
      <c r="F1196" s="26" t="str">
        <f>IF(E1196="","",E1196&amp;"@"&amp;COUNTIF($E$1:E1196,E1196))</f>
        <v/>
      </c>
      <c r="G1196" s="26" t="str">
        <f t="shared" si="18"/>
        <v>Google 검색</v>
      </c>
      <c r="I1196" s="26" t="str">
        <f>IF(E1196="","",INDEX('기사 리스트'!B:B,MATCH("https://skinnonews.com"&amp;A1196,'기사 리스트'!C:C,0)))</f>
        <v/>
      </c>
    </row>
    <row r="1197" spans="1:9">
      <c r="A1197" s="32" t="s">
        <v>1183</v>
      </c>
      <c r="B1197" s="32" t="s">
        <v>2598</v>
      </c>
      <c r="C1197" s="32">
        <v>5</v>
      </c>
      <c r="D1197" s="32">
        <v>3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Naver 검색</v>
      </c>
      <c r="I1197" s="26" t="str">
        <f>IF(E1197="","",INDEX('기사 리스트'!B:B,MATCH("https://skinnonews.com"&amp;A1197,'기사 리스트'!C:C,0)))</f>
        <v/>
      </c>
    </row>
    <row r="1198" spans="1:9">
      <c r="A1198" s="32" t="s">
        <v>1413</v>
      </c>
      <c r="B1198" s="32" t="s">
        <v>2597</v>
      </c>
      <c r="C1198" s="32">
        <v>5</v>
      </c>
      <c r="D1198" s="32">
        <v>2</v>
      </c>
      <c r="E1198" s="26" t="str">
        <f>IFERROR(MATCH(A1198,기사별유입!$J$3:$J$3072,0),"")</f>
        <v/>
      </c>
      <c r="F1198" s="26" t="str">
        <f>IF(E1198="","",E1198&amp;"@"&amp;COUNTIF($E$1:E1198,E1198))</f>
        <v/>
      </c>
      <c r="G1198" s="26" t="str">
        <f t="shared" si="18"/>
        <v>직접유입</v>
      </c>
      <c r="I1198" s="26" t="str">
        <f>IF(E1198="","",INDEX('기사 리스트'!B:B,MATCH("https://skinnonews.com"&amp;A1198,'기사 리스트'!C:C,0)))</f>
        <v/>
      </c>
    </row>
    <row r="1199" spans="1:9">
      <c r="A1199" s="32" t="s">
        <v>2386</v>
      </c>
      <c r="B1199" s="32" t="s">
        <v>2596</v>
      </c>
      <c r="C1199" s="32">
        <v>5</v>
      </c>
      <c r="D1199" s="32">
        <v>5</v>
      </c>
      <c r="E1199" s="26" t="str">
        <f>IFERROR(MATCH(A1199,기사별유입!$J$3:$J$3072,0),"")</f>
        <v/>
      </c>
      <c r="F1199" s="26" t="str">
        <f>IF(E1199="","",E1199&amp;"@"&amp;COUNTIF($E$1:E1199,E1199))</f>
        <v/>
      </c>
      <c r="G1199" s="26" t="str">
        <f t="shared" si="18"/>
        <v>Google 검색</v>
      </c>
      <c r="I1199" s="26" t="str">
        <f>IF(E1199="","",INDEX('기사 리스트'!B:B,MATCH("https://skinnonews.com"&amp;A1199,'기사 리스트'!C:C,0)))</f>
        <v/>
      </c>
    </row>
    <row r="1200" spans="1:9">
      <c r="A1200" s="32" t="s">
        <v>1866</v>
      </c>
      <c r="B1200" s="32" t="s">
        <v>2596</v>
      </c>
      <c r="C1200" s="32">
        <v>5</v>
      </c>
      <c r="D1200" s="32">
        <v>3</v>
      </c>
      <c r="E1200" s="26" t="str">
        <f>IFERROR(MATCH(A1200,기사별유입!$J$3:$J$3072,0),"")</f>
        <v/>
      </c>
      <c r="F1200" s="26" t="str">
        <f>IF(E1200="","",E1200&amp;"@"&amp;COUNTIF($E$1:E1200,E1200))</f>
        <v/>
      </c>
      <c r="G1200" s="26" t="str">
        <f t="shared" si="18"/>
        <v>Google 검색</v>
      </c>
      <c r="I1200" s="26" t="str">
        <f>IF(E1200="","",INDEX('기사 리스트'!B:B,MATCH("https://skinnonews.com"&amp;A1200,'기사 리스트'!C:C,0)))</f>
        <v/>
      </c>
    </row>
    <row r="1201" spans="1:9">
      <c r="A1201" s="32" t="s">
        <v>2215</v>
      </c>
      <c r="B1201" s="32" t="s">
        <v>2596</v>
      </c>
      <c r="C1201" s="32">
        <v>5</v>
      </c>
      <c r="D1201" s="32">
        <v>4</v>
      </c>
      <c r="E1201" s="26" t="str">
        <f>IFERROR(MATCH(A1201,기사별유입!$J$3:$J$3072,0),"")</f>
        <v/>
      </c>
      <c r="F1201" s="26" t="str">
        <f>IF(E1201="","",E1201&amp;"@"&amp;COUNTIF($E$1:E1201,E1201))</f>
        <v/>
      </c>
      <c r="G1201" s="26" t="str">
        <f t="shared" si="18"/>
        <v>Google 검색</v>
      </c>
      <c r="I1201" s="26" t="str">
        <f>IF(E1201="","",INDEX('기사 리스트'!B:B,MATCH("https://skinnonews.com"&amp;A1201,'기사 리스트'!C:C,0)))</f>
        <v/>
      </c>
    </row>
    <row r="1202" spans="1:9">
      <c r="A1202" s="32" t="s">
        <v>1523</v>
      </c>
      <c r="B1202" s="32" t="s">
        <v>2596</v>
      </c>
      <c r="C1202" s="32">
        <v>5</v>
      </c>
      <c r="D1202" s="32">
        <v>5</v>
      </c>
      <c r="E1202" s="26" t="str">
        <f>IFERROR(MATCH(A1202,기사별유입!$J$3:$J$3072,0),"")</f>
        <v/>
      </c>
      <c r="F1202" s="26" t="str">
        <f>IF(E1202="","",E1202&amp;"@"&amp;COUNTIF($E$1:E1202,E1202))</f>
        <v/>
      </c>
      <c r="G1202" s="26" t="str">
        <f t="shared" si="18"/>
        <v>Google 검색</v>
      </c>
      <c r="I1202" s="26" t="str">
        <f>IF(E1202="","",INDEX('기사 리스트'!B:B,MATCH("https://skinnonews.com"&amp;A1202,'기사 리스트'!C:C,0)))</f>
        <v/>
      </c>
    </row>
    <row r="1203" spans="1:9">
      <c r="A1203" s="32" t="s">
        <v>1318</v>
      </c>
      <c r="B1203" s="32" t="s">
        <v>2596</v>
      </c>
      <c r="C1203" s="32">
        <v>5</v>
      </c>
      <c r="D1203" s="32">
        <v>5</v>
      </c>
      <c r="E1203" s="26" t="str">
        <f>IFERROR(MATCH(A1203,기사별유입!$J$3:$J$3072,0),"")</f>
        <v/>
      </c>
      <c r="F1203" s="26" t="str">
        <f>IF(E1203="","",E1203&amp;"@"&amp;COUNTIF($E$1:E1203,E1203))</f>
        <v/>
      </c>
      <c r="G1203" s="26" t="str">
        <f t="shared" si="18"/>
        <v>Google 검색</v>
      </c>
      <c r="I1203" s="26" t="str">
        <f>IF(E1203="","",INDEX('기사 리스트'!B:B,MATCH("https://skinnonews.com"&amp;A1203,'기사 리스트'!C:C,0)))</f>
        <v/>
      </c>
    </row>
    <row r="1204" spans="1:9">
      <c r="A1204" s="32" t="s">
        <v>1379</v>
      </c>
      <c r="B1204" s="32" t="s">
        <v>2597</v>
      </c>
      <c r="C1204" s="32">
        <v>5</v>
      </c>
      <c r="D1204" s="32">
        <v>5</v>
      </c>
      <c r="E1204" s="26" t="str">
        <f>IFERROR(MATCH(A1204,기사별유입!$J$3:$J$3072,0),"")</f>
        <v/>
      </c>
      <c r="F1204" s="26" t="str">
        <f>IF(E1204="","",E1204&amp;"@"&amp;COUNTIF($E$1:E1204,E1204))</f>
        <v/>
      </c>
      <c r="G1204" s="26" t="str">
        <f t="shared" si="18"/>
        <v>직접유입</v>
      </c>
      <c r="I1204" s="26" t="str">
        <f>IF(E1204="","",INDEX('기사 리스트'!B:B,MATCH("https://skinnonews.com"&amp;A1204,'기사 리스트'!C:C,0)))</f>
        <v/>
      </c>
    </row>
    <row r="1205" spans="1:9">
      <c r="A1205" s="32" t="s">
        <v>1524</v>
      </c>
      <c r="B1205" s="32" t="s">
        <v>2597</v>
      </c>
      <c r="C1205" s="32">
        <v>5</v>
      </c>
      <c r="D1205" s="32">
        <v>5</v>
      </c>
      <c r="E1205" s="26" t="str">
        <f>IFERROR(MATCH(A1205,기사별유입!$J$3:$J$3072,0),"")</f>
        <v/>
      </c>
      <c r="F1205" s="26" t="str">
        <f>IF(E1205="","",E1205&amp;"@"&amp;COUNTIF($E$1:E1205,E1205))</f>
        <v/>
      </c>
      <c r="G1205" s="26" t="str">
        <f t="shared" si="18"/>
        <v>직접유입</v>
      </c>
      <c r="I1205" s="26" t="str">
        <f>IF(E1205="","",INDEX('기사 리스트'!B:B,MATCH("https://skinnonews.com"&amp;A1205,'기사 리스트'!C:C,0)))</f>
        <v/>
      </c>
    </row>
    <row r="1206" spans="1:9">
      <c r="A1206" s="32" t="s">
        <v>1489</v>
      </c>
      <c r="B1206" s="32" t="s">
        <v>2596</v>
      </c>
      <c r="C1206" s="32">
        <v>5</v>
      </c>
      <c r="D1206" s="32">
        <v>5</v>
      </c>
      <c r="E1206" s="26" t="str">
        <f>IFERROR(MATCH(A1206,기사별유입!$J$3:$J$3072,0),"")</f>
        <v/>
      </c>
      <c r="F1206" s="26" t="str">
        <f>IF(E1206="","",E1206&amp;"@"&amp;COUNTIF($E$1:E1206,E1206))</f>
        <v/>
      </c>
      <c r="G1206" s="26" t="str">
        <f t="shared" si="18"/>
        <v>Google 검색</v>
      </c>
      <c r="I1206" s="26" t="str">
        <f>IF(E1206="","",INDEX('기사 리스트'!B:B,MATCH("https://skinnonews.com"&amp;A1206,'기사 리스트'!C:C,0)))</f>
        <v/>
      </c>
    </row>
    <row r="1207" spans="1:9">
      <c r="A1207" s="32" t="s">
        <v>1785</v>
      </c>
      <c r="B1207" s="32" t="s">
        <v>2596</v>
      </c>
      <c r="C1207" s="32">
        <v>5</v>
      </c>
      <c r="D1207" s="32">
        <v>5</v>
      </c>
      <c r="E1207" s="26" t="str">
        <f>IFERROR(MATCH(A1207,기사별유입!$J$3:$J$3072,0),"")</f>
        <v/>
      </c>
      <c r="F1207" s="26" t="str">
        <f>IF(E1207="","",E1207&amp;"@"&amp;COUNTIF($E$1:E1207,E1207))</f>
        <v/>
      </c>
      <c r="G1207" s="26" t="str">
        <f t="shared" si="18"/>
        <v>Google 검색</v>
      </c>
      <c r="I1207" s="26" t="str">
        <f>IF(E1207="","",INDEX('기사 리스트'!B:B,MATCH("https://skinnonews.com"&amp;A1207,'기사 리스트'!C:C,0)))</f>
        <v/>
      </c>
    </row>
    <row r="1208" spans="1:9">
      <c r="A1208" s="32" t="s">
        <v>2082</v>
      </c>
      <c r="B1208" s="32" t="s">
        <v>2596</v>
      </c>
      <c r="C1208" s="32">
        <v>5</v>
      </c>
      <c r="D1208" s="32">
        <v>5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</row>
    <row r="1209" spans="1:9">
      <c r="A1209" s="32" t="s">
        <v>2083</v>
      </c>
      <c r="B1209" s="32" t="s">
        <v>2596</v>
      </c>
      <c r="C1209" s="32">
        <v>5</v>
      </c>
      <c r="D1209" s="32">
        <v>4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Google 검색</v>
      </c>
      <c r="I1209" s="26" t="str">
        <f>IF(E1209="","",INDEX('기사 리스트'!B:B,MATCH("https://skinnonews.com"&amp;A1209,'기사 리스트'!C:C,0)))</f>
        <v/>
      </c>
    </row>
    <row r="1210" spans="1:9">
      <c r="A1210" s="32" t="s">
        <v>1621</v>
      </c>
      <c r="B1210" s="32" t="s">
        <v>2596</v>
      </c>
      <c r="C1210" s="32">
        <v>5</v>
      </c>
      <c r="D1210" s="32">
        <v>4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</row>
    <row r="1211" spans="1:9">
      <c r="A1211" s="32" t="s">
        <v>1240</v>
      </c>
      <c r="B1211" s="32" t="s">
        <v>2597</v>
      </c>
      <c r="C1211" s="32">
        <v>5</v>
      </c>
      <c r="D1211" s="32">
        <v>4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직접유입</v>
      </c>
      <c r="I1211" s="26" t="str">
        <f>IF(E1211="","",INDEX('기사 리스트'!B:B,MATCH("https://skinnonews.com"&amp;A1211,'기사 리스트'!C:C,0)))</f>
        <v/>
      </c>
    </row>
    <row r="1212" spans="1:9">
      <c r="A1212" s="32" t="s">
        <v>1240</v>
      </c>
      <c r="B1212" s="32" t="s">
        <v>2612</v>
      </c>
      <c r="C1212" s="32">
        <v>5</v>
      </c>
      <c r="D1212" s="32">
        <v>3</v>
      </c>
      <c r="E1212" s="26" t="str">
        <f>IFERROR(MATCH(A1212,기사별유입!$J$3:$J$3072,0),"")</f>
        <v/>
      </c>
      <c r="F1212" s="26" t="str">
        <f>IF(E1212="","",E1212&amp;"@"&amp;COUNTIF($E$1:E1212,E1212))</f>
        <v/>
      </c>
      <c r="G1212" s="26" t="str">
        <f t="shared" si="18"/>
        <v>Youtube.com</v>
      </c>
      <c r="I1212" s="26" t="str">
        <f>IF(E1212="","",INDEX('기사 리스트'!B:B,MATCH("https://skinnonews.com"&amp;A1212,'기사 리스트'!C:C,0)))</f>
        <v/>
      </c>
    </row>
    <row r="1213" spans="1:9">
      <c r="A1213" s="32" t="s">
        <v>1340</v>
      </c>
      <c r="B1213" s="32" t="s">
        <v>2631</v>
      </c>
      <c r="C1213" s="32">
        <v>5</v>
      </c>
      <c r="D1213" s="32">
        <v>1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Newsletter</v>
      </c>
      <c r="I1213" s="26" t="str">
        <f>IF(E1213="","",INDEX('기사 리스트'!B:B,MATCH("https://skinnonews.com"&amp;A1213,'기사 리스트'!C:C,0)))</f>
        <v/>
      </c>
    </row>
    <row r="1214" spans="1:9">
      <c r="A1214" s="32" t="s">
        <v>1717</v>
      </c>
      <c r="B1214" s="32" t="s">
        <v>2596</v>
      </c>
      <c r="C1214" s="32">
        <v>5</v>
      </c>
      <c r="D1214" s="32">
        <v>5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Google 검색</v>
      </c>
      <c r="I1214" s="26" t="str">
        <f>IF(E1214="","",INDEX('기사 리스트'!B:B,MATCH("https://skinnonews.com"&amp;A1214,'기사 리스트'!C:C,0)))</f>
        <v/>
      </c>
    </row>
    <row r="1215" spans="1:9">
      <c r="A1215" s="32" t="s">
        <v>1088</v>
      </c>
      <c r="B1215" s="32" t="s">
        <v>2597</v>
      </c>
      <c r="C1215" s="32">
        <v>5</v>
      </c>
      <c r="D1215" s="32">
        <v>5</v>
      </c>
      <c r="E1215" s="26" t="str">
        <f>IFERROR(MATCH(A1215,기사별유입!$J$3:$J$3072,0),"")</f>
        <v/>
      </c>
      <c r="F1215" s="26" t="str">
        <f>IF(E1215="","",E1215&amp;"@"&amp;COUNTIF($E$1:E1215,E1215))</f>
        <v/>
      </c>
      <c r="G1215" s="26" t="str">
        <f t="shared" si="18"/>
        <v>직접유입</v>
      </c>
      <c r="I1215" s="26" t="str">
        <f>IF(E1215="","",INDEX('기사 리스트'!B:B,MATCH("https://skinnonews.com"&amp;A1215,'기사 리스트'!C:C,0)))</f>
        <v/>
      </c>
    </row>
    <row r="1216" spans="1:9">
      <c r="A1216" s="32" t="s">
        <v>3122</v>
      </c>
      <c r="B1216" s="32" t="s">
        <v>2596</v>
      </c>
      <c r="C1216" s="32">
        <v>5</v>
      </c>
      <c r="D1216" s="32">
        <v>4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Google 검색</v>
      </c>
      <c r="I1216" s="26" t="str">
        <f>IF(E1216="","",INDEX('기사 리스트'!B:B,MATCH("https://skinnonews.com"&amp;A1216,'기사 리스트'!C:C,0)))</f>
        <v/>
      </c>
    </row>
    <row r="1217" spans="1:9">
      <c r="A1217" s="32" t="s">
        <v>1528</v>
      </c>
      <c r="B1217" s="32" t="s">
        <v>2596</v>
      </c>
      <c r="C1217" s="32">
        <v>5</v>
      </c>
      <c r="D1217" s="32">
        <v>5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Google 검색</v>
      </c>
      <c r="I1217" s="26" t="str">
        <f>IF(E1217="","",INDEX('기사 리스트'!B:B,MATCH("https://skinnonews.com"&amp;A1217,'기사 리스트'!C:C,0)))</f>
        <v/>
      </c>
    </row>
    <row r="1218" spans="1:9">
      <c r="A1218" s="32" t="s">
        <v>1232</v>
      </c>
      <c r="B1218" s="32" t="s">
        <v>2596</v>
      </c>
      <c r="C1218" s="32">
        <v>5</v>
      </c>
      <c r="D1218" s="32">
        <v>4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Google 검색</v>
      </c>
      <c r="I1218" s="26" t="str">
        <f>IF(E1218="","",INDEX('기사 리스트'!B:B,MATCH("https://skinnonews.com"&amp;A1218,'기사 리스트'!C:C,0)))</f>
        <v/>
      </c>
    </row>
    <row r="1219" spans="1:9">
      <c r="A1219" s="32" t="s">
        <v>1978</v>
      </c>
      <c r="B1219" s="32" t="s">
        <v>2596</v>
      </c>
      <c r="C1219" s="32">
        <v>5</v>
      </c>
      <c r="D1219" s="32">
        <v>5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Google 검색</v>
      </c>
      <c r="I1219" s="26" t="str">
        <f>IF(E1219="","",INDEX('기사 리스트'!B:B,MATCH("https://skinnonews.com"&amp;A1219,'기사 리스트'!C:C,0)))</f>
        <v/>
      </c>
    </row>
    <row r="1220" spans="1:9">
      <c r="A1220" s="32" t="s">
        <v>1674</v>
      </c>
      <c r="B1220" s="32" t="s">
        <v>2596</v>
      </c>
      <c r="C1220" s="32">
        <v>5</v>
      </c>
      <c r="D1220" s="32">
        <v>5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Google 검색</v>
      </c>
      <c r="I1220" s="26" t="str">
        <f>IF(E1220="","",INDEX('기사 리스트'!B:B,MATCH("https://skinnonews.com"&amp;A1220,'기사 리스트'!C:C,0)))</f>
        <v/>
      </c>
    </row>
    <row r="1221" spans="1:9">
      <c r="A1221" s="32" t="s">
        <v>1492</v>
      </c>
      <c r="B1221" s="32" t="s">
        <v>2596</v>
      </c>
      <c r="C1221" s="32">
        <v>5</v>
      </c>
      <c r="D1221" s="32">
        <v>5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Google 검색</v>
      </c>
      <c r="I1221" s="26" t="str">
        <f>IF(E1221="","",INDEX('기사 리스트'!B:B,MATCH("https://skinnonews.com"&amp;A1221,'기사 리스트'!C:C,0)))</f>
        <v/>
      </c>
    </row>
    <row r="1222" spans="1:9">
      <c r="A1222" s="32" t="s">
        <v>1721</v>
      </c>
      <c r="B1222" s="32" t="s">
        <v>2596</v>
      </c>
      <c r="C1222" s="32">
        <v>5</v>
      </c>
      <c r="D1222" s="32">
        <v>5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Google 검색</v>
      </c>
      <c r="I1222" s="26" t="str">
        <f>IF(E1222="","",INDEX('기사 리스트'!B:B,MATCH("https://skinnonews.com"&amp;A1222,'기사 리스트'!C:C,0)))</f>
        <v/>
      </c>
    </row>
    <row r="1223" spans="1:9">
      <c r="A1223" s="32" t="s">
        <v>1577</v>
      </c>
      <c r="B1223" s="32" t="s">
        <v>2596</v>
      </c>
      <c r="C1223" s="32">
        <v>5</v>
      </c>
      <c r="D1223" s="32">
        <v>4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Google 검색</v>
      </c>
      <c r="I1223" s="26" t="str">
        <f>IF(E1223="","",INDEX('기사 리스트'!B:B,MATCH("https://skinnonews.com"&amp;A1223,'기사 리스트'!C:C,0)))</f>
        <v/>
      </c>
    </row>
    <row r="1224" spans="1:9">
      <c r="A1224" s="32" t="s">
        <v>1243</v>
      </c>
      <c r="B1224" s="32" t="s">
        <v>2596</v>
      </c>
      <c r="C1224" s="32">
        <v>5</v>
      </c>
      <c r="D1224" s="32">
        <v>5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Google 검색</v>
      </c>
      <c r="I1224" s="26" t="str">
        <f>IF(E1224="","",INDEX('기사 리스트'!B:B,MATCH("https://skinnonews.com"&amp;A1224,'기사 리스트'!C:C,0)))</f>
        <v/>
      </c>
    </row>
    <row r="1225" spans="1:9">
      <c r="A1225" s="32" t="s">
        <v>2090</v>
      </c>
      <c r="B1225" s="32" t="s">
        <v>2597</v>
      </c>
      <c r="C1225" s="32">
        <v>5</v>
      </c>
      <c r="D1225" s="32">
        <v>1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직접유입</v>
      </c>
      <c r="I1225" s="26" t="str">
        <f>IF(E1225="","",INDEX('기사 리스트'!B:B,MATCH("https://skinnonews.com"&amp;A1225,'기사 리스트'!C:C,0)))</f>
        <v/>
      </c>
    </row>
    <row r="1226" spans="1:9">
      <c r="A1226" s="32" t="s">
        <v>1341</v>
      </c>
      <c r="B1226" s="32" t="s">
        <v>2596</v>
      </c>
      <c r="C1226" s="32">
        <v>5</v>
      </c>
      <c r="D1226" s="32">
        <v>5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Google 검색</v>
      </c>
      <c r="I1226" s="26" t="str">
        <f>IF(E1226="","",INDEX('기사 리스트'!B:B,MATCH("https://skinnonews.com"&amp;A1226,'기사 리스트'!C:C,0)))</f>
        <v/>
      </c>
    </row>
    <row r="1227" spans="1:9">
      <c r="A1227" s="32" t="s">
        <v>1279</v>
      </c>
      <c r="B1227" s="32" t="s">
        <v>2597</v>
      </c>
      <c r="C1227" s="32">
        <v>5</v>
      </c>
      <c r="D1227" s="32">
        <v>5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직접유입</v>
      </c>
      <c r="I1227" s="26" t="str">
        <f>IF(E1227="","",INDEX('기사 리스트'!B:B,MATCH("https://skinnonews.com"&amp;A1227,'기사 리스트'!C:C,0)))</f>
        <v/>
      </c>
    </row>
    <row r="1228" spans="1:9">
      <c r="A1228" s="32" t="s">
        <v>1202</v>
      </c>
      <c r="B1228" s="32" t="s">
        <v>2631</v>
      </c>
      <c r="C1228" s="32">
        <v>5</v>
      </c>
      <c r="D1228" s="32">
        <v>1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Newsletter</v>
      </c>
      <c r="I1228" s="26" t="str">
        <f>IF(E1228="","",INDEX('기사 리스트'!B:B,MATCH("https://skinnonews.com"&amp;A1228,'기사 리스트'!C:C,0)))</f>
        <v/>
      </c>
    </row>
    <row r="1229" spans="1:9">
      <c r="A1229" s="32" t="s">
        <v>1104</v>
      </c>
      <c r="B1229" s="32" t="s">
        <v>2604</v>
      </c>
      <c r="C1229" s="32">
        <v>5</v>
      </c>
      <c r="D1229" s="32">
        <v>4</v>
      </c>
      <c r="E1229" s="26">
        <f>IFERROR(MATCH(A1229,기사별유입!$J$3:$J$3072,0),"")</f>
        <v>72</v>
      </c>
      <c r="F1229" s="26" t="str">
        <f>IF(E1229="","",E1229&amp;"@"&amp;COUNTIF($E$1:E1229,E1229))</f>
        <v>72@3</v>
      </c>
      <c r="G1229" s="26" t="str">
        <f t="shared" si="19"/>
        <v>Skgeocentric.com</v>
      </c>
      <c r="I1229" s="26" t="str">
        <f>IF(E1229="","",INDEX('기사 리스트'!B:B,MATCH("https://skinnonews.com"&amp;A1229,'기사 리스트'!C:C,0)))</f>
        <v>SK지오센트릭, 세계 최초 ‘플라스틱 재활용 클러스터’ 첫 삽</v>
      </c>
    </row>
    <row r="1230" spans="1:9">
      <c r="A1230" s="32" t="s">
        <v>1879</v>
      </c>
      <c r="B1230" s="32" t="s">
        <v>2652</v>
      </c>
      <c r="C1230" s="32">
        <v>5</v>
      </c>
      <c r="D1230" s="32">
        <v>3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Link.naver.com</v>
      </c>
      <c r="I1230" s="26" t="str">
        <f>IF(E1230="","",INDEX('기사 리스트'!B:B,MATCH("https://skinnonews.com"&amp;A1230,'기사 리스트'!C:C,0)))</f>
        <v/>
      </c>
    </row>
    <row r="1231" spans="1:9">
      <c r="A1231" s="32" t="s">
        <v>1415</v>
      </c>
      <c r="B1231" s="32" t="s">
        <v>2597</v>
      </c>
      <c r="C1231" s="32">
        <v>5</v>
      </c>
      <c r="D1231" s="32">
        <v>3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직접유입</v>
      </c>
      <c r="I1231" s="26" t="str">
        <f>IF(E1231="","",INDEX('기사 리스트'!B:B,MATCH("https://skinnonews.com"&amp;A1231,'기사 리스트'!C:C,0)))</f>
        <v/>
      </c>
    </row>
    <row r="1232" spans="1:9">
      <c r="A1232" s="32" t="s">
        <v>3020</v>
      </c>
      <c r="B1232" s="32" t="s">
        <v>2596</v>
      </c>
      <c r="C1232" s="32">
        <v>5</v>
      </c>
      <c r="D1232" s="32">
        <v>5</v>
      </c>
      <c r="E1232" s="26" t="str">
        <f>IFERROR(MATCH(A1232,기사별유입!$J$3:$J$3072,0),"")</f>
        <v/>
      </c>
      <c r="F1232" s="26" t="str">
        <f>IF(E1232="","",E1232&amp;"@"&amp;COUNTIF($E$1:E1232,E1232))</f>
        <v/>
      </c>
      <c r="G1232" s="26" t="str">
        <f t="shared" si="19"/>
        <v>Google 검색</v>
      </c>
      <c r="I1232" s="26" t="str">
        <f>IF(E1232="","",INDEX('기사 리스트'!B:B,MATCH("https://skinnonews.com"&amp;A1232,'기사 리스트'!C:C,0)))</f>
        <v/>
      </c>
    </row>
    <row r="1233" spans="1:9">
      <c r="A1233" s="32" t="s">
        <v>1579</v>
      </c>
      <c r="B1233" s="32" t="s">
        <v>2598</v>
      </c>
      <c r="C1233" s="32">
        <v>5</v>
      </c>
      <c r="D1233" s="32">
        <v>1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Naver 검색</v>
      </c>
      <c r="I1233" s="26" t="str">
        <f>IF(E1233="","",INDEX('기사 리스트'!B:B,MATCH("https://skinnonews.com"&amp;A1233,'기사 리스트'!C:C,0)))</f>
        <v/>
      </c>
    </row>
    <row r="1234" spans="1:9">
      <c r="A1234" s="32" t="s">
        <v>1983</v>
      </c>
      <c r="B1234" s="32" t="s">
        <v>2603</v>
      </c>
      <c r="C1234" s="32">
        <v>5</v>
      </c>
      <c r="D1234" s="32">
        <v>1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Skenergy.com</v>
      </c>
      <c r="I1234" s="26" t="str">
        <f>IF(E1234="","",INDEX('기사 리스트'!B:B,MATCH("https://skinnonews.com"&amp;A1234,'기사 리스트'!C:C,0)))</f>
        <v/>
      </c>
    </row>
    <row r="1235" spans="1:9">
      <c r="A1235" s="32" t="s">
        <v>1463</v>
      </c>
      <c r="B1235" s="32" t="s">
        <v>2596</v>
      </c>
      <c r="C1235" s="32">
        <v>5</v>
      </c>
      <c r="D1235" s="32">
        <v>4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Google 검색</v>
      </c>
      <c r="I1235" s="26" t="str">
        <f>IF(E1235="","",INDEX('기사 리스트'!B:B,MATCH("https://skinnonews.com"&amp;A1235,'기사 리스트'!C:C,0)))</f>
        <v/>
      </c>
    </row>
    <row r="1236" spans="1:9">
      <c r="A1236" s="32" t="s">
        <v>3513</v>
      </c>
      <c r="B1236" s="32" t="s">
        <v>2597</v>
      </c>
      <c r="C1236" s="32">
        <v>5</v>
      </c>
      <c r="D1236" s="32">
        <v>5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직접유입</v>
      </c>
      <c r="I1236" s="26" t="str">
        <f>IF(E1236="","",INDEX('기사 리스트'!B:B,MATCH("https://skinnonews.com"&amp;A1236,'기사 리스트'!C:C,0)))</f>
        <v/>
      </c>
    </row>
    <row r="1237" spans="1:9">
      <c r="A1237" s="32" t="s">
        <v>1280</v>
      </c>
      <c r="B1237" s="32" t="s">
        <v>2596</v>
      </c>
      <c r="C1237" s="32">
        <v>5</v>
      </c>
      <c r="D1237" s="32">
        <v>5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</row>
    <row r="1238" spans="1:9">
      <c r="A1238" s="32" t="s">
        <v>3086</v>
      </c>
      <c r="B1238" s="32" t="s">
        <v>2596</v>
      </c>
      <c r="C1238" s="32">
        <v>5</v>
      </c>
      <c r="D1238" s="32">
        <v>4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Google 검색</v>
      </c>
      <c r="I1238" s="26" t="str">
        <f>IF(E1238="","",INDEX('기사 리스트'!B:B,MATCH("https://skinnonews.com"&amp;A1238,'기사 리스트'!C:C,0)))</f>
        <v/>
      </c>
    </row>
    <row r="1239" spans="1:9">
      <c r="A1239" s="32" t="s">
        <v>1216</v>
      </c>
      <c r="B1239" s="32" t="s">
        <v>2597</v>
      </c>
      <c r="C1239" s="32">
        <v>5</v>
      </c>
      <c r="D1239" s="32">
        <v>3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직접유입</v>
      </c>
      <c r="I1239" s="26" t="str">
        <f>IF(E1239="","",INDEX('기사 리스트'!B:B,MATCH("https://skinnonews.com"&amp;A1239,'기사 리스트'!C:C,0)))</f>
        <v/>
      </c>
    </row>
    <row r="1240" spans="1:9">
      <c r="A1240" s="32" t="s">
        <v>1281</v>
      </c>
      <c r="B1240" s="32" t="s">
        <v>2597</v>
      </c>
      <c r="C1240" s="32">
        <v>5</v>
      </c>
      <c r="D1240" s="32">
        <v>5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직접유입</v>
      </c>
      <c r="I1240" s="26" t="str">
        <f>IF(E1240="","",INDEX('기사 리스트'!B:B,MATCH("https://skinnonews.com"&amp;A1240,'기사 리스트'!C:C,0)))</f>
        <v/>
      </c>
    </row>
    <row r="1241" spans="1:9">
      <c r="A1241" s="32" t="s">
        <v>1070</v>
      </c>
      <c r="B1241" s="32" t="s">
        <v>2597</v>
      </c>
      <c r="C1241" s="32">
        <v>5</v>
      </c>
      <c r="D1241" s="32">
        <v>4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직접유입</v>
      </c>
      <c r="I1241" s="26" t="str">
        <f>IF(E1241="","",INDEX('기사 리스트'!B:B,MATCH("https://skinnonews.com"&amp;A1241,'기사 리스트'!C:C,0)))</f>
        <v/>
      </c>
    </row>
    <row r="1242" spans="1:9">
      <c r="A1242" s="32" t="s">
        <v>1148</v>
      </c>
      <c r="B1242" s="32" t="s">
        <v>2596</v>
      </c>
      <c r="C1242" s="32">
        <v>5</v>
      </c>
      <c r="D1242" s="32">
        <v>4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Google 검색</v>
      </c>
      <c r="I1242" s="26" t="str">
        <f>IF(E1242="","",INDEX('기사 리스트'!B:B,MATCH("https://skinnonews.com"&amp;A1242,'기사 리스트'!C:C,0)))</f>
        <v/>
      </c>
    </row>
    <row r="1243" spans="1:9">
      <c r="A1243" s="32" t="s">
        <v>1416</v>
      </c>
      <c r="B1243" s="32" t="s">
        <v>2596</v>
      </c>
      <c r="C1243" s="32">
        <v>5</v>
      </c>
      <c r="D1243" s="32">
        <v>5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Google 검색</v>
      </c>
      <c r="I1243" s="26" t="str">
        <f>IF(E1243="","",INDEX('기사 리스트'!B:B,MATCH("https://skinnonews.com"&amp;A1243,'기사 리스트'!C:C,0)))</f>
        <v/>
      </c>
    </row>
    <row r="1244" spans="1:9">
      <c r="A1244" s="32" t="s">
        <v>1040</v>
      </c>
      <c r="B1244" s="32" t="s">
        <v>2605</v>
      </c>
      <c r="C1244" s="32">
        <v>5</v>
      </c>
      <c r="D1244" s="32">
        <v>3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Skenmove.com</v>
      </c>
      <c r="I1244" s="26" t="str">
        <f>IF(E1244="","",INDEX('기사 리스트'!B:B,MATCH("https://skinnonews.com"&amp;A1244,'기사 리스트'!C:C,0)))</f>
        <v/>
      </c>
    </row>
    <row r="1245" spans="1:9">
      <c r="A1245" s="32" t="s">
        <v>1030</v>
      </c>
      <c r="B1245" s="32" t="s">
        <v>2597</v>
      </c>
      <c r="C1245" s="32">
        <v>5</v>
      </c>
      <c r="D1245" s="32">
        <v>5</v>
      </c>
      <c r="E1245" s="26">
        <f>IFERROR(MATCH(A1245,기사별유입!$J$3:$J$3072,0),"")</f>
        <v>55</v>
      </c>
      <c r="F1245" s="26" t="str">
        <f>IF(E1245="","",E1245&amp;"@"&amp;COUNTIF($E$1:E1245,E1245))</f>
        <v>55@3</v>
      </c>
      <c r="G1245" s="26" t="str">
        <f t="shared" si="19"/>
        <v>직접유입</v>
      </c>
      <c r="I1245" s="26" t="str">
        <f>IF(E1245="","",INDEX('기사 리스트'!B:B,MATCH("https://skinnonews.com"&amp;A1245,'기사 리스트'!C:C,0)))</f>
        <v>SK엔무브, 데이터센터 수조형 액침냉각 이어 정밀액체냉각 시장 본격 진출</v>
      </c>
    </row>
    <row r="1246" spans="1:9">
      <c r="A1246" s="32" t="s">
        <v>1217</v>
      </c>
      <c r="B1246" s="32" t="s">
        <v>2597</v>
      </c>
      <c r="C1246" s="32">
        <v>5</v>
      </c>
      <c r="D1246" s="32">
        <v>3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직접유입</v>
      </c>
      <c r="I1246" s="26" t="str">
        <f>IF(E1246="","",INDEX('기사 리스트'!B:B,MATCH("https://skinnonews.com"&amp;A1246,'기사 리스트'!C:C,0)))</f>
        <v/>
      </c>
    </row>
    <row r="1247" spans="1:9">
      <c r="A1247" s="32" t="s">
        <v>1365</v>
      </c>
      <c r="B1247" s="32" t="s">
        <v>2596</v>
      </c>
      <c r="C1247" s="32">
        <v>5</v>
      </c>
      <c r="D1247" s="32">
        <v>4</v>
      </c>
      <c r="E1247" s="26" t="str">
        <f>IFERROR(MATCH(A1247,기사별유입!$J$3:$J$3072,0),"")</f>
        <v/>
      </c>
      <c r="F1247" s="26" t="str">
        <f>IF(E1247="","",E1247&amp;"@"&amp;COUNTIF($E$1:E1247,E1247))</f>
        <v/>
      </c>
      <c r="G1247" s="26" t="str">
        <f t="shared" si="19"/>
        <v>Google 검색</v>
      </c>
      <c r="I1247" s="26" t="str">
        <f>IF(E1247="","",INDEX('기사 리스트'!B:B,MATCH("https://skinnonews.com"&amp;A1247,'기사 리스트'!C:C,0)))</f>
        <v/>
      </c>
    </row>
    <row r="1248" spans="1:9">
      <c r="A1248" s="32" t="s">
        <v>2753</v>
      </c>
      <c r="B1248" s="32" t="s">
        <v>2606</v>
      </c>
      <c r="C1248" s="32">
        <v>5</v>
      </c>
      <c r="D1248" s="32">
        <v>5</v>
      </c>
      <c r="E1248" s="26" t="str">
        <f>IFERROR(MATCH(A1248,기사별유입!$J$3:$J$3072,0),"")</f>
        <v/>
      </c>
      <c r="F1248" s="26" t="str">
        <f>IF(E1248="","",E1248&amp;"@"&amp;COUNTIF($E$1:E1248,E1248))</f>
        <v/>
      </c>
      <c r="G1248" s="26" t="str">
        <f t="shared" si="19"/>
        <v>M.search.naver.com</v>
      </c>
      <c r="I1248" s="26" t="str">
        <f>IF(E1248="","",INDEX('기사 리스트'!B:B,MATCH("https://skinnonews.com"&amp;A1248,'기사 리스트'!C:C,0)))</f>
        <v/>
      </c>
    </row>
    <row r="1249" spans="1:9">
      <c r="A1249" s="32" t="s">
        <v>2749</v>
      </c>
      <c r="B1249" s="32" t="s">
        <v>2609</v>
      </c>
      <c r="C1249" s="32">
        <v>5</v>
      </c>
      <c r="D1249" s="32">
        <v>1</v>
      </c>
      <c r="E1249" s="26">
        <f>IFERROR(MATCH(A1249,기사별유입!$J$3:$J$3072,0),"")</f>
        <v>34</v>
      </c>
      <c r="F1249" s="26" t="str">
        <f>IF(E1249="","",E1249&amp;"@"&amp;COUNTIF($E$1:E1249,E1249))</f>
        <v>34@7</v>
      </c>
      <c r="G1249" s="26" t="str">
        <f t="shared" si="19"/>
        <v>Bing</v>
      </c>
      <c r="I1249" s="26" t="str">
        <f>IF(E1249="","",INDEX('기사 리스트'!B:B,MATCH("https://skinnonews.com"&amp;A1249,'기사 리스트'!C:C,0)))</f>
        <v>최재원 SK온 수석부회장 구성원 타운홀 미팅 “배터리 산업은 정해진 미래… 본원 경쟁력 단단히 갖춰야”</v>
      </c>
    </row>
    <row r="1250" spans="1:9">
      <c r="A1250" s="32" t="s">
        <v>2743</v>
      </c>
      <c r="B1250" s="32" t="s">
        <v>2600</v>
      </c>
      <c r="C1250" s="32">
        <v>5</v>
      </c>
      <c r="D1250" s="32">
        <v>5</v>
      </c>
      <c r="E1250" s="26">
        <f>IFERROR(MATCH(A1250,기사별유입!$J$3:$J$3072,0),"")</f>
        <v>8</v>
      </c>
      <c r="F1250" s="26" t="str">
        <f>IF(E1250="","",E1250&amp;"@"&amp;COUNTIF($E$1:E1250,E1250))</f>
        <v>8@5</v>
      </c>
      <c r="G1250" s="26" t="str">
        <f t="shared" si="19"/>
        <v>Facebook</v>
      </c>
      <c r="I1250" s="26" t="str">
        <f>IF(E1250="","",INDEX('기사 리스트'!B:B,MATCH("https://skinnonews.com"&amp;A1250,'기사 리스트'!C:C,0)))</f>
        <v>[전지적 배터리 시점] ① 일상을 차지(Charge)해 온 ‘전지’의 역사 – 과거의 꿈을 실현시키다!</v>
      </c>
    </row>
    <row r="1251" spans="1:9">
      <c r="A1251" s="32" t="s">
        <v>2743</v>
      </c>
      <c r="B1251" s="32" t="s">
        <v>2601</v>
      </c>
      <c r="C1251" s="32">
        <v>5</v>
      </c>
      <c r="D1251" s="32">
        <v>5</v>
      </c>
      <c r="E1251" s="26">
        <f>IFERROR(MATCH(A1251,기사별유입!$J$3:$J$3072,0),"")</f>
        <v>8</v>
      </c>
      <c r="F1251" s="26" t="str">
        <f>IF(E1251="","",E1251&amp;"@"&amp;COUNTIF($E$1:E1251,E1251))</f>
        <v>8@6</v>
      </c>
      <c r="G1251" s="26" t="str">
        <f t="shared" si="19"/>
        <v>Naver.com</v>
      </c>
      <c r="I1251" s="26" t="str">
        <f>IF(E1251="","",INDEX('기사 리스트'!B:B,MATCH("https://skinnonews.com"&amp;A1251,'기사 리스트'!C:C,0)))</f>
        <v>[전지적 배터리 시점] ① 일상을 차지(Charge)해 온 ‘전지’의 역사 – 과거의 꿈을 실현시키다!</v>
      </c>
    </row>
    <row r="1252" spans="1:9">
      <c r="A1252" s="32" t="s">
        <v>3013</v>
      </c>
      <c r="B1252" s="32" t="s">
        <v>2596</v>
      </c>
      <c r="C1252" s="32">
        <v>5</v>
      </c>
      <c r="D1252" s="32">
        <v>4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Google 검색</v>
      </c>
      <c r="I1252" s="26" t="str">
        <f>IF(E1252="","",INDEX('기사 리스트'!B:B,MATCH("https://skinnonews.com"&amp;A1252,'기사 리스트'!C:C,0)))</f>
        <v/>
      </c>
    </row>
    <row r="1253" spans="1:9">
      <c r="A1253" s="32" t="s">
        <v>3013</v>
      </c>
      <c r="B1253" s="32" t="s">
        <v>2598</v>
      </c>
      <c r="C1253" s="32">
        <v>5</v>
      </c>
      <c r="D1253" s="32">
        <v>5</v>
      </c>
      <c r="E1253" s="26" t="str">
        <f>IFERROR(MATCH(A1253,기사별유입!$J$3:$J$3072,0),"")</f>
        <v/>
      </c>
      <c r="F1253" s="26" t="str">
        <f>IF(E1253="","",E1253&amp;"@"&amp;COUNTIF($E$1:E1253,E1253))</f>
        <v/>
      </c>
      <c r="G1253" s="26" t="str">
        <f t="shared" si="19"/>
        <v>Naver 검색</v>
      </c>
      <c r="I1253" s="26" t="str">
        <f>IF(E1253="","",INDEX('기사 리스트'!B:B,MATCH("https://skinnonews.com"&amp;A1253,'기사 리스트'!C:C,0)))</f>
        <v/>
      </c>
    </row>
    <row r="1254" spans="1:9">
      <c r="A1254" s="32" t="s">
        <v>3004</v>
      </c>
      <c r="B1254" s="32" t="s">
        <v>2627</v>
      </c>
      <c r="C1254" s="32">
        <v>5</v>
      </c>
      <c r="D1254" s="32">
        <v>4</v>
      </c>
      <c r="E1254" s="26">
        <f>IFERROR(MATCH(A1254,기사별유입!$J$3:$J$3072,0),"")</f>
        <v>3</v>
      </c>
      <c r="F1254" s="26" t="str">
        <f>IF(E1254="","",E1254&amp;"@"&amp;COUNTIF($E$1:E1254,E1254))</f>
        <v>3@6</v>
      </c>
      <c r="G1254" s="26" t="str">
        <f t="shared" si="19"/>
        <v>Blog.naver.com</v>
      </c>
      <c r="I1254" s="26" t="str">
        <f>IF(E1254="","",INDEX('기사 리스트'!B:B,MATCH("https://skinnonews.com"&amp;A1254,'기사 리스트'!C:C,0)))</f>
        <v>[팩트체크해油] 석유 고갈… 50년 전에도 앞으로 50년, 지금도 50년?</v>
      </c>
    </row>
    <row r="1255" spans="1:9">
      <c r="A1255" s="32" t="s">
        <v>3009</v>
      </c>
      <c r="B1255" s="32" t="s">
        <v>2596</v>
      </c>
      <c r="C1255" s="32">
        <v>5</v>
      </c>
      <c r="D1255" s="32">
        <v>4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</row>
    <row r="1256" spans="1:9">
      <c r="A1256" s="32" t="s">
        <v>3007</v>
      </c>
      <c r="B1256" s="32" t="s">
        <v>2597</v>
      </c>
      <c r="C1256" s="32">
        <v>5</v>
      </c>
      <c r="D1256" s="32">
        <v>4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직접유입</v>
      </c>
      <c r="I1256" s="26" t="str">
        <f>IF(E1256="","",INDEX('기사 리스트'!B:B,MATCH("https://skinnonews.com"&amp;A1256,'기사 리스트'!C:C,0)))</f>
        <v/>
      </c>
    </row>
    <row r="1257" spans="1:9">
      <c r="A1257" s="32" t="s">
        <v>3005</v>
      </c>
      <c r="B1257" s="32" t="s">
        <v>2600</v>
      </c>
      <c r="C1257" s="32">
        <v>5</v>
      </c>
      <c r="D1257" s="32">
        <v>4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Facebook</v>
      </c>
      <c r="I1257" s="26" t="str">
        <f>IF(E1257="","",INDEX('기사 리스트'!B:B,MATCH("https://skinnonews.com"&amp;A1257,'기사 리스트'!C:C,0)))</f>
        <v/>
      </c>
    </row>
    <row r="1258" spans="1:9">
      <c r="A1258" s="32" t="s">
        <v>3011</v>
      </c>
      <c r="B1258" s="32" t="s">
        <v>2597</v>
      </c>
      <c r="C1258" s="32">
        <v>5</v>
      </c>
      <c r="D1258" s="32">
        <v>5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직접유입</v>
      </c>
      <c r="I1258" s="26" t="str">
        <f>IF(E1258="","",INDEX('기사 리스트'!B:B,MATCH("https://skinnonews.com"&amp;A1258,'기사 리스트'!C:C,0)))</f>
        <v/>
      </c>
    </row>
    <row r="1259" spans="1:9">
      <c r="A1259" s="32" t="s">
        <v>3011</v>
      </c>
      <c r="B1259" s="32" t="s">
        <v>2598</v>
      </c>
      <c r="C1259" s="32">
        <v>5</v>
      </c>
      <c r="D1259" s="32">
        <v>3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Naver 검색</v>
      </c>
      <c r="I1259" s="26" t="str">
        <f>IF(E1259="","",INDEX('기사 리스트'!B:B,MATCH("https://skinnonews.com"&amp;A1259,'기사 리스트'!C:C,0)))</f>
        <v/>
      </c>
    </row>
    <row r="1260" spans="1:9">
      <c r="A1260" s="32" t="s">
        <v>3010</v>
      </c>
      <c r="B1260" s="32" t="s">
        <v>2631</v>
      </c>
      <c r="C1260" s="32">
        <v>5</v>
      </c>
      <c r="D1260" s="32">
        <v>1</v>
      </c>
      <c r="E1260" s="26">
        <f>IFERROR(MATCH(A1260,기사별유입!$J$3:$J$3072,0),"")</f>
        <v>47</v>
      </c>
      <c r="F1260" s="26" t="str">
        <f>IF(E1260="","",E1260&amp;"@"&amp;COUNTIF($E$1:E1260,E1260))</f>
        <v>47@4</v>
      </c>
      <c r="G1260" s="26" t="str">
        <f t="shared" si="19"/>
        <v>Newsletter</v>
      </c>
      <c r="I1260" s="26" t="str">
        <f>IF(E1260="","",INDEX('기사 리스트'!B:B,MATCH("https://skinnonews.com"&amp;A1260,'기사 리스트'!C:C,0)))</f>
        <v>SK이노베이션, AI/DT 입힌 스마트플랜트 2.0 도입… 현장 효율성 대폭 높인다</v>
      </c>
    </row>
    <row r="1261" spans="1:9">
      <c r="A1261" s="32" t="s">
        <v>3014</v>
      </c>
      <c r="B1261" s="32" t="s">
        <v>2598</v>
      </c>
      <c r="C1261" s="32">
        <v>5</v>
      </c>
      <c r="D1261" s="32">
        <v>4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Naver 검색</v>
      </c>
      <c r="I1261" s="26" t="str">
        <f>IF(E1261="","",INDEX('기사 리스트'!B:B,MATCH("https://skinnonews.com"&amp;A1261,'기사 리스트'!C:C,0)))</f>
        <v/>
      </c>
    </row>
    <row r="1262" spans="1:9">
      <c r="A1262" s="32" t="s">
        <v>3442</v>
      </c>
      <c r="B1262" s="32" t="s">
        <v>2601</v>
      </c>
      <c r="C1262" s="32">
        <v>5</v>
      </c>
      <c r="D1262" s="32">
        <v>5</v>
      </c>
      <c r="E1262" s="26">
        <f>IFERROR(MATCH(A1262,기사별유입!$J$3:$J$3072,0),"")</f>
        <v>20</v>
      </c>
      <c r="F1262" s="26" t="str">
        <f>IF(E1262="","",E1262&amp;"@"&amp;COUNTIF($E$1:E1262,E1262))</f>
        <v>20@7</v>
      </c>
      <c r="G1262" s="26" t="str">
        <f t="shared" si="19"/>
        <v>Naver.com</v>
      </c>
      <c r="I1262" s="26" t="str">
        <f>IF(E1262="","",INDEX('기사 리스트'!B:B,MATCH("https://skinnonews.com"&amp;A1262,'기사 리스트'!C:C,0)))</f>
        <v>SK온, 리튬메탈 배터리용 고분자 전해질 개발</v>
      </c>
    </row>
    <row r="1263" spans="1:9">
      <c r="A1263" s="32" t="s">
        <v>3439</v>
      </c>
      <c r="B1263" s="32" t="s">
        <v>2642</v>
      </c>
      <c r="C1263" s="32">
        <v>5</v>
      </c>
      <c r="D1263" s="32">
        <v>5</v>
      </c>
      <c r="E1263" s="26">
        <f>IFERROR(MATCH(A1263,기사별유입!$J$3:$J$3072,0),"")</f>
        <v>1</v>
      </c>
      <c r="F1263" s="26" t="str">
        <f>IF(E1263="","",E1263&amp;"@"&amp;COUNTIF($E$1:E1263,E1263))</f>
        <v>1@6</v>
      </c>
      <c r="G1263" s="26" t="str">
        <f t="shared" si="19"/>
        <v>M.facebook.com</v>
      </c>
      <c r="I1263" s="26" t="str">
        <f>IF(E1263="","",INDEX('기사 리스트'!B:B,MATCH("https://skinnonews.com"&amp;A1263,'기사 리스트'!C:C,0)))</f>
        <v>“옥상정원? 테니스 코트? 아니죠!” 우리나라 옥상은 왜 대부분 녹색일까?</v>
      </c>
    </row>
    <row r="1264" spans="1:9">
      <c r="A1264" s="32" t="s">
        <v>3439</v>
      </c>
      <c r="B1264" s="32" t="s">
        <v>2598</v>
      </c>
      <c r="C1264" s="32">
        <v>5</v>
      </c>
      <c r="D1264" s="32">
        <v>4</v>
      </c>
      <c r="E1264" s="26">
        <f>IFERROR(MATCH(A1264,기사별유입!$J$3:$J$3072,0),"")</f>
        <v>1</v>
      </c>
      <c r="F1264" s="26" t="str">
        <f>IF(E1264="","",E1264&amp;"@"&amp;COUNTIF($E$1:E1264,E1264))</f>
        <v>1@7</v>
      </c>
      <c r="G1264" s="26" t="str">
        <f t="shared" si="19"/>
        <v>Naver 검색</v>
      </c>
      <c r="I1264" s="26" t="str">
        <f>IF(E1264="","",INDEX('기사 리스트'!B:B,MATCH("https://skinnonews.com"&amp;A1264,'기사 리스트'!C:C,0)))</f>
        <v>“옥상정원? 테니스 코트? 아니죠!” 우리나라 옥상은 왜 대부분 녹색일까?</v>
      </c>
    </row>
    <row r="1265" spans="1:9">
      <c r="A1265" s="32" t="s">
        <v>1190</v>
      </c>
      <c r="B1265" s="32" t="s">
        <v>2597</v>
      </c>
      <c r="C1265" s="32">
        <v>5</v>
      </c>
      <c r="D1265" s="32">
        <v>4</v>
      </c>
      <c r="E1265" s="26" t="str">
        <f>IFERROR(MATCH(A1265,기사별유입!$J$3:$J$3072,0),"")</f>
        <v/>
      </c>
      <c r="F1265" s="26" t="str">
        <f>IF(E1265="","",E1265&amp;"@"&amp;COUNTIF($E$1:E1265,E1265))</f>
        <v/>
      </c>
      <c r="G1265" s="26" t="str">
        <f t="shared" si="19"/>
        <v>직접유입</v>
      </c>
      <c r="I1265" s="26" t="str">
        <f>IF(E1265="","",INDEX('기사 리스트'!B:B,MATCH("https://skinnonews.com"&amp;A1265,'기사 리스트'!C:C,0)))</f>
        <v/>
      </c>
    </row>
    <row r="1266" spans="1:9">
      <c r="A1266" s="32" t="s">
        <v>1798</v>
      </c>
      <c r="B1266" s="32" t="s">
        <v>2596</v>
      </c>
      <c r="C1266" s="32">
        <v>5</v>
      </c>
      <c r="D1266" s="32">
        <v>5</v>
      </c>
      <c r="E1266" s="26" t="str">
        <f>IFERROR(MATCH(A1266,기사별유입!$J$3:$J$3072,0),"")</f>
        <v/>
      </c>
      <c r="F1266" s="26" t="str">
        <f>IF(E1266="","",E1266&amp;"@"&amp;COUNTIF($E$1:E1266,E1266))</f>
        <v/>
      </c>
      <c r="G1266" s="26" t="str">
        <f t="shared" si="19"/>
        <v>Google 검색</v>
      </c>
      <c r="I1266" s="26" t="str">
        <f>IF(E1266="","",INDEX('기사 리스트'!B:B,MATCH("https://skinnonews.com"&amp;A1266,'기사 리스트'!C:C,0)))</f>
        <v/>
      </c>
    </row>
    <row r="1267" spans="1:9">
      <c r="A1267" s="32" t="s">
        <v>2101</v>
      </c>
      <c r="B1267" s="32" t="s">
        <v>2596</v>
      </c>
      <c r="C1267" s="32">
        <v>5</v>
      </c>
      <c r="D1267" s="32">
        <v>5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</row>
    <row r="1268" spans="1:9">
      <c r="A1268" s="32" t="s">
        <v>1285</v>
      </c>
      <c r="B1268" s="32" t="s">
        <v>2596</v>
      </c>
      <c r="C1268" s="32">
        <v>5</v>
      </c>
      <c r="D1268" s="32">
        <v>5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Google 검색</v>
      </c>
      <c r="I1268" s="26" t="str">
        <f>IF(E1268="","",INDEX('기사 리스트'!B:B,MATCH("https://skinnonews.com"&amp;A1268,'기사 리스트'!C:C,0)))</f>
        <v/>
      </c>
    </row>
    <row r="1269" spans="1:9">
      <c r="A1269" s="32" t="s">
        <v>2414</v>
      </c>
      <c r="B1269" s="32" t="s">
        <v>2596</v>
      </c>
      <c r="C1269" s="32">
        <v>5</v>
      </c>
      <c r="D1269" s="32">
        <v>5</v>
      </c>
      <c r="E1269" s="26" t="str">
        <f>IFERROR(MATCH(A1269,기사별유입!$J$3:$J$3072,0),"")</f>
        <v/>
      </c>
      <c r="F1269" s="26" t="str">
        <f>IF(E1269="","",E1269&amp;"@"&amp;COUNTIF($E$1:E1269,E1269))</f>
        <v/>
      </c>
      <c r="G1269" s="26" t="str">
        <f t="shared" si="19"/>
        <v>Google 검색</v>
      </c>
      <c r="I1269" s="26" t="str">
        <f>IF(E1269="","",INDEX('기사 리스트'!B:B,MATCH("https://skinnonews.com"&amp;A1269,'기사 리스트'!C:C,0)))</f>
        <v/>
      </c>
    </row>
    <row r="1270" spans="1:9">
      <c r="A1270" s="32" t="s">
        <v>1887</v>
      </c>
      <c r="B1270" s="32" t="s">
        <v>2596</v>
      </c>
      <c r="C1270" s="32">
        <v>5</v>
      </c>
      <c r="D1270" s="32">
        <v>4</v>
      </c>
      <c r="E1270" s="26" t="str">
        <f>IFERROR(MATCH(A1270,기사별유입!$J$3:$J$3072,0),"")</f>
        <v/>
      </c>
      <c r="F1270" s="26" t="str">
        <f>IF(E1270="","",E1270&amp;"@"&amp;COUNTIF($E$1:E1270,E1270))</f>
        <v/>
      </c>
      <c r="G1270" s="26" t="str">
        <f t="shared" si="19"/>
        <v>Google 검색</v>
      </c>
      <c r="I1270" s="26" t="str">
        <f>IF(E1270="","",INDEX('기사 리스트'!B:B,MATCH("https://skinnonews.com"&amp;A1270,'기사 리스트'!C:C,0)))</f>
        <v/>
      </c>
    </row>
    <row r="1271" spans="1:9">
      <c r="A1271" s="32" t="s">
        <v>1583</v>
      </c>
      <c r="B1271" s="32" t="s">
        <v>2596</v>
      </c>
      <c r="C1271" s="32">
        <v>5</v>
      </c>
      <c r="D1271" s="32">
        <v>5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</row>
    <row r="1272" spans="1:9">
      <c r="A1272" s="32" t="s">
        <v>1632</v>
      </c>
      <c r="B1272" s="32" t="s">
        <v>2598</v>
      </c>
      <c r="C1272" s="32">
        <v>5</v>
      </c>
      <c r="D1272" s="32">
        <v>4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Naver 검색</v>
      </c>
      <c r="I1272" s="26" t="str">
        <f>IF(E1272="","",INDEX('기사 리스트'!B:B,MATCH("https://skinnonews.com"&amp;A1272,'기사 리스트'!C:C,0)))</f>
        <v/>
      </c>
    </row>
    <row r="1273" spans="1:9">
      <c r="A1273" s="32" t="s">
        <v>1584</v>
      </c>
      <c r="B1273" s="32" t="s">
        <v>2596</v>
      </c>
      <c r="C1273" s="32">
        <v>5</v>
      </c>
      <c r="D1273" s="32">
        <v>4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Google 검색</v>
      </c>
      <c r="I1273" s="26" t="str">
        <f>IF(E1273="","",INDEX('기사 리스트'!B:B,MATCH("https://skinnonews.com"&amp;A1273,'기사 리스트'!C:C,0)))</f>
        <v/>
      </c>
    </row>
    <row r="1274" spans="1:9">
      <c r="A1274" s="32" t="s">
        <v>1728</v>
      </c>
      <c r="B1274" s="32" t="s">
        <v>2596</v>
      </c>
      <c r="C1274" s="32">
        <v>5</v>
      </c>
      <c r="D1274" s="32">
        <v>5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Google 검색</v>
      </c>
      <c r="I1274" s="26" t="str">
        <f>IF(E1274="","",INDEX('기사 리스트'!B:B,MATCH("https://skinnonews.com"&amp;A1274,'기사 리스트'!C:C,0)))</f>
        <v/>
      </c>
    </row>
    <row r="1275" spans="1:9">
      <c r="A1275" s="32" t="s">
        <v>1466</v>
      </c>
      <c r="B1275" s="32" t="s">
        <v>2598</v>
      </c>
      <c r="C1275" s="32">
        <v>5</v>
      </c>
      <c r="D1275" s="32">
        <v>3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Naver 검색</v>
      </c>
      <c r="I1275" s="26" t="str">
        <f>IF(E1275="","",INDEX('기사 리스트'!B:B,MATCH("https://skinnonews.com"&amp;A1275,'기사 리스트'!C:C,0)))</f>
        <v/>
      </c>
    </row>
    <row r="1276" spans="1:9">
      <c r="A1276" s="32" t="s">
        <v>2108</v>
      </c>
      <c r="B1276" s="32" t="s">
        <v>2596</v>
      </c>
      <c r="C1276" s="32">
        <v>5</v>
      </c>
      <c r="D1276" s="32">
        <v>4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Google 검색</v>
      </c>
      <c r="I1276" s="26" t="str">
        <f>IF(E1276="","",INDEX('기사 리스트'!B:B,MATCH("https://skinnonews.com"&amp;A1276,'기사 리스트'!C:C,0)))</f>
        <v/>
      </c>
    </row>
    <row r="1277" spans="1:9">
      <c r="A1277" s="32" t="s">
        <v>2244</v>
      </c>
      <c r="B1277" s="32" t="s">
        <v>2596</v>
      </c>
      <c r="C1277" s="32">
        <v>5</v>
      </c>
      <c r="D1277" s="32">
        <v>5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Google 검색</v>
      </c>
      <c r="I1277" s="26" t="str">
        <f>IF(E1277="","",INDEX('기사 리스트'!B:B,MATCH("https://skinnonews.com"&amp;A1277,'기사 리스트'!C:C,0)))</f>
        <v/>
      </c>
    </row>
    <row r="1278" spans="1:9">
      <c r="A1278" s="32" t="s">
        <v>1730</v>
      </c>
      <c r="B1278" s="32" t="s">
        <v>2596</v>
      </c>
      <c r="C1278" s="32">
        <v>5</v>
      </c>
      <c r="D1278" s="32">
        <v>4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Google 검색</v>
      </c>
      <c r="I1278" s="26" t="str">
        <f>IF(E1278="","",INDEX('기사 리스트'!B:B,MATCH("https://skinnonews.com"&amp;A1278,'기사 리스트'!C:C,0)))</f>
        <v/>
      </c>
    </row>
    <row r="1279" spans="1:9">
      <c r="A1279" s="32" t="s">
        <v>1326</v>
      </c>
      <c r="B1279" s="32" t="s">
        <v>2597</v>
      </c>
      <c r="C1279" s="32">
        <v>5</v>
      </c>
      <c r="D1279" s="32">
        <v>2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직접유입</v>
      </c>
      <c r="I1279" s="26" t="str">
        <f>IF(E1279="","",INDEX('기사 리스트'!B:B,MATCH("https://skinnonews.com"&amp;A1279,'기사 리스트'!C:C,0)))</f>
        <v/>
      </c>
    </row>
    <row r="1280" spans="1:9">
      <c r="A1280" s="32" t="s">
        <v>2421</v>
      </c>
      <c r="B1280" s="32" t="s">
        <v>2596</v>
      </c>
      <c r="C1280" s="32">
        <v>5</v>
      </c>
      <c r="D1280" s="32">
        <v>5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</row>
    <row r="1281" spans="1:9">
      <c r="A1281" s="32" t="s">
        <v>1684</v>
      </c>
      <c r="B1281" s="32" t="s">
        <v>2596</v>
      </c>
      <c r="C1281" s="32">
        <v>5</v>
      </c>
      <c r="D1281" s="32">
        <v>2</v>
      </c>
      <c r="E1281" s="26" t="str">
        <f>IFERROR(MATCH(A1281,기사별유입!$J$3:$J$3072,0),"")</f>
        <v/>
      </c>
      <c r="F1281" s="26" t="str">
        <f>IF(E1281="","",E1281&amp;"@"&amp;COUNTIF($E$1:E1281,E1281))</f>
        <v/>
      </c>
      <c r="G1281" s="26" t="str">
        <f t="shared" si="19"/>
        <v>Google 검색</v>
      </c>
      <c r="I1281" s="26" t="str">
        <f>IF(E1281="","",INDEX('기사 리스트'!B:B,MATCH("https://skinnonews.com"&amp;A1281,'기사 리스트'!C:C,0)))</f>
        <v/>
      </c>
    </row>
    <row r="1282" spans="1:9">
      <c r="A1282" s="32" t="s">
        <v>1891</v>
      </c>
      <c r="B1282" s="32" t="s">
        <v>2596</v>
      </c>
      <c r="C1282" s="32">
        <v>5</v>
      </c>
      <c r="D1282" s="32">
        <v>4</v>
      </c>
      <c r="E1282" s="26" t="str">
        <f>IFERROR(MATCH(A1282,기사별유입!$J$3:$J$3072,0),"")</f>
        <v/>
      </c>
      <c r="F1282" s="26" t="str">
        <f>IF(E1282="","",E1282&amp;"@"&amp;COUNTIF($E$1:E1282,E1282))</f>
        <v/>
      </c>
      <c r="G1282" s="26" t="str">
        <f t="shared" si="19"/>
        <v>Google 검색</v>
      </c>
      <c r="I1282" s="26" t="str">
        <f>IF(E1282="","",INDEX('기사 리스트'!B:B,MATCH("https://skinnonews.com"&amp;A1282,'기사 리스트'!C:C,0)))</f>
        <v/>
      </c>
    </row>
    <row r="1283" spans="1:9">
      <c r="A1283" s="32" t="s">
        <v>1996</v>
      </c>
      <c r="B1283" s="32" t="s">
        <v>2596</v>
      </c>
      <c r="C1283" s="32">
        <v>5</v>
      </c>
      <c r="D1283" s="32">
        <v>5</v>
      </c>
      <c r="E1283" s="26" t="str">
        <f>IFERROR(MATCH(A1283,기사별유입!$J$3:$J$3072,0),"")</f>
        <v/>
      </c>
      <c r="F1283" s="26" t="str">
        <f>IF(E1283="","",E1283&amp;"@"&amp;COUNTIF($E$1:E1283,E1283))</f>
        <v/>
      </c>
      <c r="G1283" s="26" t="str">
        <f t="shared" ref="G1283:G1346" si="20">IF(B1283="naver","Naver 검색",IF(B1283="google","Google 검색",IF(B1283="(direct)","직접유입",UPPER(LEFT(B1283,1))&amp;MID(B1283,2,99))))</f>
        <v>Google 검색</v>
      </c>
      <c r="I1283" s="26" t="str">
        <f>IF(E1283="","",INDEX('기사 리스트'!B:B,MATCH("https://skinnonews.com"&amp;A1283,'기사 리스트'!C:C,0)))</f>
        <v/>
      </c>
    </row>
    <row r="1284" spans="1:9">
      <c r="A1284" s="32" t="s">
        <v>2110</v>
      </c>
      <c r="B1284" s="32" t="s">
        <v>2596</v>
      </c>
      <c r="C1284" s="32">
        <v>5</v>
      </c>
      <c r="D1284" s="32">
        <v>3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Google 검색</v>
      </c>
      <c r="I1284" s="26" t="str">
        <f>IF(E1284="","",INDEX('기사 리스트'!B:B,MATCH("https://skinnonews.com"&amp;A1284,'기사 리스트'!C:C,0)))</f>
        <v/>
      </c>
    </row>
    <row r="1285" spans="1:9">
      <c r="A1285" s="32" t="s">
        <v>1893</v>
      </c>
      <c r="B1285" s="32" t="s">
        <v>2597</v>
      </c>
      <c r="C1285" s="32">
        <v>5</v>
      </c>
      <c r="D1285" s="32">
        <v>5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직접유입</v>
      </c>
      <c r="I1285" s="26" t="str">
        <f>IF(E1285="","",INDEX('기사 리스트'!B:B,MATCH("https://skinnonews.com"&amp;A1285,'기사 리스트'!C:C,0)))</f>
        <v/>
      </c>
    </row>
    <row r="1286" spans="1:9">
      <c r="A1286" s="32" t="s">
        <v>2246</v>
      </c>
      <c r="B1286" s="32" t="s">
        <v>2596</v>
      </c>
      <c r="C1286" s="32">
        <v>5</v>
      </c>
      <c r="D1286" s="32">
        <v>2</v>
      </c>
      <c r="E1286" s="26" t="str">
        <f>IFERROR(MATCH(A1286,기사별유입!$J$3:$J$3072,0),"")</f>
        <v/>
      </c>
      <c r="F1286" s="26" t="str">
        <f>IF(E1286="","",E1286&amp;"@"&amp;COUNTIF($E$1:E1286,E1286))</f>
        <v/>
      </c>
      <c r="G1286" s="26" t="str">
        <f t="shared" si="20"/>
        <v>Google 검색</v>
      </c>
      <c r="I1286" s="26" t="str">
        <f>IF(E1286="","",INDEX('기사 리스트'!B:B,MATCH("https://skinnonews.com"&amp;A1286,'기사 리스트'!C:C,0)))</f>
        <v/>
      </c>
    </row>
    <row r="1287" spans="1:9">
      <c r="A1287" s="32" t="s">
        <v>1997</v>
      </c>
      <c r="B1287" s="32" t="s">
        <v>2596</v>
      </c>
      <c r="C1287" s="32">
        <v>5</v>
      </c>
      <c r="D1287" s="32">
        <v>5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Google 검색</v>
      </c>
      <c r="I1287" s="26" t="str">
        <f>IF(E1287="","",INDEX('기사 리스트'!B:B,MATCH("https://skinnonews.com"&amp;A1287,'기사 리스트'!C:C,0)))</f>
        <v/>
      </c>
    </row>
    <row r="1288" spans="1:9">
      <c r="A1288" s="32" t="s">
        <v>1497</v>
      </c>
      <c r="B1288" s="32" t="s">
        <v>2596</v>
      </c>
      <c r="C1288" s="32">
        <v>5</v>
      </c>
      <c r="D1288" s="32">
        <v>5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</row>
    <row r="1289" spans="1:9">
      <c r="A1289" s="32" t="s">
        <v>2113</v>
      </c>
      <c r="B1289" s="32" t="s">
        <v>2598</v>
      </c>
      <c r="C1289" s="32">
        <v>5</v>
      </c>
      <c r="D1289" s="32">
        <v>5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Naver 검색</v>
      </c>
      <c r="I1289" s="26" t="str">
        <f>IF(E1289="","",INDEX('기사 리스트'!B:B,MATCH("https://skinnonews.com"&amp;A1289,'기사 리스트'!C:C,0)))</f>
        <v/>
      </c>
    </row>
    <row r="1290" spans="1:9">
      <c r="A1290" s="32" t="s">
        <v>1732</v>
      </c>
      <c r="B1290" s="32" t="s">
        <v>2596</v>
      </c>
      <c r="C1290" s="32">
        <v>5</v>
      </c>
      <c r="D1290" s="32">
        <v>5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Google 검색</v>
      </c>
      <c r="I1290" s="26" t="str">
        <f>IF(E1290="","",INDEX('기사 리스트'!B:B,MATCH("https://skinnonews.com"&amp;A1290,'기사 리스트'!C:C,0)))</f>
        <v/>
      </c>
    </row>
    <row r="1291" spans="1:9">
      <c r="A1291" s="32" t="s">
        <v>1077</v>
      </c>
      <c r="B1291" s="32" t="s">
        <v>2596</v>
      </c>
      <c r="C1291" s="32">
        <v>5</v>
      </c>
      <c r="D1291" s="32">
        <v>5</v>
      </c>
      <c r="E1291" s="26" t="str">
        <f>IFERROR(MATCH(A1291,기사별유입!$J$3:$J$3072,0),"")</f>
        <v/>
      </c>
      <c r="F1291" s="26" t="str">
        <f>IF(E1291="","",E1291&amp;"@"&amp;COUNTIF($E$1:E1291,E1291))</f>
        <v/>
      </c>
      <c r="G1291" s="26" t="str">
        <f t="shared" si="20"/>
        <v>Google 검색</v>
      </c>
      <c r="I1291" s="26" t="str">
        <f>IF(E1291="","",INDEX('기사 리스트'!B:B,MATCH("https://skinnonews.com"&amp;A1291,'기사 리스트'!C:C,0)))</f>
        <v/>
      </c>
    </row>
    <row r="1292" spans="1:9">
      <c r="A1292" s="32" t="s">
        <v>1734</v>
      </c>
      <c r="B1292" s="32" t="s">
        <v>2654</v>
      </c>
      <c r="C1292" s="32">
        <v>5</v>
      </c>
      <c r="D1292" s="32">
        <v>1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M.keep.naver.com</v>
      </c>
      <c r="I1292" s="26" t="str">
        <f>IF(E1292="","",INDEX('기사 리스트'!B:B,MATCH("https://skinnonews.com"&amp;A1292,'기사 리스트'!C:C,0)))</f>
        <v/>
      </c>
    </row>
    <row r="1293" spans="1:9">
      <c r="A1293" s="32" t="s">
        <v>2002</v>
      </c>
      <c r="B1293" s="32" t="s">
        <v>2596</v>
      </c>
      <c r="C1293" s="32">
        <v>5</v>
      </c>
      <c r="D1293" s="32">
        <v>5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Google 검색</v>
      </c>
      <c r="I1293" s="26" t="str">
        <f>IF(E1293="","",INDEX('기사 리스트'!B:B,MATCH("https://skinnonews.com"&amp;A1293,'기사 리스트'!C:C,0)))</f>
        <v/>
      </c>
    </row>
    <row r="1294" spans="1:9">
      <c r="A1294" s="32" t="s">
        <v>1587</v>
      </c>
      <c r="B1294" s="32" t="s">
        <v>2596</v>
      </c>
      <c r="C1294" s="32">
        <v>5</v>
      </c>
      <c r="D1294" s="32">
        <v>5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Google 검색</v>
      </c>
      <c r="I1294" s="26" t="str">
        <f>IF(E1294="","",INDEX('기사 리스트'!B:B,MATCH("https://skinnonews.com"&amp;A1294,'기사 리스트'!C:C,0)))</f>
        <v/>
      </c>
    </row>
    <row r="1295" spans="1:9">
      <c r="A1295" s="32" t="s">
        <v>3043</v>
      </c>
      <c r="B1295" s="32" t="s">
        <v>2596</v>
      </c>
      <c r="C1295" s="32">
        <v>5</v>
      </c>
      <c r="D1295" s="32">
        <v>3</v>
      </c>
      <c r="E1295" s="26" t="str">
        <f>IFERROR(MATCH(A1295,기사별유입!$J$3:$J$3072,0),"")</f>
        <v/>
      </c>
      <c r="F1295" s="26" t="str">
        <f>IF(E1295="","",E1295&amp;"@"&amp;COUNTIF($E$1:E1295,E1295))</f>
        <v/>
      </c>
      <c r="G1295" s="26" t="str">
        <f t="shared" si="20"/>
        <v>Google 검색</v>
      </c>
      <c r="I1295" s="26" t="str">
        <f>IF(E1295="","",INDEX('기사 리스트'!B:B,MATCH("https://skinnonews.com"&amp;A1295,'기사 리스트'!C:C,0)))</f>
        <v/>
      </c>
    </row>
    <row r="1296" spans="1:9">
      <c r="A1296" s="32" t="s">
        <v>1021</v>
      </c>
      <c r="B1296" s="32" t="s">
        <v>2597</v>
      </c>
      <c r="C1296" s="32">
        <v>5</v>
      </c>
      <c r="D1296" s="32">
        <v>5</v>
      </c>
      <c r="E1296" s="26">
        <f>IFERROR(MATCH(A1296,기사별유입!$J$3:$J$3072,0),"")</f>
        <v>22</v>
      </c>
      <c r="F1296" s="26" t="str">
        <f>IF(E1296="","",E1296&amp;"@"&amp;COUNTIF($E$1:E1296,E1296))</f>
        <v>22@2</v>
      </c>
      <c r="G1296" s="26" t="str">
        <f t="shared" si="20"/>
        <v>직접유입</v>
      </c>
      <c r="I1296" s="26" t="str">
        <f>IF(E1296="","",INDEX('기사 리스트'!B:B,MATCH("https://skinnonews.com"&amp;A1296,'기사 리스트'!C:C,0)))</f>
        <v>석유화학으로 탄생한 플라스틱 소재 ‘폴리에틸렌(Polyethylene)’! 어떻게 사용될까?</v>
      </c>
    </row>
    <row r="1297" spans="1:9">
      <c r="A1297" s="32" t="s">
        <v>1008</v>
      </c>
      <c r="B1297" s="32" t="s">
        <v>2609</v>
      </c>
      <c r="C1297" s="32">
        <v>5</v>
      </c>
      <c r="D1297" s="32">
        <v>5</v>
      </c>
      <c r="E1297" s="26">
        <f>IFERROR(MATCH(A1297,기사별유입!$J$3:$J$3072,0),"")</f>
        <v>10</v>
      </c>
      <c r="F1297" s="26" t="str">
        <f>IF(E1297="","",E1297&amp;"@"&amp;COUNTIF($E$1:E1297,E1297))</f>
        <v>10@4</v>
      </c>
      <c r="G1297" s="26" t="str">
        <f t="shared" si="20"/>
        <v>Bing</v>
      </c>
      <c r="I1297" s="26" t="str">
        <f>IF(E1297="","",INDEX('기사 리스트'!B:B,MATCH("https://skinnonews.com"&amp;A1297,'기사 리스트'!C:C,0)))</f>
        <v>비행기를 띄우는 힘, ‘항공유’의 모든 것</v>
      </c>
    </row>
    <row r="1298" spans="1:9">
      <c r="A1298" s="32" t="s">
        <v>1069</v>
      </c>
      <c r="B1298" s="32" t="s">
        <v>2597</v>
      </c>
      <c r="C1298" s="32">
        <v>5</v>
      </c>
      <c r="D1298" s="32">
        <v>4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직접유입</v>
      </c>
      <c r="I1298" s="26" t="str">
        <f>IF(E1298="","",INDEX('기사 리스트'!B:B,MATCH("https://skinnonews.com"&amp;A1298,'기사 리스트'!C:C,0)))</f>
        <v/>
      </c>
    </row>
    <row r="1299" spans="1:9">
      <c r="A1299" s="32" t="s">
        <v>1069</v>
      </c>
      <c r="B1299" s="32" t="s">
        <v>2598</v>
      </c>
      <c r="C1299" s="32">
        <v>5</v>
      </c>
      <c r="D1299" s="32">
        <v>6</v>
      </c>
      <c r="E1299" s="26" t="str">
        <f>IFERROR(MATCH(A1299,기사별유입!$J$3:$J$3072,0),"")</f>
        <v/>
      </c>
      <c r="F1299" s="26" t="str">
        <f>IF(E1299="","",E1299&amp;"@"&amp;COUNTIF($E$1:E1299,E1299))</f>
        <v/>
      </c>
      <c r="G1299" s="26" t="str">
        <f t="shared" si="20"/>
        <v>Naver 검색</v>
      </c>
      <c r="I1299" s="26" t="str">
        <f>IF(E1299="","",INDEX('기사 리스트'!B:B,MATCH("https://skinnonews.com"&amp;A1299,'기사 리스트'!C:C,0)))</f>
        <v/>
      </c>
    </row>
    <row r="1300" spans="1:9">
      <c r="A1300" s="32" t="s">
        <v>3514</v>
      </c>
      <c r="B1300" s="32" t="s">
        <v>2596</v>
      </c>
      <c r="C1300" s="32">
        <v>5</v>
      </c>
      <c r="D1300" s="32">
        <v>2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Google 검색</v>
      </c>
      <c r="I1300" s="26" t="str">
        <f>IF(E1300="","",INDEX('기사 리스트'!B:B,MATCH("https://skinnonews.com"&amp;A1300,'기사 리스트'!C:C,0)))</f>
        <v/>
      </c>
    </row>
    <row r="1301" spans="1:9">
      <c r="A1301" s="32" t="s">
        <v>1743</v>
      </c>
      <c r="B1301" s="32" t="s">
        <v>2596</v>
      </c>
      <c r="C1301" s="32">
        <v>5</v>
      </c>
      <c r="D1301" s="32">
        <v>5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Google 검색</v>
      </c>
      <c r="I1301" s="26" t="str">
        <f>IF(E1301="","",INDEX('기사 리스트'!B:B,MATCH("https://skinnonews.com"&amp;A1301,'기사 리스트'!C:C,0)))</f>
        <v/>
      </c>
    </row>
    <row r="1302" spans="1:9">
      <c r="A1302" s="32" t="s">
        <v>1908</v>
      </c>
      <c r="B1302" s="32" t="s">
        <v>2623</v>
      </c>
      <c r="C1302" s="32">
        <v>5</v>
      </c>
      <c r="D1302" s="32">
        <v>5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Sktradinginternational.com</v>
      </c>
      <c r="I1302" s="26" t="str">
        <f>IF(E1302="","",INDEX('기사 리스트'!B:B,MATCH("https://skinnonews.com"&amp;A1302,'기사 리스트'!C:C,0)))</f>
        <v/>
      </c>
    </row>
    <row r="1303" spans="1:9">
      <c r="A1303" s="32" t="s">
        <v>1745</v>
      </c>
      <c r="B1303" s="32" t="s">
        <v>2609</v>
      </c>
      <c r="C1303" s="32">
        <v>5</v>
      </c>
      <c r="D1303" s="32">
        <v>4</v>
      </c>
      <c r="E1303" s="26" t="str">
        <f>IFERROR(MATCH(A1303,기사별유입!$J$3:$J$3072,0),"")</f>
        <v/>
      </c>
      <c r="F1303" s="26" t="str">
        <f>IF(E1303="","",E1303&amp;"@"&amp;COUNTIF($E$1:E1303,E1303))</f>
        <v/>
      </c>
      <c r="G1303" s="26" t="str">
        <f t="shared" si="20"/>
        <v>Bing</v>
      </c>
      <c r="I1303" s="26" t="str">
        <f>IF(E1303="","",INDEX('기사 리스트'!B:B,MATCH("https://skinnonews.com"&amp;A1303,'기사 리스트'!C:C,0)))</f>
        <v/>
      </c>
    </row>
    <row r="1304" spans="1:9">
      <c r="A1304" s="32" t="s">
        <v>1345</v>
      </c>
      <c r="B1304" s="32" t="s">
        <v>2596</v>
      </c>
      <c r="C1304" s="32">
        <v>5</v>
      </c>
      <c r="D1304" s="32">
        <v>5</v>
      </c>
      <c r="E1304" s="26" t="str">
        <f>IFERROR(MATCH(A1304,기사별유입!$J$3:$J$3072,0),"")</f>
        <v/>
      </c>
      <c r="F1304" s="26" t="str">
        <f>IF(E1304="","",E1304&amp;"@"&amp;COUNTIF($E$1:E1304,E1304))</f>
        <v/>
      </c>
      <c r="G1304" s="26" t="str">
        <f t="shared" si="20"/>
        <v>Google 검색</v>
      </c>
      <c r="I1304" s="26" t="str">
        <f>IF(E1304="","",INDEX('기사 리스트'!B:B,MATCH("https://skinnonews.com"&amp;A1304,'기사 리스트'!C:C,0)))</f>
        <v/>
      </c>
    </row>
    <row r="1305" spans="1:9">
      <c r="A1305" s="32" t="s">
        <v>2267</v>
      </c>
      <c r="B1305" s="32" t="s">
        <v>2596</v>
      </c>
      <c r="C1305" s="32">
        <v>5</v>
      </c>
      <c r="D1305" s="32">
        <v>5</v>
      </c>
      <c r="E1305" s="26" t="str">
        <f>IFERROR(MATCH(A1305,기사별유입!$J$3:$J$3072,0),"")</f>
        <v/>
      </c>
      <c r="F1305" s="26" t="str">
        <f>IF(E1305="","",E1305&amp;"@"&amp;COUNTIF($E$1:E1305,E1305))</f>
        <v/>
      </c>
      <c r="G1305" s="26" t="str">
        <f t="shared" si="20"/>
        <v>Google 검색</v>
      </c>
      <c r="I1305" s="26" t="str">
        <f>IF(E1305="","",INDEX('기사 리스트'!B:B,MATCH("https://skinnonews.com"&amp;A1305,'기사 리스트'!C:C,0)))</f>
        <v/>
      </c>
    </row>
    <row r="1306" spans="1:9">
      <c r="A1306" s="32" t="s">
        <v>2449</v>
      </c>
      <c r="B1306" s="32" t="s">
        <v>2596</v>
      </c>
      <c r="C1306" s="32">
        <v>5</v>
      </c>
      <c r="D1306" s="32">
        <v>5</v>
      </c>
      <c r="E1306" s="26" t="str">
        <f>IFERROR(MATCH(A1306,기사별유입!$J$3:$J$3072,0),"")</f>
        <v/>
      </c>
      <c r="F1306" s="26" t="str">
        <f>IF(E1306="","",E1306&amp;"@"&amp;COUNTIF($E$1:E1306,E1306))</f>
        <v/>
      </c>
      <c r="G1306" s="26" t="str">
        <f t="shared" si="20"/>
        <v>Google 검색</v>
      </c>
      <c r="I1306" s="26" t="str">
        <f>IF(E1306="","",INDEX('기사 리스트'!B:B,MATCH("https://skinnonews.com"&amp;A1306,'기사 리스트'!C:C,0)))</f>
        <v/>
      </c>
    </row>
    <row r="1307" spans="1:9">
      <c r="A1307" s="32" t="s">
        <v>1746</v>
      </c>
      <c r="B1307" s="32" t="s">
        <v>2596</v>
      </c>
      <c r="C1307" s="32">
        <v>5</v>
      </c>
      <c r="D1307" s="32">
        <v>4</v>
      </c>
      <c r="E1307" s="26" t="str">
        <f>IFERROR(MATCH(A1307,기사별유입!$J$3:$J$3072,0),"")</f>
        <v/>
      </c>
      <c r="F1307" s="26" t="str">
        <f>IF(E1307="","",E1307&amp;"@"&amp;COUNTIF($E$1:E1307,E1307))</f>
        <v/>
      </c>
      <c r="G1307" s="26" t="str">
        <f t="shared" si="20"/>
        <v>Google 검색</v>
      </c>
      <c r="I1307" s="26" t="str">
        <f>IF(E1307="","",INDEX('기사 리스트'!B:B,MATCH("https://skinnonews.com"&amp;A1307,'기사 리스트'!C:C,0)))</f>
        <v/>
      </c>
    </row>
    <row r="1308" spans="1:9">
      <c r="A1308" s="32" t="s">
        <v>1248</v>
      </c>
      <c r="B1308" s="32" t="s">
        <v>2609</v>
      </c>
      <c r="C1308" s="32">
        <v>5</v>
      </c>
      <c r="D1308" s="32">
        <v>5</v>
      </c>
      <c r="E1308" s="26">
        <f>IFERROR(MATCH(A1308,기사별유입!$J$3:$J$3072,0),"")</f>
        <v>17</v>
      </c>
      <c r="F1308" s="26" t="str">
        <f>IF(E1308="","",E1308&amp;"@"&amp;COUNTIF($E$1:E1308,E1308))</f>
        <v>17@5</v>
      </c>
      <c r="G1308" s="26" t="str">
        <f t="shared" si="20"/>
        <v>Bing</v>
      </c>
      <c r="I1308" s="26" t="str">
        <f>IF(E1308="","",INDEX('기사 리스트'!B:B,MATCH("https://skinnonews.com"&amp;A1308,'기사 리스트'!C:C,0)))</f>
        <v>석유가 존재하기 위한 조건이 있다?! 석유의 4대 부존 조건</v>
      </c>
    </row>
    <row r="1309" spans="1:9">
      <c r="A1309" s="32" t="s">
        <v>1172</v>
      </c>
      <c r="B1309" s="32" t="s">
        <v>2596</v>
      </c>
      <c r="C1309" s="32">
        <v>5</v>
      </c>
      <c r="D1309" s="32">
        <v>5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Google 검색</v>
      </c>
      <c r="I1309" s="26" t="str">
        <f>IF(E1309="","",INDEX('기사 리스트'!B:B,MATCH("https://skinnonews.com"&amp;A1309,'기사 리스트'!C:C,0)))</f>
        <v/>
      </c>
    </row>
    <row r="1310" spans="1:9">
      <c r="A1310" s="32" t="s">
        <v>1814</v>
      </c>
      <c r="B1310" s="32" t="s">
        <v>2596</v>
      </c>
      <c r="C1310" s="32">
        <v>5</v>
      </c>
      <c r="D1310" s="32">
        <v>5</v>
      </c>
      <c r="E1310" s="26" t="str">
        <f>IFERROR(MATCH(A1310,기사별유입!$J$3:$J$3072,0),"")</f>
        <v/>
      </c>
      <c r="F1310" s="26" t="str">
        <f>IF(E1310="","",E1310&amp;"@"&amp;COUNTIF($E$1:E1310,E1310))</f>
        <v/>
      </c>
      <c r="G1310" s="26" t="str">
        <f t="shared" si="20"/>
        <v>Google 검색</v>
      </c>
      <c r="I1310" s="26" t="str">
        <f>IF(E1310="","",INDEX('기사 리스트'!B:B,MATCH("https://skinnonews.com"&amp;A1310,'기사 리스트'!C:C,0)))</f>
        <v/>
      </c>
    </row>
    <row r="1311" spans="1:9">
      <c r="A1311" s="32" t="s">
        <v>2455</v>
      </c>
      <c r="B1311" s="32" t="s">
        <v>2596</v>
      </c>
      <c r="C1311" s="32">
        <v>5</v>
      </c>
      <c r="D1311" s="32">
        <v>5</v>
      </c>
      <c r="E1311" s="26" t="str">
        <f>IFERROR(MATCH(A1311,기사별유입!$J$3:$J$3072,0),"")</f>
        <v/>
      </c>
      <c r="F1311" s="26" t="str">
        <f>IF(E1311="","",E1311&amp;"@"&amp;COUNTIF($E$1:E1311,E1311))</f>
        <v/>
      </c>
      <c r="G1311" s="26" t="str">
        <f t="shared" si="20"/>
        <v>Google 검색</v>
      </c>
      <c r="I1311" s="26" t="str">
        <f>IF(E1311="","",INDEX('기사 리스트'!B:B,MATCH("https://skinnonews.com"&amp;A1311,'기사 리스트'!C:C,0)))</f>
        <v/>
      </c>
    </row>
    <row r="1312" spans="1:9">
      <c r="A1312" s="32" t="s">
        <v>1644</v>
      </c>
      <c r="B1312" s="32" t="s">
        <v>2596</v>
      </c>
      <c r="C1312" s="32">
        <v>5</v>
      </c>
      <c r="D1312" s="32">
        <v>5</v>
      </c>
      <c r="E1312" s="26" t="str">
        <f>IFERROR(MATCH(A1312,기사별유입!$J$3:$J$3072,0),"")</f>
        <v/>
      </c>
      <c r="F1312" s="26" t="str">
        <f>IF(E1312="","",E1312&amp;"@"&amp;COUNTIF($E$1:E1312,E1312))</f>
        <v/>
      </c>
      <c r="G1312" s="26" t="str">
        <f t="shared" si="20"/>
        <v>Google 검색</v>
      </c>
      <c r="I1312" s="26" t="str">
        <f>IF(E1312="","",INDEX('기사 리스트'!B:B,MATCH("https://skinnonews.com"&amp;A1312,'기사 리스트'!C:C,0)))</f>
        <v/>
      </c>
    </row>
    <row r="1313" spans="1:9">
      <c r="A1313" s="32" t="s">
        <v>1200</v>
      </c>
      <c r="B1313" s="32" t="s">
        <v>2609</v>
      </c>
      <c r="C1313" s="32">
        <v>5</v>
      </c>
      <c r="D1313" s="32">
        <v>1</v>
      </c>
      <c r="E1313" s="26" t="str">
        <f>IFERROR(MATCH(A1313,기사별유입!$J$3:$J$3072,0),"")</f>
        <v/>
      </c>
      <c r="F1313" s="26" t="str">
        <f>IF(E1313="","",E1313&amp;"@"&amp;COUNTIF($E$1:E1313,E1313))</f>
        <v/>
      </c>
      <c r="G1313" s="26" t="str">
        <f t="shared" si="20"/>
        <v>Bing</v>
      </c>
      <c r="I1313" s="26" t="str">
        <f>IF(E1313="","",INDEX('기사 리스트'!B:B,MATCH("https://skinnonews.com"&amp;A1313,'기사 리스트'!C:C,0)))</f>
        <v/>
      </c>
    </row>
    <row r="1314" spans="1:9">
      <c r="A1314" s="32" t="s">
        <v>1228</v>
      </c>
      <c r="B1314" s="32" t="s">
        <v>2596</v>
      </c>
      <c r="C1314" s="32">
        <v>5</v>
      </c>
      <c r="D1314" s="32">
        <v>5</v>
      </c>
      <c r="E1314" s="26" t="str">
        <f>IFERROR(MATCH(A1314,기사별유입!$J$3:$J$3072,0),"")</f>
        <v/>
      </c>
      <c r="F1314" s="26" t="str">
        <f>IF(E1314="","",E1314&amp;"@"&amp;COUNTIF($E$1:E1314,E1314))</f>
        <v/>
      </c>
      <c r="G1314" s="26" t="str">
        <f t="shared" si="20"/>
        <v>Google 검색</v>
      </c>
      <c r="I1314" s="26" t="str">
        <f>IF(E1314="","",INDEX('기사 리스트'!B:B,MATCH("https://skinnonews.com"&amp;A1314,'기사 리스트'!C:C,0)))</f>
        <v/>
      </c>
    </row>
    <row r="1315" spans="1:9">
      <c r="A1315" s="32" t="s">
        <v>1423</v>
      </c>
      <c r="B1315" s="32" t="s">
        <v>2596</v>
      </c>
      <c r="C1315" s="32">
        <v>5</v>
      </c>
      <c r="D1315" s="32">
        <v>5</v>
      </c>
      <c r="E1315" s="26" t="str">
        <f>IFERROR(MATCH(A1315,기사별유입!$J$3:$J$3072,0),"")</f>
        <v/>
      </c>
      <c r="F1315" s="26" t="str">
        <f>IF(E1315="","",E1315&amp;"@"&amp;COUNTIF($E$1:E1315,E1315))</f>
        <v/>
      </c>
      <c r="G1315" s="26" t="str">
        <f t="shared" si="20"/>
        <v>Google 검색</v>
      </c>
      <c r="I1315" s="26" t="str">
        <f>IF(E1315="","",INDEX('기사 리스트'!B:B,MATCH("https://skinnonews.com"&amp;A1315,'기사 리스트'!C:C,0)))</f>
        <v/>
      </c>
    </row>
    <row r="1316" spans="1:9">
      <c r="A1316" s="32" t="s">
        <v>2139</v>
      </c>
      <c r="B1316" s="32" t="s">
        <v>2596</v>
      </c>
      <c r="C1316" s="32">
        <v>5</v>
      </c>
      <c r="D1316" s="32">
        <v>5</v>
      </c>
      <c r="E1316" s="26" t="str">
        <f>IFERROR(MATCH(A1316,기사별유입!$J$3:$J$3072,0),"")</f>
        <v/>
      </c>
      <c r="F1316" s="26" t="str">
        <f>IF(E1316="","",E1316&amp;"@"&amp;COUNTIF($E$1:E1316,E1316))</f>
        <v/>
      </c>
      <c r="G1316" s="26" t="str">
        <f t="shared" si="20"/>
        <v>Google 검색</v>
      </c>
      <c r="I1316" s="26" t="str">
        <f>IF(E1316="","",INDEX('기사 리스트'!B:B,MATCH("https://skinnonews.com"&amp;A1316,'기사 리스트'!C:C,0)))</f>
        <v/>
      </c>
    </row>
    <row r="1317" spans="1:9">
      <c r="A1317" s="32" t="s">
        <v>1647</v>
      </c>
      <c r="B1317" s="32" t="s">
        <v>2596</v>
      </c>
      <c r="C1317" s="32">
        <v>5</v>
      </c>
      <c r="D1317" s="32">
        <v>5</v>
      </c>
      <c r="E1317" s="26" t="str">
        <f>IFERROR(MATCH(A1317,기사별유입!$J$3:$J$3072,0),"")</f>
        <v/>
      </c>
      <c r="F1317" s="26" t="str">
        <f>IF(E1317="","",E1317&amp;"@"&amp;COUNTIF($E$1:E1317,E1317))</f>
        <v/>
      </c>
      <c r="G1317" s="26" t="str">
        <f t="shared" si="20"/>
        <v>Google 검색</v>
      </c>
      <c r="I1317" s="26" t="str">
        <f>IF(E1317="","",INDEX('기사 리스트'!B:B,MATCH("https://skinnonews.com"&amp;A1317,'기사 리스트'!C:C,0)))</f>
        <v/>
      </c>
    </row>
    <row r="1318" spans="1:9">
      <c r="A1318" s="32" t="s">
        <v>1230</v>
      </c>
      <c r="B1318" s="32" t="s">
        <v>2597</v>
      </c>
      <c r="C1318" s="32">
        <v>5</v>
      </c>
      <c r="D1318" s="32">
        <v>1</v>
      </c>
      <c r="E1318" s="26" t="str">
        <f>IFERROR(MATCH(A1318,기사별유입!$J$3:$J$3072,0),"")</f>
        <v/>
      </c>
      <c r="F1318" s="26" t="str">
        <f>IF(E1318="","",E1318&amp;"@"&amp;COUNTIF($E$1:E1318,E1318))</f>
        <v/>
      </c>
      <c r="G1318" s="26" t="str">
        <f t="shared" si="20"/>
        <v>직접유입</v>
      </c>
      <c r="I1318" s="26" t="str">
        <f>IF(E1318="","",INDEX('기사 리스트'!B:B,MATCH("https://skinnonews.com"&amp;A1318,'기사 리스트'!C:C,0)))</f>
        <v/>
      </c>
    </row>
    <row r="1319" spans="1:9">
      <c r="A1319" s="32" t="s">
        <v>2142</v>
      </c>
      <c r="B1319" s="32" t="s">
        <v>2596</v>
      </c>
      <c r="C1319" s="32">
        <v>5</v>
      </c>
      <c r="D1319" s="32">
        <v>4</v>
      </c>
      <c r="E1319" s="26" t="str">
        <f>IFERROR(MATCH(A1319,기사별유입!$J$3:$J$3072,0),"")</f>
        <v/>
      </c>
      <c r="F1319" s="26" t="str">
        <f>IF(E1319="","",E1319&amp;"@"&amp;COUNTIF($E$1:E1319,E1319))</f>
        <v/>
      </c>
      <c r="G1319" s="26" t="str">
        <f t="shared" si="20"/>
        <v>Google 검색</v>
      </c>
      <c r="I1319" s="26" t="str">
        <f>IF(E1319="","",INDEX('기사 리스트'!B:B,MATCH("https://skinnonews.com"&amp;A1319,'기사 리스트'!C:C,0)))</f>
        <v/>
      </c>
    </row>
    <row r="1320" spans="1:9">
      <c r="A1320" s="32" t="s">
        <v>2289</v>
      </c>
      <c r="B1320" s="32" t="s">
        <v>2596</v>
      </c>
      <c r="C1320" s="32">
        <v>5</v>
      </c>
      <c r="D1320" s="32">
        <v>4</v>
      </c>
      <c r="E1320" s="26" t="str">
        <f>IFERROR(MATCH(A1320,기사별유입!$J$3:$J$3072,0),"")</f>
        <v/>
      </c>
      <c r="F1320" s="26" t="str">
        <f>IF(E1320="","",E1320&amp;"@"&amp;COUNTIF($E$1:E1320,E1320))</f>
        <v/>
      </c>
      <c r="G1320" s="26" t="str">
        <f t="shared" si="20"/>
        <v>Google 검색</v>
      </c>
      <c r="I1320" s="26" t="str">
        <f>IF(E1320="","",INDEX('기사 리스트'!B:B,MATCH("https://skinnonews.com"&amp;A1320,'기사 리스트'!C:C,0)))</f>
        <v/>
      </c>
    </row>
    <row r="1321" spans="1:9">
      <c r="A1321" s="32" t="s">
        <v>2773</v>
      </c>
      <c r="B1321" s="32" t="s">
        <v>2596</v>
      </c>
      <c r="C1321" s="32">
        <v>5</v>
      </c>
      <c r="D1321" s="32">
        <v>5</v>
      </c>
      <c r="E1321" s="26" t="str">
        <f>IFERROR(MATCH(A1321,기사별유입!$J$3:$J$3072,0),"")</f>
        <v/>
      </c>
      <c r="F1321" s="26" t="str">
        <f>IF(E1321="","",E1321&amp;"@"&amp;COUNTIF($E$1:E1321,E1321))</f>
        <v/>
      </c>
      <c r="G1321" s="26" t="str">
        <f t="shared" si="20"/>
        <v>Google 검색</v>
      </c>
      <c r="I1321" s="26" t="str">
        <f>IF(E1321="","",INDEX('기사 리스트'!B:B,MATCH("https://skinnonews.com"&amp;A1321,'기사 리스트'!C:C,0)))</f>
        <v/>
      </c>
    </row>
    <row r="1322" spans="1:9">
      <c r="A1322" s="32" t="s">
        <v>3046</v>
      </c>
      <c r="B1322" s="32" t="s">
        <v>2596</v>
      </c>
      <c r="C1322" s="32">
        <v>5</v>
      </c>
      <c r="D1322" s="32">
        <v>4</v>
      </c>
      <c r="E1322" s="26" t="str">
        <f>IFERROR(MATCH(A1322,기사별유입!$J$3:$J$3072,0),"")</f>
        <v/>
      </c>
      <c r="F1322" s="26" t="str">
        <f>IF(E1322="","",E1322&amp;"@"&amp;COUNTIF($E$1:E1322,E1322))</f>
        <v/>
      </c>
      <c r="G1322" s="26" t="str">
        <f t="shared" si="20"/>
        <v>Google 검색</v>
      </c>
      <c r="I1322" s="26" t="str">
        <f>IF(E1322="","",INDEX('기사 리스트'!B:B,MATCH("https://skinnonews.com"&amp;A1322,'기사 리스트'!C:C,0)))</f>
        <v/>
      </c>
    </row>
    <row r="1323" spans="1:9">
      <c r="A1323" s="32" t="s">
        <v>1818</v>
      </c>
      <c r="B1323" s="32" t="s">
        <v>2596</v>
      </c>
      <c r="C1323" s="32">
        <v>5</v>
      </c>
      <c r="D1323" s="32">
        <v>5</v>
      </c>
      <c r="E1323" s="26" t="str">
        <f>IFERROR(MATCH(A1323,기사별유입!$J$3:$J$3072,0),"")</f>
        <v/>
      </c>
      <c r="F1323" s="26" t="str">
        <f>IF(E1323="","",E1323&amp;"@"&amp;COUNTIF($E$1:E1323,E1323))</f>
        <v/>
      </c>
      <c r="G1323" s="26" t="str">
        <f t="shared" si="20"/>
        <v>Google 검색</v>
      </c>
      <c r="I1323" s="26" t="str">
        <f>IF(E1323="","",INDEX('기사 리스트'!B:B,MATCH("https://skinnonews.com"&amp;A1323,'기사 리스트'!C:C,0)))</f>
        <v/>
      </c>
    </row>
    <row r="1324" spans="1:9">
      <c r="A1324" s="32" t="s">
        <v>1649</v>
      </c>
      <c r="B1324" s="32" t="s">
        <v>2596</v>
      </c>
      <c r="C1324" s="32">
        <v>5</v>
      </c>
      <c r="D1324" s="32">
        <v>4</v>
      </c>
      <c r="E1324" s="26" t="str">
        <f>IFERROR(MATCH(A1324,기사별유입!$J$3:$J$3072,0),"")</f>
        <v/>
      </c>
      <c r="F1324" s="26" t="str">
        <f>IF(E1324="","",E1324&amp;"@"&amp;COUNTIF($E$1:E1324,E1324))</f>
        <v/>
      </c>
      <c r="G1324" s="26" t="str">
        <f t="shared" si="20"/>
        <v>Google 검색</v>
      </c>
      <c r="I1324" s="26" t="str">
        <f>IF(E1324="","",INDEX('기사 리스트'!B:B,MATCH("https://skinnonews.com"&amp;A1324,'기사 리스트'!C:C,0)))</f>
        <v/>
      </c>
    </row>
    <row r="1325" spans="1:9">
      <c r="A1325" s="32" t="s">
        <v>1161</v>
      </c>
      <c r="B1325" s="32" t="s">
        <v>2601</v>
      </c>
      <c r="C1325" s="32">
        <v>5</v>
      </c>
      <c r="D1325" s="32">
        <v>5</v>
      </c>
      <c r="E1325" s="26" t="str">
        <f>IFERROR(MATCH(A1325,기사별유입!$J$3:$J$3072,0),"")</f>
        <v/>
      </c>
      <c r="F1325" s="26" t="str">
        <f>IF(E1325="","",E1325&amp;"@"&amp;COUNTIF($E$1:E1325,E1325))</f>
        <v/>
      </c>
      <c r="G1325" s="26" t="str">
        <f t="shared" si="20"/>
        <v>Naver.com</v>
      </c>
      <c r="I1325" s="26" t="str">
        <f>IF(E1325="","",INDEX('기사 리스트'!B:B,MATCH("https://skinnonews.com"&amp;A1325,'기사 리스트'!C:C,0)))</f>
        <v/>
      </c>
    </row>
    <row r="1326" spans="1:9">
      <c r="A1326" s="32" t="s">
        <v>1079</v>
      </c>
      <c r="B1326" s="32" t="s">
        <v>2597</v>
      </c>
      <c r="C1326" s="32">
        <v>5</v>
      </c>
      <c r="D1326" s="32">
        <v>4</v>
      </c>
      <c r="E1326" s="26" t="str">
        <f>IFERROR(MATCH(A1326,기사별유입!$J$3:$J$3072,0),"")</f>
        <v/>
      </c>
      <c r="F1326" s="26" t="str">
        <f>IF(E1326="","",E1326&amp;"@"&amp;COUNTIF($E$1:E1326,E1326))</f>
        <v/>
      </c>
      <c r="G1326" s="26" t="str">
        <f t="shared" si="20"/>
        <v>직접유입</v>
      </c>
      <c r="I1326" s="26" t="str">
        <f>IF(E1326="","",INDEX('기사 리스트'!B:B,MATCH("https://skinnonews.com"&amp;A1326,'기사 리스트'!C:C,0)))</f>
        <v/>
      </c>
    </row>
    <row r="1327" spans="1:9">
      <c r="A1327" s="32" t="s">
        <v>2480</v>
      </c>
      <c r="B1327" s="32" t="s">
        <v>2596</v>
      </c>
      <c r="C1327" s="32">
        <v>5</v>
      </c>
      <c r="D1327" s="32">
        <v>5</v>
      </c>
      <c r="E1327" s="26" t="str">
        <f>IFERROR(MATCH(A1327,기사별유입!$J$3:$J$3072,0),"")</f>
        <v/>
      </c>
      <c r="F1327" s="26" t="str">
        <f>IF(E1327="","",E1327&amp;"@"&amp;COUNTIF($E$1:E1327,E1327))</f>
        <v/>
      </c>
      <c r="G1327" s="26" t="str">
        <f t="shared" si="20"/>
        <v>Google 검색</v>
      </c>
      <c r="I1327" s="26" t="str">
        <f>IF(E1327="","",INDEX('기사 리스트'!B:B,MATCH("https://skinnonews.com"&amp;A1327,'기사 리스트'!C:C,0)))</f>
        <v/>
      </c>
    </row>
    <row r="1328" spans="1:9">
      <c r="A1328" s="32" t="s">
        <v>1504</v>
      </c>
      <c r="B1328" s="32" t="s">
        <v>2596</v>
      </c>
      <c r="C1328" s="32">
        <v>5</v>
      </c>
      <c r="D1328" s="32">
        <v>4</v>
      </c>
      <c r="E1328" s="26" t="str">
        <f>IFERROR(MATCH(A1328,기사별유입!$J$3:$J$3072,0),"")</f>
        <v/>
      </c>
      <c r="F1328" s="26" t="str">
        <f>IF(E1328="","",E1328&amp;"@"&amp;COUNTIF($E$1:E1328,E1328))</f>
        <v/>
      </c>
      <c r="G1328" s="26" t="str">
        <f t="shared" si="20"/>
        <v>Google 검색</v>
      </c>
      <c r="I1328" s="26" t="str">
        <f>IF(E1328="","",INDEX('기사 리스트'!B:B,MATCH("https://skinnonews.com"&amp;A1328,'기사 리스트'!C:C,0)))</f>
        <v/>
      </c>
    </row>
    <row r="1329" spans="1:9">
      <c r="A1329" s="32" t="s">
        <v>2024</v>
      </c>
      <c r="B1329" s="32" t="s">
        <v>2596</v>
      </c>
      <c r="C1329" s="32">
        <v>5</v>
      </c>
      <c r="D1329" s="32">
        <v>4</v>
      </c>
      <c r="E1329" s="26" t="str">
        <f>IFERROR(MATCH(A1329,기사별유입!$J$3:$J$3072,0),"")</f>
        <v/>
      </c>
      <c r="F1329" s="26" t="str">
        <f>IF(E1329="","",E1329&amp;"@"&amp;COUNTIF($E$1:E1329,E1329))</f>
        <v/>
      </c>
      <c r="G1329" s="26" t="str">
        <f t="shared" si="20"/>
        <v>Google 검색</v>
      </c>
      <c r="I1329" s="26" t="str">
        <f>IF(E1329="","",INDEX('기사 리스트'!B:B,MATCH("https://skinnonews.com"&amp;A1329,'기사 리스트'!C:C,0)))</f>
        <v/>
      </c>
    </row>
    <row r="1330" spans="1:9">
      <c r="A1330" s="32" t="s">
        <v>1825</v>
      </c>
      <c r="B1330" s="32" t="s">
        <v>2596</v>
      </c>
      <c r="C1330" s="32">
        <v>5</v>
      </c>
      <c r="D1330" s="32">
        <v>4</v>
      </c>
      <c r="E1330" s="26" t="str">
        <f>IFERROR(MATCH(A1330,기사별유입!$J$3:$J$3072,0),"")</f>
        <v/>
      </c>
      <c r="F1330" s="26" t="str">
        <f>IF(E1330="","",E1330&amp;"@"&amp;COUNTIF($E$1:E1330,E1330))</f>
        <v/>
      </c>
      <c r="G1330" s="26" t="str">
        <f t="shared" si="20"/>
        <v>Google 검색</v>
      </c>
      <c r="I1330" s="26" t="str">
        <f>IF(E1330="","",INDEX('기사 리스트'!B:B,MATCH("https://skinnonews.com"&amp;A1330,'기사 리스트'!C:C,0)))</f>
        <v/>
      </c>
    </row>
    <row r="1331" spans="1:9">
      <c r="A1331" s="32" t="s">
        <v>1598</v>
      </c>
      <c r="B1331" s="32" t="s">
        <v>2596</v>
      </c>
      <c r="C1331" s="32">
        <v>5</v>
      </c>
      <c r="D1331" s="32">
        <v>4</v>
      </c>
      <c r="E1331" s="26" t="str">
        <f>IFERROR(MATCH(A1331,기사별유입!$J$3:$J$3072,0),"")</f>
        <v/>
      </c>
      <c r="F1331" s="26" t="str">
        <f>IF(E1331="","",E1331&amp;"@"&amp;COUNTIF($E$1:E1331,E1331))</f>
        <v/>
      </c>
      <c r="G1331" s="26" t="str">
        <f t="shared" si="20"/>
        <v>Google 검색</v>
      </c>
      <c r="I1331" s="26" t="str">
        <f>IF(E1331="","",INDEX('기사 리스트'!B:B,MATCH("https://skinnonews.com"&amp;A1331,'기사 리스트'!C:C,0)))</f>
        <v/>
      </c>
    </row>
    <row r="1332" spans="1:9">
      <c r="A1332" s="32" t="s">
        <v>2298</v>
      </c>
      <c r="B1332" s="32" t="s">
        <v>2596</v>
      </c>
      <c r="C1332" s="32">
        <v>5</v>
      </c>
      <c r="D1332" s="32">
        <v>5</v>
      </c>
      <c r="E1332" s="26" t="str">
        <f>IFERROR(MATCH(A1332,기사별유입!$J$3:$J$3072,0),"")</f>
        <v/>
      </c>
      <c r="F1332" s="26" t="str">
        <f>IF(E1332="","",E1332&amp;"@"&amp;COUNTIF($E$1:E1332,E1332))</f>
        <v/>
      </c>
      <c r="G1332" s="26" t="str">
        <f t="shared" si="20"/>
        <v>Google 검색</v>
      </c>
      <c r="I1332" s="26" t="str">
        <f>IF(E1332="","",INDEX('기사 리스트'!B:B,MATCH("https://skinnonews.com"&amp;A1332,'기사 리스트'!C:C,0)))</f>
        <v/>
      </c>
    </row>
    <row r="1333" spans="1:9">
      <c r="A1333" s="32" t="s">
        <v>2905</v>
      </c>
      <c r="B1333" s="32" t="s">
        <v>2596</v>
      </c>
      <c r="C1333" s="32">
        <v>5</v>
      </c>
      <c r="D1333" s="32">
        <v>4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</row>
    <row r="1334" spans="1:9">
      <c r="A1334" s="32" t="s">
        <v>2152</v>
      </c>
      <c r="B1334" s="32" t="s">
        <v>2596</v>
      </c>
      <c r="C1334" s="32">
        <v>5</v>
      </c>
      <c r="D1334" s="32">
        <v>5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Google 검색</v>
      </c>
      <c r="I1334" s="26" t="str">
        <f>IF(E1334="","",INDEX('기사 리스트'!B:B,MATCH("https://skinnonews.com"&amp;A1334,'기사 리스트'!C:C,0)))</f>
        <v/>
      </c>
    </row>
    <row r="1335" spans="1:9">
      <c r="A1335" s="32" t="s">
        <v>2301</v>
      </c>
      <c r="B1335" s="32" t="s">
        <v>2596</v>
      </c>
      <c r="C1335" s="32">
        <v>5</v>
      </c>
      <c r="D1335" s="32">
        <v>5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Google 검색</v>
      </c>
      <c r="I1335" s="26" t="str">
        <f>IF(E1335="","",INDEX('기사 리스트'!B:B,MATCH("https://skinnonews.com"&amp;A1335,'기사 리스트'!C:C,0)))</f>
        <v/>
      </c>
    </row>
    <row r="1336" spans="1:9">
      <c r="A1336" s="32" t="s">
        <v>2849</v>
      </c>
      <c r="B1336" s="32" t="s">
        <v>2596</v>
      </c>
      <c r="C1336" s="32">
        <v>5</v>
      </c>
      <c r="D1336" s="32">
        <v>2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Google 검색</v>
      </c>
      <c r="I1336" s="26" t="str">
        <f>IF(E1336="","",INDEX('기사 리스트'!B:B,MATCH("https://skinnonews.com"&amp;A1336,'기사 리스트'!C:C,0)))</f>
        <v/>
      </c>
    </row>
    <row r="1337" spans="1:9">
      <c r="A1337" s="32" t="s">
        <v>2852</v>
      </c>
      <c r="B1337" s="32" t="s">
        <v>2596</v>
      </c>
      <c r="C1337" s="32">
        <v>5</v>
      </c>
      <c r="D1337" s="32">
        <v>1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Google 검색</v>
      </c>
      <c r="I1337" s="26" t="str">
        <f>IF(E1337="","",INDEX('기사 리스트'!B:B,MATCH("https://skinnonews.com"&amp;A1337,'기사 리스트'!C:C,0)))</f>
        <v/>
      </c>
    </row>
    <row r="1338" spans="1:9">
      <c r="A1338" s="32" t="s">
        <v>1080</v>
      </c>
      <c r="B1338" s="32" t="s">
        <v>2627</v>
      </c>
      <c r="C1338" s="32">
        <v>5</v>
      </c>
      <c r="D1338" s="32">
        <v>5</v>
      </c>
      <c r="E1338" s="26">
        <f>IFERROR(MATCH(A1338,기사별유입!$J$3:$J$3072,0),"")</f>
        <v>76</v>
      </c>
      <c r="F1338" s="26" t="str">
        <f>IF(E1338="","",E1338&amp;"@"&amp;COUNTIF($E$1:E1338,E1338))</f>
        <v>76@3</v>
      </c>
      <c r="G1338" s="26" t="str">
        <f t="shared" si="20"/>
        <v>Blog.naver.com</v>
      </c>
      <c r="I1338" s="26" t="e">
        <f>IF(E1338="","",INDEX('기사 리스트'!B:B,MATCH("https://skinnonews.com"&amp;A1338,'기사 리스트'!C:C,0)))</f>
        <v>#N/A</v>
      </c>
    </row>
    <row r="1339" spans="1:9">
      <c r="A1339" s="32" t="s">
        <v>1015</v>
      </c>
      <c r="B1339" s="32" t="s">
        <v>2597</v>
      </c>
      <c r="C1339" s="32">
        <v>5</v>
      </c>
      <c r="D1339" s="32">
        <v>2</v>
      </c>
      <c r="E1339" s="26">
        <f>IFERROR(MATCH(A1339,기사별유입!$J$3:$J$3072,0),"")</f>
        <v>60</v>
      </c>
      <c r="F1339" s="26" t="str">
        <f>IF(E1339="","",E1339&amp;"@"&amp;COUNTIF($E$1:E1339,E1339))</f>
        <v>60@2</v>
      </c>
      <c r="G1339" s="26" t="str">
        <f t="shared" si="20"/>
        <v>직접유입</v>
      </c>
      <c r="I1339" s="26" t="str">
        <f>IF(E1339="","",INDEX('기사 리스트'!B:B,MATCH("https://skinnonews.com"&amp;A1339,'기사 리스트'!C:C,0)))</f>
        <v>셀프주유소에 부착되어 있는 패드의 정체는?</v>
      </c>
    </row>
    <row r="1340" spans="1:9">
      <c r="A1340" s="32" t="s">
        <v>998</v>
      </c>
      <c r="B1340" s="32" t="s">
        <v>2598</v>
      </c>
      <c r="C1340" s="32">
        <v>5</v>
      </c>
      <c r="D1340" s="32">
        <v>5</v>
      </c>
      <c r="E1340" s="26">
        <f>IFERROR(MATCH(A1340,기사별유입!$J$3:$J$3072,0),"")</f>
        <v>5</v>
      </c>
      <c r="F1340" s="26" t="str">
        <f>IF(E1340="","",E1340&amp;"@"&amp;COUNTIF($E$1:E1340,E1340))</f>
        <v>5@4</v>
      </c>
      <c r="G1340" s="26" t="str">
        <f t="shared" si="20"/>
        <v>Naver 검색</v>
      </c>
      <c r="I1340" s="26" t="str">
        <f>IF(E1340="","",INDEX('기사 리스트'!B:B,MATCH("https://skinnonews.com"&amp;A1340,'기사 리스트'!C:C,0)))</f>
        <v>각형, 원통형, 파우치형… 형태에 따른 전기차 배터리 특성</v>
      </c>
    </row>
    <row r="1341" spans="1:9">
      <c r="A1341" s="32" t="s">
        <v>1003</v>
      </c>
      <c r="B1341" s="32" t="s">
        <v>2598</v>
      </c>
      <c r="C1341" s="32">
        <v>5</v>
      </c>
      <c r="D1341" s="32">
        <v>5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Naver 검색</v>
      </c>
      <c r="I1341" s="26" t="str">
        <f>IF(E1341="","",INDEX('기사 리스트'!B:B,MATCH("https://skinnonews.com"&amp;A1341,'기사 리스트'!C:C,0)))</f>
        <v/>
      </c>
    </row>
    <row r="1342" spans="1:9">
      <c r="A1342" s="32" t="s">
        <v>2156</v>
      </c>
      <c r="B1342" s="32" t="s">
        <v>2596</v>
      </c>
      <c r="C1342" s="32">
        <v>5</v>
      </c>
      <c r="D1342" s="32">
        <v>5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Google 검색</v>
      </c>
      <c r="I1342" s="26" t="str">
        <f>IF(E1342="","",INDEX('기사 리스트'!B:B,MATCH("https://skinnonews.com"&amp;A1342,'기사 리스트'!C:C,0)))</f>
        <v/>
      </c>
    </row>
    <row r="1343" spans="1:9">
      <c r="A1343" s="32" t="s">
        <v>2036</v>
      </c>
      <c r="B1343" s="32" t="s">
        <v>2596</v>
      </c>
      <c r="C1343" s="32">
        <v>5</v>
      </c>
      <c r="D1343" s="32">
        <v>5</v>
      </c>
      <c r="E1343" s="26" t="str">
        <f>IFERROR(MATCH(A1343,기사별유입!$J$3:$J$3072,0),"")</f>
        <v/>
      </c>
      <c r="F1343" s="26" t="str">
        <f>IF(E1343="","",E1343&amp;"@"&amp;COUNTIF($E$1:E1343,E1343))</f>
        <v/>
      </c>
      <c r="G1343" s="26" t="str">
        <f t="shared" si="20"/>
        <v>Google 검색</v>
      </c>
      <c r="I1343" s="26" t="str">
        <f>IF(E1343="","",INDEX('기사 리스트'!B:B,MATCH("https://skinnonews.com"&amp;A1343,'기사 리스트'!C:C,0)))</f>
        <v/>
      </c>
    </row>
    <row r="1344" spans="1:9">
      <c r="A1344" s="32" t="s">
        <v>2493</v>
      </c>
      <c r="B1344" s="32" t="s">
        <v>2596</v>
      </c>
      <c r="C1344" s="32">
        <v>5</v>
      </c>
      <c r="D1344" s="32">
        <v>4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Google 검색</v>
      </c>
      <c r="I1344" s="26" t="str">
        <f>IF(E1344="","",INDEX('기사 리스트'!B:B,MATCH("https://skinnonews.com"&amp;A1344,'기사 리스트'!C:C,0)))</f>
        <v/>
      </c>
    </row>
    <row r="1345" spans="1:9">
      <c r="A1345" s="32" t="s">
        <v>1193</v>
      </c>
      <c r="B1345" s="32" t="s">
        <v>2597</v>
      </c>
      <c r="C1345" s="32">
        <v>5</v>
      </c>
      <c r="D1345" s="32">
        <v>5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직접유입</v>
      </c>
      <c r="I1345" s="26" t="str">
        <f>IF(E1345="","",INDEX('기사 리스트'!B:B,MATCH("https://skinnonews.com"&amp;A1345,'기사 리스트'!C:C,0)))</f>
        <v/>
      </c>
    </row>
    <row r="1346" spans="1:9">
      <c r="A1346" s="32" t="s">
        <v>1108</v>
      </c>
      <c r="B1346" s="32" t="s">
        <v>2598</v>
      </c>
      <c r="C1346" s="32">
        <v>5</v>
      </c>
      <c r="D1346" s="32">
        <v>5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Naver 검색</v>
      </c>
      <c r="I1346" s="26" t="str">
        <f>IF(E1346="","",INDEX('기사 리스트'!B:B,MATCH("https://skinnonews.com"&amp;A1346,'기사 리스트'!C:C,0)))</f>
        <v/>
      </c>
    </row>
    <row r="1347" spans="1:9">
      <c r="A1347" s="32" t="s">
        <v>1758</v>
      </c>
      <c r="B1347" s="32" t="s">
        <v>2596</v>
      </c>
      <c r="C1347" s="32">
        <v>5</v>
      </c>
      <c r="D1347" s="32">
        <v>5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Google 검색</v>
      </c>
      <c r="I1347" s="26" t="str">
        <f>IF(E1347="","",INDEX('기사 리스트'!B:B,MATCH("https://skinnonews.com"&amp;A1347,'기사 리스트'!C:C,0)))</f>
        <v/>
      </c>
    </row>
    <row r="1348" spans="1:9">
      <c r="A1348" s="32" t="s">
        <v>3076</v>
      </c>
      <c r="B1348" s="32" t="s">
        <v>2596</v>
      </c>
      <c r="C1348" s="32">
        <v>5</v>
      </c>
      <c r="D1348" s="32">
        <v>5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Google 검색</v>
      </c>
      <c r="I1348" s="26" t="str">
        <f>IF(E1348="","",INDEX('기사 리스트'!B:B,MATCH("https://skinnonews.com"&amp;A1348,'기사 리스트'!C:C,0)))</f>
        <v/>
      </c>
    </row>
    <row r="1349" spans="1:9">
      <c r="A1349" s="32" t="s">
        <v>1220</v>
      </c>
      <c r="B1349" s="32" t="s">
        <v>2597</v>
      </c>
      <c r="C1349" s="32">
        <v>5</v>
      </c>
      <c r="D1349" s="32">
        <v>5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직접유입</v>
      </c>
      <c r="I1349" s="26" t="str">
        <f>IF(E1349="","",INDEX('기사 리스트'!B:B,MATCH("https://skinnonews.com"&amp;A1349,'기사 리스트'!C:C,0)))</f>
        <v/>
      </c>
    </row>
    <row r="1350" spans="1:9">
      <c r="A1350" s="32" t="s">
        <v>1838</v>
      </c>
      <c r="B1350" s="32" t="s">
        <v>2596</v>
      </c>
      <c r="C1350" s="32">
        <v>5</v>
      </c>
      <c r="D1350" s="32">
        <v>5</v>
      </c>
      <c r="E1350" s="26" t="str">
        <f>IFERROR(MATCH(A1350,기사별유입!$J$3:$J$3072,0),"")</f>
        <v/>
      </c>
      <c r="F1350" s="26" t="str">
        <f>IF(E1350="","",E1350&amp;"@"&amp;COUNTIF($E$1:E1350,E1350))</f>
        <v/>
      </c>
      <c r="G1350" s="26" t="str">
        <f t="shared" si="21"/>
        <v>Google 검색</v>
      </c>
      <c r="I1350" s="26" t="str">
        <f>IF(E1350="","",INDEX('기사 리스트'!B:B,MATCH("https://skinnonews.com"&amp;A1350,'기사 리스트'!C:C,0)))</f>
        <v/>
      </c>
    </row>
    <row r="1351" spans="1:9">
      <c r="A1351" s="32" t="s">
        <v>1934</v>
      </c>
      <c r="B1351" s="32" t="s">
        <v>2596</v>
      </c>
      <c r="C1351" s="32">
        <v>5</v>
      </c>
      <c r="D1351" s="32">
        <v>5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</row>
    <row r="1352" spans="1:9">
      <c r="A1352" s="32" t="s">
        <v>1763</v>
      </c>
      <c r="B1352" s="32" t="s">
        <v>2596</v>
      </c>
      <c r="C1352" s="32">
        <v>5</v>
      </c>
      <c r="D1352" s="32">
        <v>4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Google 검색</v>
      </c>
      <c r="I1352" s="26" t="str">
        <f>IF(E1352="","",INDEX('기사 리스트'!B:B,MATCH("https://skinnonews.com"&amp;A1352,'기사 리스트'!C:C,0)))</f>
        <v/>
      </c>
    </row>
    <row r="1353" spans="1:9">
      <c r="A1353" s="32" t="s">
        <v>3516</v>
      </c>
      <c r="B1353" s="32" t="s">
        <v>2596</v>
      </c>
      <c r="C1353" s="32">
        <v>5</v>
      </c>
      <c r="D1353" s="32">
        <v>5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</row>
    <row r="1354" spans="1:9">
      <c r="A1354" s="32" t="s">
        <v>3299</v>
      </c>
      <c r="B1354" s="32" t="s">
        <v>2596</v>
      </c>
      <c r="C1354" s="32">
        <v>5</v>
      </c>
      <c r="D1354" s="32">
        <v>5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Google 검색</v>
      </c>
      <c r="I1354" s="26" t="str">
        <f>IF(E1354="","",INDEX('기사 리스트'!B:B,MATCH("https://skinnonews.com"&amp;A1354,'기사 리스트'!C:C,0)))</f>
        <v/>
      </c>
    </row>
    <row r="1355" spans="1:9">
      <c r="A1355" s="32" t="s">
        <v>3517</v>
      </c>
      <c r="B1355" s="32" t="s">
        <v>2596</v>
      </c>
      <c r="C1355" s="32">
        <v>5</v>
      </c>
      <c r="D1355" s="32">
        <v>3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Google 검색</v>
      </c>
      <c r="I1355" s="26" t="str">
        <f>IF(E1355="","",INDEX('기사 리스트'!B:B,MATCH("https://skinnonews.com"&amp;A1355,'기사 리스트'!C:C,0)))</f>
        <v/>
      </c>
    </row>
    <row r="1356" spans="1:9">
      <c r="A1356" s="32" t="s">
        <v>2506</v>
      </c>
      <c r="B1356" s="32" t="s">
        <v>2596</v>
      </c>
      <c r="C1356" s="32">
        <v>5</v>
      </c>
      <c r="D1356" s="32">
        <v>2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Google 검색</v>
      </c>
      <c r="I1356" s="26" t="str">
        <f>IF(E1356="","",INDEX('기사 리스트'!B:B,MATCH("https://skinnonews.com"&amp;A1356,'기사 리스트'!C:C,0)))</f>
        <v/>
      </c>
    </row>
    <row r="1357" spans="1:9">
      <c r="A1357" s="32" t="s">
        <v>2049</v>
      </c>
      <c r="B1357" s="32" t="s">
        <v>2653</v>
      </c>
      <c r="C1357" s="32">
        <v>5</v>
      </c>
      <c r="D1357" s="32">
        <v>5</v>
      </c>
      <c r="E1357" s="26">
        <f>IFERROR(MATCH(A1357,기사별유입!$J$3:$J$3072,0),"")</f>
        <v>35</v>
      </c>
      <c r="F1357" s="26" t="str">
        <f>IF(E1357="","",E1357&amp;"@"&amp;COUNTIF($E$1:E1357,E1357))</f>
        <v>35@4</v>
      </c>
      <c r="G1357" s="26" t="str">
        <f t="shared" si="21"/>
        <v>Padlet.com</v>
      </c>
      <c r="I1357" s="26" t="e">
        <f>IF(E1357="","",INDEX('기사 리스트'!B:B,MATCH("https://skinnonews.com"&amp;A1357,'기사 리스트'!C:C,0)))</f>
        <v>#N/A</v>
      </c>
    </row>
    <row r="1358" spans="1:9">
      <c r="A1358" s="32" t="s">
        <v>2331</v>
      </c>
      <c r="B1358" s="32" t="s">
        <v>2596</v>
      </c>
      <c r="C1358" s="32">
        <v>5</v>
      </c>
      <c r="D1358" s="32">
        <v>5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Google 검색</v>
      </c>
      <c r="I1358" s="26" t="str">
        <f>IF(E1358="","",INDEX('기사 리스트'!B:B,MATCH("https://skinnonews.com"&amp;A1358,'기사 리스트'!C:C,0)))</f>
        <v/>
      </c>
    </row>
    <row r="1359" spans="1:9">
      <c r="A1359" s="32" t="s">
        <v>1481</v>
      </c>
      <c r="B1359" s="32" t="s">
        <v>2596</v>
      </c>
      <c r="C1359" s="32">
        <v>5</v>
      </c>
      <c r="D1359" s="32">
        <v>5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Google 검색</v>
      </c>
      <c r="I1359" s="26" t="str">
        <f>IF(E1359="","",INDEX('기사 리스트'!B:B,MATCH("https://skinnonews.com"&amp;A1359,'기사 리스트'!C:C,0)))</f>
        <v/>
      </c>
    </row>
    <row r="1360" spans="1:9">
      <c r="A1360" s="32" t="s">
        <v>2050</v>
      </c>
      <c r="B1360" s="32" t="s">
        <v>2597</v>
      </c>
      <c r="C1360" s="32">
        <v>5</v>
      </c>
      <c r="D1360" s="32">
        <v>4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직접유입</v>
      </c>
      <c r="I1360" s="26" t="str">
        <f>IF(E1360="","",INDEX('기사 리스트'!B:B,MATCH("https://skinnonews.com"&amp;A1360,'기사 리스트'!C:C,0)))</f>
        <v/>
      </c>
    </row>
    <row r="1361" spans="1:9">
      <c r="A1361" s="32" t="s">
        <v>2050</v>
      </c>
      <c r="B1361" s="32" t="s">
        <v>2596</v>
      </c>
      <c r="C1361" s="32">
        <v>5</v>
      </c>
      <c r="D1361" s="32">
        <v>4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Google 검색</v>
      </c>
      <c r="I1361" s="26" t="str">
        <f>IF(E1361="","",INDEX('기사 리스트'!B:B,MATCH("https://skinnonews.com"&amp;A1361,'기사 리스트'!C:C,0)))</f>
        <v/>
      </c>
    </row>
    <row r="1362" spans="1:9">
      <c r="A1362" s="32" t="s">
        <v>1060</v>
      </c>
      <c r="B1362" s="32" t="s">
        <v>2606</v>
      </c>
      <c r="C1362" s="32">
        <v>5</v>
      </c>
      <c r="D1362" s="32">
        <v>5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M.search.naver.com</v>
      </c>
      <c r="I1362" s="26" t="str">
        <f>IF(E1362="","",INDEX('기사 리스트'!B:B,MATCH("https://skinnonews.com"&amp;A1362,'기사 리스트'!C:C,0)))</f>
        <v/>
      </c>
    </row>
    <row r="1363" spans="1:9">
      <c r="A1363" s="32" t="s">
        <v>2171</v>
      </c>
      <c r="B1363" s="32" t="s">
        <v>2596</v>
      </c>
      <c r="C1363" s="32">
        <v>5</v>
      </c>
      <c r="D1363" s="32">
        <v>5</v>
      </c>
      <c r="E1363" s="26" t="str">
        <f>IFERROR(MATCH(A1363,기사별유입!$J$3:$J$3072,0),"")</f>
        <v/>
      </c>
      <c r="F1363" s="26" t="str">
        <f>IF(E1363="","",E1363&amp;"@"&amp;COUNTIF($E$1:E1363,E1363))</f>
        <v/>
      </c>
      <c r="G1363" s="26" t="str">
        <f t="shared" si="21"/>
        <v>Google 검색</v>
      </c>
      <c r="I1363" s="26" t="str">
        <f>IF(E1363="","",INDEX('기사 리스트'!B:B,MATCH("https://skinnonews.com"&amp;A1363,'기사 리스트'!C:C,0)))</f>
        <v/>
      </c>
    </row>
    <row r="1364" spans="1:9">
      <c r="A1364" s="32" t="s">
        <v>2173</v>
      </c>
      <c r="B1364" s="32" t="s">
        <v>2596</v>
      </c>
      <c r="C1364" s="32">
        <v>5</v>
      </c>
      <c r="D1364" s="32">
        <v>5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Google 검색</v>
      </c>
      <c r="I1364" s="26" t="str">
        <f>IF(E1364="","",INDEX('기사 리스트'!B:B,MATCH("https://skinnonews.com"&amp;A1364,'기사 리스트'!C:C,0)))</f>
        <v/>
      </c>
    </row>
    <row r="1365" spans="1:9">
      <c r="A1365" s="32" t="s">
        <v>2339</v>
      </c>
      <c r="B1365" s="32" t="s">
        <v>2596</v>
      </c>
      <c r="C1365" s="32">
        <v>5</v>
      </c>
      <c r="D1365" s="32">
        <v>4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Google 검색</v>
      </c>
      <c r="I1365" s="26" t="str">
        <f>IF(E1365="","",INDEX('기사 리스트'!B:B,MATCH("https://skinnonews.com"&amp;A1365,'기사 리스트'!C:C,0)))</f>
        <v/>
      </c>
    </row>
    <row r="1366" spans="1:9">
      <c r="A1366" s="32" t="s">
        <v>2340</v>
      </c>
      <c r="B1366" s="32" t="s">
        <v>2598</v>
      </c>
      <c r="C1366" s="32">
        <v>5</v>
      </c>
      <c r="D1366" s="32">
        <v>5</v>
      </c>
      <c r="E1366" s="26" t="str">
        <f>IFERROR(MATCH(A1366,기사별유입!$J$3:$J$3072,0),"")</f>
        <v/>
      </c>
      <c r="F1366" s="26" t="str">
        <f>IF(E1366="","",E1366&amp;"@"&amp;COUNTIF($E$1:E1366,E1366))</f>
        <v/>
      </c>
      <c r="G1366" s="26" t="str">
        <f t="shared" si="21"/>
        <v>Naver 검색</v>
      </c>
      <c r="I1366" s="26" t="str">
        <f>IF(E1366="","",INDEX('기사 리스트'!B:B,MATCH("https://skinnonews.com"&amp;A1366,'기사 리스트'!C:C,0)))</f>
        <v/>
      </c>
    </row>
    <row r="1367" spans="1:9">
      <c r="A1367" s="32" t="s">
        <v>1559</v>
      </c>
      <c r="B1367" s="32" t="s">
        <v>2596</v>
      </c>
      <c r="C1367" s="32">
        <v>5</v>
      </c>
      <c r="D1367" s="32">
        <v>3</v>
      </c>
      <c r="E1367" s="26" t="str">
        <f>IFERROR(MATCH(A1367,기사별유입!$J$3:$J$3072,0),"")</f>
        <v/>
      </c>
      <c r="F1367" s="26" t="str">
        <f>IF(E1367="","",E1367&amp;"@"&amp;COUNTIF($E$1:E1367,E1367))</f>
        <v/>
      </c>
      <c r="G1367" s="26" t="str">
        <f t="shared" si="21"/>
        <v>Google 검색</v>
      </c>
      <c r="I1367" s="26" t="str">
        <f>IF(E1367="","",INDEX('기사 리스트'!B:B,MATCH("https://skinnonews.com"&amp;A1367,'기사 리스트'!C:C,0)))</f>
        <v/>
      </c>
    </row>
    <row r="1368" spans="1:9">
      <c r="A1368" s="32" t="s">
        <v>2516</v>
      </c>
      <c r="B1368" s="32" t="s">
        <v>2597</v>
      </c>
      <c r="C1368" s="32">
        <v>5</v>
      </c>
      <c r="D1368" s="32">
        <v>3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직접유입</v>
      </c>
      <c r="I1368" s="26" t="str">
        <f>IF(E1368="","",INDEX('기사 리스트'!B:B,MATCH("https://skinnonews.com"&amp;A1368,'기사 리스트'!C:C,0)))</f>
        <v/>
      </c>
    </row>
    <row r="1369" spans="1:9">
      <c r="A1369" s="32" t="s">
        <v>1700</v>
      </c>
      <c r="B1369" s="32" t="s">
        <v>2598</v>
      </c>
      <c r="C1369" s="32">
        <v>5</v>
      </c>
      <c r="D1369" s="32">
        <v>4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Naver 검색</v>
      </c>
      <c r="I1369" s="26" t="str">
        <f>IF(E1369="","",INDEX('기사 리스트'!B:B,MATCH("https://skinnonews.com"&amp;A1369,'기사 리스트'!C:C,0)))</f>
        <v/>
      </c>
    </row>
    <row r="1370" spans="1:9">
      <c r="A1370" s="32" t="s">
        <v>1387</v>
      </c>
      <c r="B1370" s="32" t="s">
        <v>2598</v>
      </c>
      <c r="C1370" s="32">
        <v>5</v>
      </c>
      <c r="D1370" s="32">
        <v>4</v>
      </c>
      <c r="E1370" s="26" t="str">
        <f>IFERROR(MATCH(A1370,기사별유입!$J$3:$J$3072,0),"")</f>
        <v/>
      </c>
      <c r="F1370" s="26" t="str">
        <f>IF(E1370="","",E1370&amp;"@"&amp;COUNTIF($E$1:E1370,E1370))</f>
        <v/>
      </c>
      <c r="G1370" s="26" t="str">
        <f t="shared" si="21"/>
        <v>Naver 검색</v>
      </c>
      <c r="I1370" s="26" t="str">
        <f>IF(E1370="","",INDEX('기사 리스트'!B:B,MATCH("https://skinnonews.com"&amp;A1370,'기사 리스트'!C:C,0)))</f>
        <v/>
      </c>
    </row>
    <row r="1371" spans="1:9">
      <c r="A1371" s="32" t="s">
        <v>1178</v>
      </c>
      <c r="B1371" s="32" t="s">
        <v>2597</v>
      </c>
      <c r="C1371" s="32">
        <v>5</v>
      </c>
      <c r="D1371" s="32">
        <v>4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직접유입</v>
      </c>
      <c r="I1371" s="26" t="str">
        <f>IF(E1371="","",INDEX('기사 리스트'!B:B,MATCH("https://skinnonews.com"&amp;A1371,'기사 리스트'!C:C,0)))</f>
        <v/>
      </c>
    </row>
    <row r="1372" spans="1:9">
      <c r="A1372" s="32" t="s">
        <v>2344</v>
      </c>
      <c r="B1372" s="32" t="s">
        <v>2596</v>
      </c>
      <c r="C1372" s="32">
        <v>5</v>
      </c>
      <c r="D1372" s="32">
        <v>4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Google 검색</v>
      </c>
      <c r="I1372" s="26" t="str">
        <f>IF(E1372="","",INDEX('기사 리스트'!B:B,MATCH("https://skinnonews.com"&amp;A1372,'기사 리스트'!C:C,0)))</f>
        <v/>
      </c>
    </row>
    <row r="1373" spans="1:9">
      <c r="A1373" s="32" t="s">
        <v>2519</v>
      </c>
      <c r="B1373" s="32" t="s">
        <v>2596</v>
      </c>
      <c r="C1373" s="32">
        <v>5</v>
      </c>
      <c r="D1373" s="32">
        <v>5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Google 검색</v>
      </c>
      <c r="I1373" s="26" t="str">
        <f>IF(E1373="","",INDEX('기사 리스트'!B:B,MATCH("https://skinnonews.com"&amp;A1373,'기사 리스트'!C:C,0)))</f>
        <v/>
      </c>
    </row>
    <row r="1374" spans="1:9">
      <c r="A1374" s="32" t="s">
        <v>1338</v>
      </c>
      <c r="B1374" s="32" t="s">
        <v>2596</v>
      </c>
      <c r="C1374" s="32">
        <v>5</v>
      </c>
      <c r="D1374" s="32">
        <v>5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Google 검색</v>
      </c>
      <c r="I1374" s="26" t="str">
        <f>IF(E1374="","",INDEX('기사 리스트'!B:B,MATCH("https://skinnonews.com"&amp;A1374,'기사 리스트'!C:C,0)))</f>
        <v/>
      </c>
    </row>
    <row r="1375" spans="1:9">
      <c r="A1375" s="32" t="s">
        <v>1561</v>
      </c>
      <c r="B1375" s="32" t="s">
        <v>2596</v>
      </c>
      <c r="C1375" s="32">
        <v>5</v>
      </c>
      <c r="D1375" s="32">
        <v>4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Google 검색</v>
      </c>
      <c r="I1375" s="26" t="str">
        <f>IF(E1375="","",INDEX('기사 리스트'!B:B,MATCH("https://skinnonews.com"&amp;A1375,'기사 리스트'!C:C,0)))</f>
        <v/>
      </c>
    </row>
    <row r="1376" spans="1:9">
      <c r="A1376" s="32" t="s">
        <v>1222</v>
      </c>
      <c r="B1376" s="32" t="s">
        <v>2597</v>
      </c>
      <c r="C1376" s="32">
        <v>5</v>
      </c>
      <c r="D1376" s="32">
        <v>5</v>
      </c>
      <c r="E1376" s="26">
        <f>IFERROR(MATCH(A1376,기사별유입!$J$3:$J$3072,0),"")</f>
        <v>71</v>
      </c>
      <c r="F1376" s="26" t="str">
        <f>IF(E1376="","",E1376&amp;"@"&amp;COUNTIF($E$1:E1376,E1376))</f>
        <v>71@2</v>
      </c>
      <c r="G1376" s="26" t="str">
        <f t="shared" si="21"/>
        <v>직접유입</v>
      </c>
      <c r="I1376" s="26" t="e">
        <f>IF(E1376="","",INDEX('기사 리스트'!B:B,MATCH("https://skinnonews.com"&amp;A1376,'기사 리스트'!C:C,0)))</f>
        <v>#N/A</v>
      </c>
    </row>
    <row r="1377" spans="1:9">
      <c r="A1377" s="32" t="s">
        <v>1213</v>
      </c>
      <c r="B1377" s="32" t="s">
        <v>2597</v>
      </c>
      <c r="C1377" s="32">
        <v>5</v>
      </c>
      <c r="D1377" s="32">
        <v>2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직접유입</v>
      </c>
      <c r="I1377" s="26" t="str">
        <f>IF(E1377="","",INDEX('기사 리스트'!B:B,MATCH("https://skinnonews.com"&amp;A1377,'기사 리스트'!C:C,0)))</f>
        <v/>
      </c>
    </row>
    <row r="1378" spans="1:9">
      <c r="A1378" s="32" t="s">
        <v>1701</v>
      </c>
      <c r="B1378" s="32" t="s">
        <v>2596</v>
      </c>
      <c r="C1378" s="32">
        <v>5</v>
      </c>
      <c r="D1378" s="32">
        <v>5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</row>
    <row r="1379" spans="1:9">
      <c r="A1379" s="32" t="s">
        <v>1945</v>
      </c>
      <c r="B1379" s="32" t="s">
        <v>2596</v>
      </c>
      <c r="C1379" s="32">
        <v>5</v>
      </c>
      <c r="D1379" s="32">
        <v>5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</row>
    <row r="1380" spans="1:9">
      <c r="A1380" s="32" t="s">
        <v>2058</v>
      </c>
      <c r="B1380" s="32" t="s">
        <v>2596</v>
      </c>
      <c r="C1380" s="32">
        <v>5</v>
      </c>
      <c r="D1380" s="32">
        <v>5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Google 검색</v>
      </c>
      <c r="I1380" s="26" t="str">
        <f>IF(E1380="","",INDEX('기사 리스트'!B:B,MATCH("https://skinnonews.com"&amp;A1380,'기사 리스트'!C:C,0)))</f>
        <v/>
      </c>
    </row>
    <row r="1381" spans="1:9">
      <c r="A1381" s="32" t="s">
        <v>1428</v>
      </c>
      <c r="B1381" s="32" t="s">
        <v>2596</v>
      </c>
      <c r="C1381" s="32">
        <v>5</v>
      </c>
      <c r="D1381" s="32">
        <v>5</v>
      </c>
      <c r="E1381" s="26" t="str">
        <f>IFERROR(MATCH(A1381,기사별유입!$J$3:$J$3072,0),"")</f>
        <v/>
      </c>
      <c r="F1381" s="26" t="str">
        <f>IF(E1381="","",E1381&amp;"@"&amp;COUNTIF($E$1:E1381,E1381))</f>
        <v/>
      </c>
      <c r="G1381" s="26" t="str">
        <f t="shared" si="21"/>
        <v>Google 검색</v>
      </c>
      <c r="I1381" s="26" t="str">
        <f>IF(E1381="","",INDEX('기사 리스트'!B:B,MATCH("https://skinnonews.com"&amp;A1381,'기사 리스트'!C:C,0)))</f>
        <v/>
      </c>
    </row>
    <row r="1382" spans="1:9">
      <c r="A1382" s="32" t="s">
        <v>1014</v>
      </c>
      <c r="B1382" s="32" t="s">
        <v>2623</v>
      </c>
      <c r="C1382" s="32">
        <v>5</v>
      </c>
      <c r="D1382" s="32">
        <v>1</v>
      </c>
      <c r="E1382" s="26" t="str">
        <f>IFERROR(MATCH(A1382,기사별유입!$J$3:$J$3072,0),"")</f>
        <v/>
      </c>
      <c r="F1382" s="26" t="str">
        <f>IF(E1382="","",E1382&amp;"@"&amp;COUNTIF($E$1:E1382,E1382))</f>
        <v/>
      </c>
      <c r="G1382" s="26" t="str">
        <f t="shared" si="21"/>
        <v>Sktradinginternational.com</v>
      </c>
      <c r="I1382" s="26" t="str">
        <f>IF(E1382="","",INDEX('기사 리스트'!B:B,MATCH("https://skinnonews.com"&amp;A1382,'기사 리스트'!C:C,0)))</f>
        <v/>
      </c>
    </row>
    <row r="1383" spans="1:9">
      <c r="A1383" s="32" t="s">
        <v>1009</v>
      </c>
      <c r="B1383" s="32" t="s">
        <v>2604</v>
      </c>
      <c r="C1383" s="32">
        <v>5</v>
      </c>
      <c r="D1383" s="32">
        <v>3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Skgeocentric.com</v>
      </c>
      <c r="I1383" s="26" t="str">
        <f>IF(E1383="","",INDEX('기사 리스트'!B:B,MATCH("https://skinnonews.com"&amp;A1383,'기사 리스트'!C:C,0)))</f>
        <v/>
      </c>
    </row>
    <row r="1384" spans="1:9">
      <c r="A1384" s="32" t="s">
        <v>1010</v>
      </c>
      <c r="B1384" s="32" t="s">
        <v>2597</v>
      </c>
      <c r="C1384" s="32">
        <v>5</v>
      </c>
      <c r="D1384" s="32">
        <v>4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직접유입</v>
      </c>
      <c r="I1384" s="26" t="str">
        <f>IF(E1384="","",INDEX('기사 리스트'!B:B,MATCH("https://skinnonews.com"&amp;A1384,'기사 리스트'!C:C,0)))</f>
        <v/>
      </c>
    </row>
    <row r="1385" spans="1:9">
      <c r="A1385" s="32" t="s">
        <v>1012</v>
      </c>
      <c r="B1385" s="32" t="s">
        <v>2597</v>
      </c>
      <c r="C1385" s="32">
        <v>5</v>
      </c>
      <c r="D1385" s="32">
        <v>4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직접유입</v>
      </c>
      <c r="I1385" s="26" t="str">
        <f>IF(E1385="","",INDEX('기사 리스트'!B:B,MATCH("https://skinnonews.com"&amp;A1385,'기사 리스트'!C:C,0)))</f>
        <v/>
      </c>
    </row>
    <row r="1386" spans="1:9">
      <c r="A1386" s="32" t="s">
        <v>1012</v>
      </c>
      <c r="B1386" s="32" t="s">
        <v>2609</v>
      </c>
      <c r="C1386" s="32">
        <v>5</v>
      </c>
      <c r="D1386" s="32">
        <v>2</v>
      </c>
      <c r="E1386" s="26" t="str">
        <f>IFERROR(MATCH(A1386,기사별유입!$J$3:$J$3072,0),"")</f>
        <v/>
      </c>
      <c r="F1386" s="26" t="str">
        <f>IF(E1386="","",E1386&amp;"@"&amp;COUNTIF($E$1:E1386,E1386))</f>
        <v/>
      </c>
      <c r="G1386" s="26" t="str">
        <f t="shared" si="21"/>
        <v>Bing</v>
      </c>
      <c r="I1386" s="26" t="str">
        <f>IF(E1386="","",INDEX('기사 리스트'!B:B,MATCH("https://skinnonews.com"&amp;A1386,'기사 리스트'!C:C,0)))</f>
        <v/>
      </c>
    </row>
    <row r="1387" spans="1:9">
      <c r="A1387" s="32" t="s">
        <v>1093</v>
      </c>
      <c r="B1387" s="32" t="s">
        <v>2597</v>
      </c>
      <c r="C1387" s="32">
        <v>5</v>
      </c>
      <c r="D1387" s="32">
        <v>5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직접유입</v>
      </c>
      <c r="I1387" s="26" t="str">
        <f>IF(E1387="","",INDEX('기사 리스트'!B:B,MATCH("https://skinnonews.com"&amp;A1387,'기사 리스트'!C:C,0)))</f>
        <v/>
      </c>
    </row>
    <row r="1388" spans="1:9">
      <c r="A1388" s="32" t="s">
        <v>1013</v>
      </c>
      <c r="B1388" s="32" t="s">
        <v>2617</v>
      </c>
      <c r="C1388" s="32">
        <v>5</v>
      </c>
      <c r="D1388" s="32">
        <v>3</v>
      </c>
      <c r="E1388" s="26" t="str">
        <f>IFERROR(MATCH(A1388,기사별유입!$J$3:$J$3072,0),"")</f>
        <v/>
      </c>
      <c r="F1388" s="26" t="str">
        <f>IF(E1388="","",E1388&amp;"@"&amp;COUNTIF($E$1:E1388,E1388))</f>
        <v/>
      </c>
      <c r="G1388" s="26" t="str">
        <f t="shared" si="21"/>
        <v>Instagramstory</v>
      </c>
      <c r="I1388" s="26" t="str">
        <f>IF(E1388="","",INDEX('기사 리스트'!B:B,MATCH("https://skinnonews.com"&amp;A1388,'기사 리스트'!C:C,0)))</f>
        <v/>
      </c>
    </row>
    <row r="1389" spans="1:9">
      <c r="A1389" s="32" t="s">
        <v>1013</v>
      </c>
      <c r="B1389" s="32" t="s">
        <v>2599</v>
      </c>
      <c r="C1389" s="32">
        <v>5</v>
      </c>
      <c r="D1389" s="32">
        <v>5</v>
      </c>
      <c r="E1389" s="26" t="str">
        <f>IFERROR(MATCH(A1389,기사별유입!$J$3:$J$3072,0),"")</f>
        <v/>
      </c>
      <c r="F1389" s="26" t="str">
        <f>IF(E1389="","",E1389&amp;"@"&amp;COUNTIF($E$1:E1389,E1389))</f>
        <v/>
      </c>
      <c r="G1389" s="26" t="str">
        <f t="shared" si="21"/>
        <v>Sk-on.com</v>
      </c>
      <c r="I1389" s="26" t="str">
        <f>IF(E1389="","",INDEX('기사 리스트'!B:B,MATCH("https://skinnonews.com"&amp;A1389,'기사 리스트'!C:C,0)))</f>
        <v/>
      </c>
    </row>
    <row r="1390" spans="1:9">
      <c r="A1390" s="32" t="s">
        <v>997</v>
      </c>
      <c r="B1390" s="32" t="s">
        <v>2611</v>
      </c>
      <c r="C1390" s="32">
        <v>5</v>
      </c>
      <c r="D1390" s="32">
        <v>1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Namu.wiki</v>
      </c>
      <c r="I1390" s="26" t="str">
        <f>IF(E1390="","",INDEX('기사 리스트'!B:B,MATCH("https://skinnonews.com"&amp;A1390,'기사 리스트'!C:C,0)))</f>
        <v/>
      </c>
    </row>
    <row r="1391" spans="1:9">
      <c r="A1391" s="32" t="s">
        <v>1147</v>
      </c>
      <c r="B1391" s="32" t="s">
        <v>2596</v>
      </c>
      <c r="C1391" s="32">
        <v>5</v>
      </c>
      <c r="D1391" s="32">
        <v>5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Google 검색</v>
      </c>
      <c r="I1391" s="26" t="str">
        <f>IF(E1391="","",INDEX('기사 리스트'!B:B,MATCH("https://skinnonews.com"&amp;A1391,'기사 리스트'!C:C,0)))</f>
        <v/>
      </c>
    </row>
    <row r="1392" spans="1:9">
      <c r="A1392" s="32" t="s">
        <v>1147</v>
      </c>
      <c r="B1392" s="32" t="s">
        <v>2623</v>
      </c>
      <c r="C1392" s="32">
        <v>5</v>
      </c>
      <c r="D1392" s="32">
        <v>3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Sktradinginternational.com</v>
      </c>
      <c r="I1392" s="26" t="str">
        <f>IF(E1392="","",INDEX('기사 리스트'!B:B,MATCH("https://skinnonews.com"&amp;A1392,'기사 리스트'!C:C,0)))</f>
        <v/>
      </c>
    </row>
    <row r="1393" spans="1:9">
      <c r="A1393" s="32" t="s">
        <v>1034</v>
      </c>
      <c r="B1393" s="32" t="s">
        <v>2612</v>
      </c>
      <c r="C1393" s="32">
        <v>5</v>
      </c>
      <c r="D1393" s="32">
        <v>2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Youtube.com</v>
      </c>
      <c r="I1393" s="26" t="str">
        <f>IF(E1393="","",INDEX('기사 리스트'!B:B,MATCH("https://skinnonews.com"&amp;A1393,'기사 리스트'!C:C,0)))</f>
        <v/>
      </c>
    </row>
    <row r="1394" spans="1:9">
      <c r="A1394" s="32" t="s">
        <v>1058</v>
      </c>
      <c r="B1394" s="32" t="s">
        <v>2601</v>
      </c>
      <c r="C1394" s="32">
        <v>5</v>
      </c>
      <c r="D1394" s="32">
        <v>3</v>
      </c>
      <c r="E1394" s="26" t="str">
        <f>IFERROR(MATCH(A1394,기사별유입!$J$3:$J$3072,0),"")</f>
        <v/>
      </c>
      <c r="F1394" s="26" t="str">
        <f>IF(E1394="","",E1394&amp;"@"&amp;COUNTIF($E$1:E1394,E1394))</f>
        <v/>
      </c>
      <c r="G1394" s="26" t="str">
        <f t="shared" si="21"/>
        <v>Naver.com</v>
      </c>
      <c r="I1394" s="26" t="str">
        <f>IF(E1394="","",INDEX('기사 리스트'!B:B,MATCH("https://skinnonews.com"&amp;A1394,'기사 리스트'!C:C,0)))</f>
        <v/>
      </c>
    </row>
    <row r="1395" spans="1:9">
      <c r="A1395" s="32" t="s">
        <v>1058</v>
      </c>
      <c r="B1395" s="32" t="s">
        <v>2604</v>
      </c>
      <c r="C1395" s="32">
        <v>5</v>
      </c>
      <c r="D1395" s="32">
        <v>4</v>
      </c>
      <c r="E1395" s="26" t="str">
        <f>IFERROR(MATCH(A1395,기사별유입!$J$3:$J$3072,0),"")</f>
        <v/>
      </c>
      <c r="F1395" s="26" t="str">
        <f>IF(E1395="","",E1395&amp;"@"&amp;COUNTIF($E$1:E1395,E1395))</f>
        <v/>
      </c>
      <c r="G1395" s="26" t="str">
        <f t="shared" si="21"/>
        <v>Skgeocentric.com</v>
      </c>
      <c r="I1395" s="26" t="str">
        <f>IF(E1395="","",INDEX('기사 리스트'!B:B,MATCH("https://skinnonews.com"&amp;A1395,'기사 리스트'!C:C,0)))</f>
        <v/>
      </c>
    </row>
    <row r="1396" spans="1:9">
      <c r="A1396" s="32" t="s">
        <v>1107</v>
      </c>
      <c r="B1396" s="32" t="s">
        <v>2619</v>
      </c>
      <c r="C1396" s="32">
        <v>5</v>
      </c>
      <c r="D1396" s="32">
        <v>3</v>
      </c>
      <c r="E1396" s="26" t="str">
        <f>IFERROR(MATCH(A1396,기사별유입!$J$3:$J$3072,0),"")</f>
        <v/>
      </c>
      <c r="F1396" s="26" t="str">
        <f>IF(E1396="","",E1396&amp;"@"&amp;COUNTIF($E$1:E1396,E1396))</f>
        <v/>
      </c>
      <c r="G1396" s="26" t="str">
        <f t="shared" si="21"/>
        <v>Skinnovation.co.kr</v>
      </c>
      <c r="I1396" s="26" t="str">
        <f>IF(E1396="","",INDEX('기사 리스트'!B:B,MATCH("https://skinnonews.com"&amp;A1396,'기사 리스트'!C:C,0)))</f>
        <v/>
      </c>
    </row>
    <row r="1397" spans="1:9">
      <c r="A1397" s="32" t="s">
        <v>1485</v>
      </c>
      <c r="B1397" s="32" t="s">
        <v>2597</v>
      </c>
      <c r="C1397" s="32">
        <v>5</v>
      </c>
      <c r="D1397" s="32">
        <v>5</v>
      </c>
      <c r="E1397" s="26" t="str">
        <f>IFERROR(MATCH(A1397,기사별유입!$J$3:$J$3072,0),"")</f>
        <v/>
      </c>
      <c r="F1397" s="26" t="str">
        <f>IF(E1397="","",E1397&amp;"@"&amp;COUNTIF($E$1:E1397,E1397))</f>
        <v/>
      </c>
      <c r="G1397" s="26" t="str">
        <f t="shared" si="21"/>
        <v>직접유입</v>
      </c>
      <c r="I1397" s="26" t="str">
        <f>IF(E1397="","",INDEX('기사 리스트'!B:B,MATCH("https://skinnonews.com"&amp;A1397,'기사 리스트'!C:C,0)))</f>
        <v/>
      </c>
    </row>
    <row r="1398" spans="1:9">
      <c r="A1398" s="32" t="s">
        <v>2192</v>
      </c>
      <c r="B1398" s="32" t="s">
        <v>2601</v>
      </c>
      <c r="C1398" s="32">
        <v>5</v>
      </c>
      <c r="D1398" s="32">
        <v>1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Naver.com</v>
      </c>
      <c r="I1398" s="26" t="str">
        <f>IF(E1398="","",INDEX('기사 리스트'!B:B,MATCH("https://skinnonews.com"&amp;A1398,'기사 리스트'!C:C,0)))</f>
        <v/>
      </c>
    </row>
    <row r="1399" spans="1:9">
      <c r="A1399" s="32" t="s">
        <v>1947</v>
      </c>
      <c r="B1399" s="32" t="s">
        <v>2598</v>
      </c>
      <c r="C1399" s="32">
        <v>5</v>
      </c>
      <c r="D1399" s="32">
        <v>5</v>
      </c>
      <c r="E1399" s="26" t="str">
        <f>IFERROR(MATCH(A1399,기사별유입!$J$3:$J$3072,0),"")</f>
        <v/>
      </c>
      <c r="F1399" s="26" t="str">
        <f>IF(E1399="","",E1399&amp;"@"&amp;COUNTIF($E$1:E1399,E1399))</f>
        <v/>
      </c>
      <c r="G1399" s="26" t="str">
        <f t="shared" si="21"/>
        <v>Naver 검색</v>
      </c>
      <c r="I1399" s="26" t="str">
        <f>IF(E1399="","",INDEX('기사 리스트'!B:B,MATCH("https://skinnonews.com"&amp;A1399,'기사 리스트'!C:C,0)))</f>
        <v/>
      </c>
    </row>
    <row r="1400" spans="1:9">
      <c r="A1400" s="32" t="s">
        <v>1857</v>
      </c>
      <c r="B1400" s="32" t="s">
        <v>2598</v>
      </c>
      <c r="C1400" s="32">
        <v>5</v>
      </c>
      <c r="D1400" s="32">
        <v>3</v>
      </c>
      <c r="E1400" s="26" t="str">
        <f>IFERROR(MATCH(A1400,기사별유입!$J$3:$J$3072,0),"")</f>
        <v/>
      </c>
      <c r="F1400" s="26" t="str">
        <f>IF(E1400="","",E1400&amp;"@"&amp;COUNTIF($E$1:E1400,E1400))</f>
        <v/>
      </c>
      <c r="G1400" s="26" t="str">
        <f t="shared" si="21"/>
        <v>Naver 검색</v>
      </c>
      <c r="I1400" s="26" t="str">
        <f>IF(E1400="","",INDEX('기사 리스트'!B:B,MATCH("https://skinnonews.com"&amp;A1400,'기사 리스트'!C:C,0)))</f>
        <v/>
      </c>
    </row>
    <row r="1401" spans="1:9">
      <c r="A1401" s="32" t="s">
        <v>3518</v>
      </c>
      <c r="B1401" s="32" t="s">
        <v>2596</v>
      </c>
      <c r="C1401" s="32">
        <v>5</v>
      </c>
      <c r="D1401" s="32">
        <v>2</v>
      </c>
      <c r="E1401" s="26" t="str">
        <f>IFERROR(MATCH(A1401,기사별유입!$J$3:$J$3072,0),"")</f>
        <v/>
      </c>
      <c r="F1401" s="26" t="str">
        <f>IF(E1401="","",E1401&amp;"@"&amp;COUNTIF($E$1:E1401,E1401))</f>
        <v/>
      </c>
      <c r="G1401" s="26" t="str">
        <f t="shared" si="21"/>
        <v>Google 검색</v>
      </c>
      <c r="I1401" s="26" t="str">
        <f>IF(E1401="","",INDEX('기사 리스트'!B:B,MATCH("https://skinnonews.com"&amp;A1401,'기사 리스트'!C:C,0)))</f>
        <v/>
      </c>
    </row>
    <row r="1402" spans="1:9">
      <c r="A1402" s="32" t="s">
        <v>3109</v>
      </c>
      <c r="B1402" s="32" t="s">
        <v>2596</v>
      </c>
      <c r="C1402" s="32">
        <v>5</v>
      </c>
      <c r="D1402" s="32">
        <v>3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Google 검색</v>
      </c>
      <c r="I1402" s="26" t="str">
        <f>IF(E1402="","",INDEX('기사 리스트'!B:B,MATCH("https://skinnonews.com"&amp;A1402,'기사 리스트'!C:C,0)))</f>
        <v/>
      </c>
    </row>
    <row r="1403" spans="1:9">
      <c r="A1403" s="32" t="s">
        <v>4724</v>
      </c>
      <c r="B1403" s="32">
        <v>5</v>
      </c>
      <c r="C1403" s="32">
        <v>1</v>
      </c>
      <c r="D1403" s="32">
        <v>5</v>
      </c>
      <c r="E1403" s="26" t="str">
        <f>IFERROR(MATCH(A1403,기사별유입!$J$3:$J$3072,0),"")</f>
        <v/>
      </c>
      <c r="F1403" s="26" t="str">
        <f>IF(E1403="","",E1403&amp;"@"&amp;COUNTIF($E$1:E1403,E1403))</f>
        <v/>
      </c>
      <c r="G1403" s="26" t="str">
        <f t="shared" si="21"/>
        <v>5</v>
      </c>
      <c r="I1403" s="26" t="str">
        <f>IF(E1403="","",INDEX('기사 리스트'!B:B,MATCH("https://skinnonews.com"&amp;A1403,'기사 리스트'!C:C,0)))</f>
        <v/>
      </c>
    </row>
    <row r="1404" spans="1:9">
      <c r="A1404" s="32" t="s">
        <v>3359</v>
      </c>
      <c r="B1404" s="32">
        <v>5</v>
      </c>
      <c r="C1404" s="32">
        <v>3</v>
      </c>
      <c r="D1404" s="32">
        <v>1.6666666666666601</v>
      </c>
      <c r="E1404" s="26" t="str">
        <f>IFERROR(MATCH(A1404,기사별유입!$J$3:$J$3072,0),"")</f>
        <v/>
      </c>
      <c r="F1404" s="26" t="str">
        <f>IF(E1404="","",E1404&amp;"@"&amp;COUNTIF($E$1:E1404,E1404))</f>
        <v/>
      </c>
      <c r="G1404" s="26" t="str">
        <f t="shared" si="21"/>
        <v>5</v>
      </c>
      <c r="I1404" s="26" t="str">
        <f>IF(E1404="","",INDEX('기사 리스트'!B:B,MATCH("https://skinnonews.com"&amp;A1404,'기사 리스트'!C:C,0)))</f>
        <v/>
      </c>
    </row>
    <row r="1405" spans="1:9">
      <c r="A1405" s="32" t="s">
        <v>1952</v>
      </c>
      <c r="B1405" s="32" t="s">
        <v>2596</v>
      </c>
      <c r="C1405" s="32">
        <v>5</v>
      </c>
      <c r="D1405" s="32">
        <v>5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Google 검색</v>
      </c>
      <c r="I1405" s="26" t="str">
        <f>IF(E1405="","",INDEX('기사 리스트'!B:B,MATCH("https://skinnonews.com"&amp;A1405,'기사 리스트'!C:C,0)))</f>
        <v/>
      </c>
    </row>
    <row r="1406" spans="1:9">
      <c r="A1406" s="32" t="s">
        <v>2827</v>
      </c>
      <c r="B1406" s="32" t="s">
        <v>2596</v>
      </c>
      <c r="C1406" s="32">
        <v>5</v>
      </c>
      <c r="D1406" s="32">
        <v>3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Google 검색</v>
      </c>
      <c r="I1406" s="26" t="str">
        <f>IF(E1406="","",INDEX('기사 리스트'!B:B,MATCH("https://skinnonews.com"&amp;A1406,'기사 리스트'!C:C,0)))</f>
        <v/>
      </c>
    </row>
    <row r="1407" spans="1:9">
      <c r="A1407" s="32" t="s">
        <v>2536</v>
      </c>
      <c r="B1407" s="32" t="s">
        <v>2596</v>
      </c>
      <c r="C1407" s="32">
        <v>5</v>
      </c>
      <c r="D1407" s="32">
        <v>5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Google 검색</v>
      </c>
      <c r="I1407" s="26" t="str">
        <f>IF(E1407="","",INDEX('기사 리스트'!B:B,MATCH("https://skinnonews.com"&amp;A1407,'기사 리스트'!C:C,0)))</f>
        <v/>
      </c>
    </row>
    <row r="1408" spans="1:9">
      <c r="A1408" s="32" t="s">
        <v>4725</v>
      </c>
      <c r="B1408" s="32">
        <v>5</v>
      </c>
      <c r="C1408" s="32">
        <v>2</v>
      </c>
      <c r="D1408" s="32">
        <v>2.5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5</v>
      </c>
      <c r="I1408" s="26" t="str">
        <f>IF(E1408="","",INDEX('기사 리스트'!B:B,MATCH("https://skinnonews.com"&amp;A1408,'기사 리스트'!C:C,0)))</f>
        <v/>
      </c>
    </row>
    <row r="1409" spans="1:9">
      <c r="A1409" s="32" t="s">
        <v>3019</v>
      </c>
      <c r="B1409" s="32" t="s">
        <v>2596</v>
      </c>
      <c r="C1409" s="32">
        <v>5</v>
      </c>
      <c r="D1409" s="32">
        <v>5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Google 검색</v>
      </c>
      <c r="I1409" s="26" t="str">
        <f>IF(E1409="","",INDEX('기사 리스트'!B:B,MATCH("https://skinnonews.com"&amp;A1409,'기사 리스트'!C:C,0)))</f>
        <v/>
      </c>
    </row>
    <row r="1410" spans="1:9">
      <c r="A1410" s="32" t="s">
        <v>3229</v>
      </c>
      <c r="B1410" s="32" t="s">
        <v>2596</v>
      </c>
      <c r="C1410" s="32">
        <v>5</v>
      </c>
      <c r="D1410" s="32">
        <v>4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Google 검색</v>
      </c>
      <c r="I1410" s="26" t="str">
        <f>IF(E1410="","",INDEX('기사 리스트'!B:B,MATCH("https://skinnonews.com"&amp;A1410,'기사 리스트'!C:C,0)))</f>
        <v/>
      </c>
    </row>
    <row r="1411" spans="1:9">
      <c r="A1411" s="32" t="s">
        <v>2645</v>
      </c>
      <c r="B1411" s="32">
        <v>5</v>
      </c>
      <c r="C1411" s="32">
        <v>1</v>
      </c>
      <c r="D1411" s="32">
        <v>5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5</v>
      </c>
      <c r="I1411" s="26" t="str">
        <f>IF(E1411="","",INDEX('기사 리스트'!B:B,MATCH("https://skinnonews.com"&amp;A1411,'기사 리스트'!C:C,0)))</f>
        <v/>
      </c>
    </row>
    <row r="1412" spans="1:9">
      <c r="A1412" s="32" t="s">
        <v>3529</v>
      </c>
      <c r="B1412" s="32" t="s">
        <v>2598</v>
      </c>
      <c r="C1412" s="32">
        <v>5</v>
      </c>
      <c r="D1412" s="32">
        <v>2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Naver 검색</v>
      </c>
      <c r="I1412" s="26" t="str">
        <f>IF(E1412="","",INDEX('기사 리스트'!B:B,MATCH("https://skinnonews.com"&amp;A1412,'기사 리스트'!C:C,0)))</f>
        <v/>
      </c>
    </row>
    <row r="1413" spans="1:9">
      <c r="A1413" s="32" t="s">
        <v>4726</v>
      </c>
      <c r="B1413" s="32">
        <v>5</v>
      </c>
      <c r="C1413" s="32">
        <v>1</v>
      </c>
      <c r="D1413" s="32">
        <v>5</v>
      </c>
      <c r="E1413" s="26" t="str">
        <f>IFERROR(MATCH(A1413,기사별유입!$J$3:$J$3072,0),"")</f>
        <v/>
      </c>
      <c r="F1413" s="26" t="str">
        <f>IF(E1413="","",E1413&amp;"@"&amp;COUNTIF($E$1:E1413,E1413))</f>
        <v/>
      </c>
      <c r="G1413" s="26" t="str">
        <f t="shared" si="22"/>
        <v>5</v>
      </c>
      <c r="I1413" s="26" t="str">
        <f>IF(E1413="","",INDEX('기사 리스트'!B:B,MATCH("https://skinnonews.com"&amp;A1413,'기사 리스트'!C:C,0)))</f>
        <v/>
      </c>
    </row>
    <row r="1414" spans="1:9">
      <c r="A1414" s="32" t="s">
        <v>2374</v>
      </c>
      <c r="B1414" s="32" t="s">
        <v>2596</v>
      </c>
      <c r="C1414" s="32">
        <v>5</v>
      </c>
      <c r="D1414" s="32">
        <v>4</v>
      </c>
      <c r="E1414" s="26" t="str">
        <f>IFERROR(MATCH(A1414,기사별유입!$J$3:$J$3072,0),"")</f>
        <v/>
      </c>
      <c r="F1414" s="26" t="str">
        <f>IF(E1414="","",E1414&amp;"@"&amp;COUNTIF($E$1:E1414,E1414))</f>
        <v/>
      </c>
      <c r="G1414" s="26" t="str">
        <f t="shared" si="22"/>
        <v>Google 검색</v>
      </c>
      <c r="I1414" s="26" t="str">
        <f>IF(E1414="","",INDEX('기사 리스트'!B:B,MATCH("https://skinnonews.com"&amp;A1414,'기사 리스트'!C:C,0)))</f>
        <v/>
      </c>
    </row>
    <row r="1415" spans="1:9">
      <c r="A1415" s="32" t="s">
        <v>994</v>
      </c>
      <c r="B1415" s="32" t="s">
        <v>2652</v>
      </c>
      <c r="C1415" s="32">
        <v>4</v>
      </c>
      <c r="D1415" s="32">
        <v>2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Link.naver.com</v>
      </c>
      <c r="I1415" s="26" t="str">
        <f>IF(E1415="","",INDEX('기사 리스트'!B:B,MATCH("https://skinnonews.com"&amp;A1415,'기사 리스트'!C:C,0)))</f>
        <v/>
      </c>
    </row>
    <row r="1416" spans="1:9">
      <c r="A1416" s="32" t="s">
        <v>1669</v>
      </c>
      <c r="B1416" s="32" t="s">
        <v>2597</v>
      </c>
      <c r="C1416" s="32">
        <v>4</v>
      </c>
      <c r="D1416" s="32">
        <v>4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직접유입</v>
      </c>
      <c r="I1416" s="26" t="str">
        <f>IF(E1416="","",INDEX('기사 리스트'!B:B,MATCH("https://skinnonews.com"&amp;A1416,'기사 리스트'!C:C,0)))</f>
        <v/>
      </c>
    </row>
    <row r="1417" spans="1:9">
      <c r="A1417" s="32" t="s">
        <v>1669</v>
      </c>
      <c r="B1417" s="32" t="s">
        <v>2607</v>
      </c>
      <c r="C1417" s="32">
        <v>4</v>
      </c>
      <c r="D1417" s="32">
        <v>4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Linkedin.com</v>
      </c>
      <c r="I1417" s="26" t="str">
        <f>IF(E1417="","",INDEX('기사 리스트'!B:B,MATCH("https://skinnonews.com"&amp;A1417,'기사 리스트'!C:C,0)))</f>
        <v/>
      </c>
    </row>
    <row r="1418" spans="1:9">
      <c r="A1418" s="32" t="s">
        <v>1669</v>
      </c>
      <c r="B1418" s="32" t="s">
        <v>2598</v>
      </c>
      <c r="C1418" s="32">
        <v>4</v>
      </c>
      <c r="D1418" s="32">
        <v>4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Naver 검색</v>
      </c>
      <c r="I1418" s="26" t="str">
        <f>IF(E1418="","",INDEX('기사 리스트'!B:B,MATCH("https://skinnonews.com"&amp;A1418,'기사 리스트'!C:C,0)))</f>
        <v/>
      </c>
    </row>
    <row r="1419" spans="1:9">
      <c r="A1419" s="32" t="s">
        <v>1196</v>
      </c>
      <c r="B1419" s="32" t="s">
        <v>2597</v>
      </c>
      <c r="C1419" s="32">
        <v>4</v>
      </c>
      <c r="D1419" s="32">
        <v>3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직접유입</v>
      </c>
      <c r="I1419" s="26" t="str">
        <f>IF(E1419="","",INDEX('기사 리스트'!B:B,MATCH("https://skinnonews.com"&amp;A1419,'기사 리스트'!C:C,0)))</f>
        <v/>
      </c>
    </row>
    <row r="1420" spans="1:9">
      <c r="A1420" s="32" t="s">
        <v>3533</v>
      </c>
      <c r="B1420" s="32" t="s">
        <v>2596</v>
      </c>
      <c r="C1420" s="32">
        <v>4</v>
      </c>
      <c r="D1420" s="32">
        <v>1</v>
      </c>
      <c r="E1420" s="26" t="str">
        <f>IFERROR(MATCH(A1420,기사별유입!$J$3:$J$3072,0),"")</f>
        <v/>
      </c>
      <c r="F1420" s="26" t="str">
        <f>IF(E1420="","",E1420&amp;"@"&amp;COUNTIF($E$1:E1420,E1420))</f>
        <v/>
      </c>
      <c r="G1420" s="26" t="str">
        <f t="shared" si="22"/>
        <v>Google 검색</v>
      </c>
      <c r="I1420" s="26" t="str">
        <f>IF(E1420="","",INDEX('기사 리스트'!B:B,MATCH("https://skinnonews.com"&amp;A1420,'기사 리스트'!C:C,0)))</f>
        <v/>
      </c>
    </row>
    <row r="1421" spans="1:9">
      <c r="A1421" s="32" t="s">
        <v>1270</v>
      </c>
      <c r="B1421" s="32" t="s">
        <v>2598</v>
      </c>
      <c r="C1421" s="32">
        <v>4</v>
      </c>
      <c r="D1421" s="32">
        <v>3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Naver 검색</v>
      </c>
      <c r="I1421" s="26" t="str">
        <f>IF(E1421="","",INDEX('기사 리스트'!B:B,MATCH("https://skinnonews.com"&amp;A1421,'기사 리스트'!C:C,0)))</f>
        <v/>
      </c>
    </row>
    <row r="1422" spans="1:9">
      <c r="A1422" s="32" t="s">
        <v>1519</v>
      </c>
      <c r="B1422" s="32" t="s">
        <v>2596</v>
      </c>
      <c r="C1422" s="32">
        <v>4</v>
      </c>
      <c r="D1422" s="32">
        <v>4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Google 검색</v>
      </c>
      <c r="I1422" s="26" t="str">
        <f>IF(E1422="","",INDEX('기사 리스트'!B:B,MATCH("https://skinnonews.com"&amp;A1422,'기사 리스트'!C:C,0)))</f>
        <v/>
      </c>
    </row>
    <row r="1423" spans="1:9">
      <c r="A1423" s="32" t="s">
        <v>1519</v>
      </c>
      <c r="B1423" s="32" t="s">
        <v>2598</v>
      </c>
      <c r="C1423" s="32">
        <v>4</v>
      </c>
      <c r="D1423" s="32">
        <v>2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Naver 검색</v>
      </c>
      <c r="I1423" s="26" t="str">
        <f>IF(E1423="","",INDEX('기사 리스트'!B:B,MATCH("https://skinnonews.com"&amp;A1423,'기사 리스트'!C:C,0)))</f>
        <v/>
      </c>
    </row>
    <row r="1424" spans="1:9">
      <c r="A1424" s="32" t="s">
        <v>1356</v>
      </c>
      <c r="B1424" s="32" t="s">
        <v>2598</v>
      </c>
      <c r="C1424" s="32">
        <v>4</v>
      </c>
      <c r="D1424" s="32">
        <v>3</v>
      </c>
      <c r="E1424" s="26" t="str">
        <f>IFERROR(MATCH(A1424,기사별유입!$J$3:$J$3072,0),"")</f>
        <v/>
      </c>
      <c r="F1424" s="26" t="str">
        <f>IF(E1424="","",E1424&amp;"@"&amp;COUNTIF($E$1:E1424,E1424))</f>
        <v/>
      </c>
      <c r="G1424" s="26" t="str">
        <f t="shared" si="22"/>
        <v>Naver 검색</v>
      </c>
      <c r="I1424" s="26" t="str">
        <f>IF(E1424="","",INDEX('기사 리스트'!B:B,MATCH("https://skinnonews.com"&amp;A1424,'기사 리스트'!C:C,0)))</f>
        <v/>
      </c>
    </row>
    <row r="1425" spans="1:9">
      <c r="A1425" s="32" t="s">
        <v>1071</v>
      </c>
      <c r="B1425" s="32" t="s">
        <v>2597</v>
      </c>
      <c r="C1425" s="32">
        <v>4</v>
      </c>
      <c r="D1425" s="32">
        <v>3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직접유입</v>
      </c>
      <c r="I1425" s="26" t="str">
        <f>IF(E1425="","",INDEX('기사 리스트'!B:B,MATCH("https://skinnonews.com"&amp;A1425,'기사 리스트'!C:C,0)))</f>
        <v/>
      </c>
    </row>
    <row r="1426" spans="1:9">
      <c r="A1426" s="32" t="s">
        <v>2206</v>
      </c>
      <c r="B1426" s="32" t="s">
        <v>2596</v>
      </c>
      <c r="C1426" s="32">
        <v>4</v>
      </c>
      <c r="D1426" s="32">
        <v>4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Google 검색</v>
      </c>
      <c r="I1426" s="26" t="str">
        <f>IF(E1426="","",INDEX('기사 리스트'!B:B,MATCH("https://skinnonews.com"&amp;A1426,'기사 리스트'!C:C,0)))</f>
        <v/>
      </c>
    </row>
    <row r="1427" spans="1:9">
      <c r="A1427" s="32" t="s">
        <v>1565</v>
      </c>
      <c r="B1427" s="32" t="s">
        <v>2596</v>
      </c>
      <c r="C1427" s="32">
        <v>4</v>
      </c>
      <c r="D1427" s="32">
        <v>3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Google 검색</v>
      </c>
      <c r="I1427" s="26" t="str">
        <f>IF(E1427="","",INDEX('기사 리스트'!B:B,MATCH("https://skinnonews.com"&amp;A1427,'기사 리스트'!C:C,0)))</f>
        <v/>
      </c>
    </row>
    <row r="1428" spans="1:9">
      <c r="A1428" s="32" t="s">
        <v>1316</v>
      </c>
      <c r="B1428" s="32" t="s">
        <v>2597</v>
      </c>
      <c r="C1428" s="32">
        <v>4</v>
      </c>
      <c r="D1428" s="32">
        <v>1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직접유입</v>
      </c>
      <c r="I1428" s="26" t="str">
        <f>IF(E1428="","",INDEX('기사 리스트'!B:B,MATCH("https://skinnonews.com"&amp;A1428,'기사 리스트'!C:C,0)))</f>
        <v/>
      </c>
    </row>
    <row r="1429" spans="1:9">
      <c r="A1429" s="32" t="s">
        <v>1861</v>
      </c>
      <c r="B1429" s="32" t="s">
        <v>2596</v>
      </c>
      <c r="C1429" s="32">
        <v>4</v>
      </c>
      <c r="D1429" s="32">
        <v>2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Google 검색</v>
      </c>
      <c r="I1429" s="26" t="str">
        <f>IF(E1429="","",INDEX('기사 리스트'!B:B,MATCH("https://skinnonews.com"&amp;A1429,'기사 리스트'!C:C,0)))</f>
        <v/>
      </c>
    </row>
    <row r="1430" spans="1:9">
      <c r="A1430" s="32" t="s">
        <v>2209</v>
      </c>
      <c r="B1430" s="32" t="s">
        <v>2596</v>
      </c>
      <c r="C1430" s="32">
        <v>4</v>
      </c>
      <c r="D1430" s="32">
        <v>4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Google 검색</v>
      </c>
      <c r="I1430" s="26" t="str">
        <f>IF(E1430="","",INDEX('기사 리스트'!B:B,MATCH("https://skinnonews.com"&amp;A1430,'기사 리스트'!C:C,0)))</f>
        <v/>
      </c>
    </row>
    <row r="1431" spans="1:9">
      <c r="A1431" s="32" t="s">
        <v>1451</v>
      </c>
      <c r="B1431" s="32" t="s">
        <v>2596</v>
      </c>
      <c r="C1431" s="32">
        <v>4</v>
      </c>
      <c r="D1431" s="32">
        <v>4</v>
      </c>
      <c r="E1431" s="26" t="str">
        <f>IFERROR(MATCH(A1431,기사별유입!$J$3:$J$3072,0),"")</f>
        <v/>
      </c>
      <c r="F1431" s="26" t="str">
        <f>IF(E1431="","",E1431&amp;"@"&amp;COUNTIF($E$1:E1431,E1431))</f>
        <v/>
      </c>
      <c r="G1431" s="26" t="str">
        <f t="shared" si="22"/>
        <v>Google 검색</v>
      </c>
      <c r="I1431" s="26" t="str">
        <f>IF(E1431="","",INDEX('기사 리스트'!B:B,MATCH("https://skinnonews.com"&amp;A1431,'기사 리스트'!C:C,0)))</f>
        <v/>
      </c>
    </row>
    <row r="1432" spans="1:9">
      <c r="A1432" s="32" t="s">
        <v>1155</v>
      </c>
      <c r="B1432" s="32" t="s">
        <v>2598</v>
      </c>
      <c r="C1432" s="32">
        <v>4</v>
      </c>
      <c r="D1432" s="32">
        <v>3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Naver 검색</v>
      </c>
      <c r="I1432" s="26" t="str">
        <f>IF(E1432="","",INDEX('기사 리스트'!B:B,MATCH("https://skinnonews.com"&amp;A1432,'기사 리스트'!C:C,0)))</f>
        <v/>
      </c>
    </row>
    <row r="1433" spans="1:9">
      <c r="A1433" s="32" t="s">
        <v>2874</v>
      </c>
      <c r="B1433" s="32" t="s">
        <v>2596</v>
      </c>
      <c r="C1433" s="32">
        <v>4</v>
      </c>
      <c r="D1433" s="32">
        <v>3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Google 검색</v>
      </c>
      <c r="I1433" s="26" t="str">
        <f>IF(E1433="","",INDEX('기사 리스트'!B:B,MATCH("https://skinnonews.com"&amp;A1433,'기사 리스트'!C:C,0)))</f>
        <v/>
      </c>
    </row>
    <row r="1434" spans="1:9">
      <c r="A1434" s="32" t="s">
        <v>1569</v>
      </c>
      <c r="B1434" s="32" t="s">
        <v>2596</v>
      </c>
      <c r="C1434" s="32">
        <v>4</v>
      </c>
      <c r="D1434" s="32">
        <v>4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Google 검색</v>
      </c>
      <c r="I1434" s="26" t="str">
        <f>IF(E1434="","",INDEX('기사 리스트'!B:B,MATCH("https://skinnonews.com"&amp;A1434,'기사 리스트'!C:C,0)))</f>
        <v/>
      </c>
    </row>
    <row r="1435" spans="1:9">
      <c r="A1435" s="32" t="s">
        <v>1412</v>
      </c>
      <c r="B1435" s="32" t="s">
        <v>2596</v>
      </c>
      <c r="C1435" s="32">
        <v>4</v>
      </c>
      <c r="D1435" s="32">
        <v>4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Google 검색</v>
      </c>
      <c r="I1435" s="26" t="str">
        <f>IF(E1435="","",INDEX('기사 리스트'!B:B,MATCH("https://skinnonews.com"&amp;A1435,'기사 리스트'!C:C,0)))</f>
        <v/>
      </c>
    </row>
    <row r="1436" spans="1:9">
      <c r="A1436" s="32" t="s">
        <v>2073</v>
      </c>
      <c r="B1436" s="32" t="s">
        <v>2596</v>
      </c>
      <c r="C1436" s="32">
        <v>4</v>
      </c>
      <c r="D1436" s="32">
        <v>4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Google 검색</v>
      </c>
      <c r="I1436" s="26" t="str">
        <f>IF(E1436="","",INDEX('기사 리스트'!B:B,MATCH("https://skinnonews.com"&amp;A1436,'기사 리스트'!C:C,0)))</f>
        <v/>
      </c>
    </row>
    <row r="1437" spans="1:9">
      <c r="A1437" s="32" t="s">
        <v>1783</v>
      </c>
      <c r="B1437" s="32" t="s">
        <v>2598</v>
      </c>
      <c r="C1437" s="32">
        <v>4</v>
      </c>
      <c r="D1437" s="32">
        <v>3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Naver 검색</v>
      </c>
      <c r="I1437" s="26" t="str">
        <f>IF(E1437="","",INDEX('기사 리스트'!B:B,MATCH("https://skinnonews.com"&amp;A1437,'기사 리스트'!C:C,0)))</f>
        <v/>
      </c>
    </row>
    <row r="1438" spans="1:9">
      <c r="A1438" s="32" t="s">
        <v>1711</v>
      </c>
      <c r="B1438" s="32" t="s">
        <v>2596</v>
      </c>
      <c r="C1438" s="32">
        <v>4</v>
      </c>
      <c r="D1438" s="32">
        <v>5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Google 검색</v>
      </c>
      <c r="I1438" s="26" t="str">
        <f>IF(E1438="","",INDEX('기사 리스트'!B:B,MATCH("https://skinnonews.com"&amp;A1438,'기사 리스트'!C:C,0)))</f>
        <v/>
      </c>
    </row>
    <row r="1439" spans="1:9">
      <c r="A1439" s="32" t="s">
        <v>1712</v>
      </c>
      <c r="B1439" s="32" t="s">
        <v>2596</v>
      </c>
      <c r="C1439" s="32">
        <v>4</v>
      </c>
      <c r="D1439" s="32">
        <v>4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Google 검색</v>
      </c>
      <c r="I1439" s="26" t="str">
        <f>IF(E1439="","",INDEX('기사 리스트'!B:B,MATCH("https://skinnonews.com"&amp;A1439,'기사 리스트'!C:C,0)))</f>
        <v/>
      </c>
    </row>
    <row r="1440" spans="1:9">
      <c r="A1440" s="32" t="s">
        <v>2388</v>
      </c>
      <c r="B1440" s="32" t="s">
        <v>2596</v>
      </c>
      <c r="C1440" s="32">
        <v>4</v>
      </c>
      <c r="D1440" s="32">
        <v>3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Google 검색</v>
      </c>
      <c r="I1440" s="26" t="str">
        <f>IF(E1440="","",INDEX('기사 리스트'!B:B,MATCH("https://skinnonews.com"&amp;A1440,'기사 리스트'!C:C,0)))</f>
        <v/>
      </c>
    </row>
    <row r="1441" spans="1:9">
      <c r="A1441" s="32" t="s">
        <v>1616</v>
      </c>
      <c r="B1441" s="32" t="s">
        <v>2596</v>
      </c>
      <c r="C1441" s="32">
        <v>4</v>
      </c>
      <c r="D1441" s="32">
        <v>4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Google 검색</v>
      </c>
      <c r="I1441" s="26" t="str">
        <f>IF(E1441="","",INDEX('기사 리스트'!B:B,MATCH("https://skinnonews.com"&amp;A1441,'기사 리스트'!C:C,0)))</f>
        <v/>
      </c>
    </row>
    <row r="1442" spans="1:9">
      <c r="A1442" s="32" t="s">
        <v>2076</v>
      </c>
      <c r="B1442" s="32" t="s">
        <v>2596</v>
      </c>
      <c r="C1442" s="32">
        <v>4</v>
      </c>
      <c r="D1442" s="32">
        <v>4</v>
      </c>
      <c r="E1442" s="26" t="str">
        <f>IFERROR(MATCH(A1442,기사별유입!$J$3:$J$3072,0),"")</f>
        <v/>
      </c>
      <c r="F1442" s="26" t="str">
        <f>IF(E1442="","",E1442&amp;"@"&amp;COUNTIF($E$1:E1442,E1442))</f>
        <v/>
      </c>
      <c r="G1442" s="26" t="str">
        <f t="shared" si="22"/>
        <v>Google 검색</v>
      </c>
      <c r="I1442" s="26" t="str">
        <f>IF(E1442="","",INDEX('기사 리스트'!B:B,MATCH("https://skinnonews.com"&amp;A1442,'기사 리스트'!C:C,0)))</f>
        <v/>
      </c>
    </row>
    <row r="1443" spans="1:9">
      <c r="A1443" s="32" t="s">
        <v>1457</v>
      </c>
      <c r="B1443" s="32" t="s">
        <v>2596</v>
      </c>
      <c r="C1443" s="32">
        <v>4</v>
      </c>
      <c r="D1443" s="32">
        <v>4</v>
      </c>
      <c r="E1443" s="26" t="str">
        <f>IFERROR(MATCH(A1443,기사별유입!$J$3:$J$3072,0),"")</f>
        <v/>
      </c>
      <c r="F1443" s="26" t="str">
        <f>IF(E1443="","",E1443&amp;"@"&amp;COUNTIF($E$1:E1443,E1443))</f>
        <v/>
      </c>
      <c r="G1443" s="26" t="str">
        <f t="shared" si="22"/>
        <v>Google 검색</v>
      </c>
      <c r="I1443" s="26" t="str">
        <f>IF(E1443="","",INDEX('기사 리스트'!B:B,MATCH("https://skinnonews.com"&amp;A1443,'기사 리스트'!C:C,0)))</f>
        <v/>
      </c>
    </row>
    <row r="1444" spans="1:9">
      <c r="A1444" s="32" t="s">
        <v>1618</v>
      </c>
      <c r="B1444" s="32" t="s">
        <v>2596</v>
      </c>
      <c r="C1444" s="32">
        <v>4</v>
      </c>
      <c r="D1444" s="32">
        <v>2</v>
      </c>
      <c r="E1444" s="26" t="str">
        <f>IFERROR(MATCH(A1444,기사별유입!$J$3:$J$3072,0),"")</f>
        <v/>
      </c>
      <c r="F1444" s="26" t="str">
        <f>IF(E1444="","",E1444&amp;"@"&amp;COUNTIF($E$1:E1444,E1444))</f>
        <v/>
      </c>
      <c r="G1444" s="26" t="str">
        <f t="shared" si="22"/>
        <v>Google 검색</v>
      </c>
      <c r="I1444" s="26" t="str">
        <f>IF(E1444="","",INDEX('기사 리스트'!B:B,MATCH("https://skinnonews.com"&amp;A1444,'기사 리스트'!C:C,0)))</f>
        <v/>
      </c>
    </row>
    <row r="1445" spans="1:9">
      <c r="A1445" s="32" t="s">
        <v>1275</v>
      </c>
      <c r="B1445" s="32" t="s">
        <v>2598</v>
      </c>
      <c r="C1445" s="32">
        <v>4</v>
      </c>
      <c r="D1445" s="32">
        <v>1</v>
      </c>
      <c r="E1445" s="26" t="str">
        <f>IFERROR(MATCH(A1445,기사별유입!$J$3:$J$3072,0),"")</f>
        <v/>
      </c>
      <c r="F1445" s="26" t="str">
        <f>IF(E1445="","",E1445&amp;"@"&amp;COUNTIF($E$1:E1445,E1445))</f>
        <v/>
      </c>
      <c r="G1445" s="26" t="str">
        <f t="shared" si="22"/>
        <v>Naver 검색</v>
      </c>
      <c r="I1445" s="26" t="str">
        <f>IF(E1445="","",INDEX('기사 리스트'!B:B,MATCH("https://skinnonews.com"&amp;A1445,'기사 리스트'!C:C,0)))</f>
        <v/>
      </c>
    </row>
    <row r="1446" spans="1:9">
      <c r="A1446" s="32" t="s">
        <v>1391</v>
      </c>
      <c r="B1446" s="32" t="s">
        <v>2598</v>
      </c>
      <c r="C1446" s="32">
        <v>4</v>
      </c>
      <c r="D1446" s="32">
        <v>1</v>
      </c>
      <c r="E1446" s="26" t="str">
        <f>IFERROR(MATCH(A1446,기사별유입!$J$3:$J$3072,0),"")</f>
        <v/>
      </c>
      <c r="F1446" s="26" t="str">
        <f>IF(E1446="","",E1446&amp;"@"&amp;COUNTIF($E$1:E1446,E1446))</f>
        <v/>
      </c>
      <c r="G1446" s="26" t="str">
        <f t="shared" si="22"/>
        <v>Naver 검색</v>
      </c>
      <c r="I1446" s="26" t="str">
        <f>IF(E1446="","",INDEX('기사 리스트'!B:B,MATCH("https://skinnonews.com"&amp;A1446,'기사 리스트'!C:C,0)))</f>
        <v/>
      </c>
    </row>
    <row r="1447" spans="1:9">
      <c r="A1447" s="32" t="s">
        <v>1970</v>
      </c>
      <c r="B1447" s="32" t="s">
        <v>2596</v>
      </c>
      <c r="C1447" s="32">
        <v>4</v>
      </c>
      <c r="D1447" s="32">
        <v>2</v>
      </c>
      <c r="E1447" s="26" t="str">
        <f>IFERROR(MATCH(A1447,기사별유입!$J$3:$J$3072,0),"")</f>
        <v/>
      </c>
      <c r="F1447" s="26" t="str">
        <f>IF(E1447="","",E1447&amp;"@"&amp;COUNTIF($E$1:E1447,E1447))</f>
        <v/>
      </c>
      <c r="G1447" s="26" t="str">
        <f t="shared" si="22"/>
        <v>Google 검색</v>
      </c>
      <c r="I1447" s="26" t="str">
        <f>IF(E1447="","",INDEX('기사 리스트'!B:B,MATCH("https://skinnonews.com"&amp;A1447,'기사 리스트'!C:C,0)))</f>
        <v/>
      </c>
    </row>
    <row r="1448" spans="1:9">
      <c r="A1448" s="32" t="s">
        <v>3085</v>
      </c>
      <c r="B1448" s="32" t="s">
        <v>2596</v>
      </c>
      <c r="C1448" s="32">
        <v>4</v>
      </c>
      <c r="D1448" s="32">
        <v>4</v>
      </c>
      <c r="E1448" s="26" t="str">
        <f>IFERROR(MATCH(A1448,기사별유입!$J$3:$J$3072,0),"")</f>
        <v/>
      </c>
      <c r="F1448" s="26" t="str">
        <f>IF(E1448="","",E1448&amp;"@"&amp;COUNTIF($E$1:E1448,E1448))</f>
        <v/>
      </c>
      <c r="G1448" s="26" t="str">
        <f t="shared" si="22"/>
        <v>Google 검색</v>
      </c>
      <c r="I1448" s="26" t="str">
        <f>IF(E1448="","",INDEX('기사 리스트'!B:B,MATCH("https://skinnonews.com"&amp;A1448,'기사 리스트'!C:C,0)))</f>
        <v/>
      </c>
    </row>
    <row r="1449" spans="1:9">
      <c r="A1449" s="32" t="s">
        <v>2395</v>
      </c>
      <c r="B1449" s="32" t="s">
        <v>2596</v>
      </c>
      <c r="C1449" s="32">
        <v>4</v>
      </c>
      <c r="D1449" s="32">
        <v>3</v>
      </c>
      <c r="E1449" s="26" t="str">
        <f>IFERROR(MATCH(A1449,기사별유입!$J$3:$J$3072,0),"")</f>
        <v/>
      </c>
      <c r="F1449" s="26" t="str">
        <f>IF(E1449="","",E1449&amp;"@"&amp;COUNTIF($E$1:E1449,E1449))</f>
        <v/>
      </c>
      <c r="G1449" s="26" t="str">
        <f t="shared" si="22"/>
        <v>Google 검색</v>
      </c>
      <c r="I1449" s="26" t="str">
        <f>IF(E1449="","",INDEX('기사 리스트'!B:B,MATCH("https://skinnonews.com"&amp;A1449,'기사 리스트'!C:C,0)))</f>
        <v/>
      </c>
    </row>
    <row r="1450" spans="1:9">
      <c r="A1450" s="32" t="s">
        <v>2220</v>
      </c>
      <c r="B1450" s="32" t="s">
        <v>2596</v>
      </c>
      <c r="C1450" s="32">
        <v>4</v>
      </c>
      <c r="D1450" s="32">
        <v>2</v>
      </c>
      <c r="E1450" s="26" t="str">
        <f>IFERROR(MATCH(A1450,기사별유입!$J$3:$J$3072,0),"")</f>
        <v/>
      </c>
      <c r="F1450" s="26" t="str">
        <f>IF(E1450="","",E1450&amp;"@"&amp;COUNTIF($E$1:E1450,E1450))</f>
        <v/>
      </c>
      <c r="G1450" s="26" t="str">
        <f t="shared" si="22"/>
        <v>Google 검색</v>
      </c>
      <c r="I1450" s="26" t="str">
        <f>IF(E1450="","",INDEX('기사 리스트'!B:B,MATCH("https://skinnonews.com"&amp;A1450,'기사 리스트'!C:C,0)))</f>
        <v/>
      </c>
    </row>
    <row r="1451" spans="1:9">
      <c r="A1451" s="32" t="s">
        <v>1490</v>
      </c>
      <c r="B1451" s="32" t="s">
        <v>2596</v>
      </c>
      <c r="C1451" s="32">
        <v>4</v>
      </c>
      <c r="D1451" s="32">
        <v>4</v>
      </c>
      <c r="E1451" s="26" t="str">
        <f>IFERROR(MATCH(A1451,기사별유입!$J$3:$J$3072,0),"")</f>
        <v/>
      </c>
      <c r="F1451" s="26" t="str">
        <f>IF(E1451="","",E1451&amp;"@"&amp;COUNTIF($E$1:E1451,E1451))</f>
        <v/>
      </c>
      <c r="G1451" s="26" t="str">
        <f t="shared" si="22"/>
        <v>Google 검색</v>
      </c>
      <c r="I1451" s="26" t="str">
        <f>IF(E1451="","",INDEX('기사 리스트'!B:B,MATCH("https://skinnonews.com"&amp;A1451,'기사 리스트'!C:C,0)))</f>
        <v/>
      </c>
    </row>
    <row r="1452" spans="1:9">
      <c r="A1452" s="32" t="s">
        <v>1214</v>
      </c>
      <c r="B1452" s="32" t="s">
        <v>2623</v>
      </c>
      <c r="C1452" s="32">
        <v>4</v>
      </c>
      <c r="D1452" s="32">
        <v>4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Sktradinginternational.com</v>
      </c>
      <c r="I1452" s="26" t="str">
        <f>IF(E1452="","",INDEX('기사 리스트'!B:B,MATCH("https://skinnonews.com"&amp;A1452,'기사 리스트'!C:C,0)))</f>
        <v/>
      </c>
    </row>
    <row r="1453" spans="1:9">
      <c r="A1453" s="32" t="s">
        <v>1573</v>
      </c>
      <c r="B1453" s="32" t="s">
        <v>2596</v>
      </c>
      <c r="C1453" s="32">
        <v>4</v>
      </c>
      <c r="D1453" s="32">
        <v>3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Google 검색</v>
      </c>
      <c r="I1453" s="26" t="str">
        <f>IF(E1453="","",INDEX('기사 리스트'!B:B,MATCH("https://skinnonews.com"&amp;A1453,'기사 리스트'!C:C,0)))</f>
        <v/>
      </c>
    </row>
    <row r="1454" spans="1:9">
      <c r="A1454" s="32" t="s">
        <v>1976</v>
      </c>
      <c r="B1454" s="32" t="s">
        <v>2596</v>
      </c>
      <c r="C1454" s="32">
        <v>4</v>
      </c>
      <c r="D1454" s="32">
        <v>4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Google 검색</v>
      </c>
      <c r="I1454" s="26" t="str">
        <f>IF(E1454="","",INDEX('기사 리스트'!B:B,MATCH("https://skinnonews.com"&amp;A1454,'기사 리스트'!C:C,0)))</f>
        <v/>
      </c>
    </row>
    <row r="1455" spans="1:9">
      <c r="A1455" s="32" t="s">
        <v>1460</v>
      </c>
      <c r="B1455" s="32" t="s">
        <v>2597</v>
      </c>
      <c r="C1455" s="32">
        <v>4</v>
      </c>
      <c r="D1455" s="32">
        <v>3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직접유입</v>
      </c>
      <c r="I1455" s="26" t="str">
        <f>IF(E1455="","",INDEX('기사 리스트'!B:B,MATCH("https://skinnonews.com"&amp;A1455,'기사 리스트'!C:C,0)))</f>
        <v/>
      </c>
    </row>
    <row r="1456" spans="1:9">
      <c r="A1456" s="32" t="s">
        <v>2224</v>
      </c>
      <c r="B1456" s="32" t="s">
        <v>2597</v>
      </c>
      <c r="C1456" s="32">
        <v>4</v>
      </c>
      <c r="D1456" s="32">
        <v>2</v>
      </c>
      <c r="E1456" s="26" t="str">
        <f>IFERROR(MATCH(A1456,기사별유입!$J$3:$J$3072,0),"")</f>
        <v/>
      </c>
      <c r="F1456" s="26" t="str">
        <f>IF(E1456="","",E1456&amp;"@"&amp;COUNTIF($E$1:E1456,E1456))</f>
        <v/>
      </c>
      <c r="G1456" s="26" t="str">
        <f t="shared" si="22"/>
        <v>직접유입</v>
      </c>
      <c r="I1456" s="26" t="str">
        <f>IF(E1456="","",INDEX('기사 리스트'!B:B,MATCH("https://skinnonews.com"&amp;A1456,'기사 리스트'!C:C,0)))</f>
        <v/>
      </c>
    </row>
    <row r="1457" spans="1:9">
      <c r="A1457" s="32" t="s">
        <v>1138</v>
      </c>
      <c r="B1457" s="32" t="s">
        <v>2606</v>
      </c>
      <c r="C1457" s="32">
        <v>4</v>
      </c>
      <c r="D1457" s="32">
        <v>3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M.search.naver.com</v>
      </c>
      <c r="I1457" s="26" t="str">
        <f>IF(E1457="","",INDEX('기사 리스트'!B:B,MATCH("https://skinnonews.com"&amp;A1457,'기사 리스트'!C:C,0)))</f>
        <v/>
      </c>
    </row>
    <row r="1458" spans="1:9">
      <c r="A1458" s="32" t="s">
        <v>1138</v>
      </c>
      <c r="B1458" s="32" t="s">
        <v>2601</v>
      </c>
      <c r="C1458" s="32">
        <v>4</v>
      </c>
      <c r="D1458" s="32">
        <v>4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Naver.com</v>
      </c>
      <c r="I1458" s="26" t="str">
        <f>IF(E1458="","",INDEX('기사 리스트'!B:B,MATCH("https://skinnonews.com"&amp;A1458,'기사 리스트'!C:C,0)))</f>
        <v/>
      </c>
    </row>
    <row r="1459" spans="1:9">
      <c r="A1459" s="32" t="s">
        <v>1171</v>
      </c>
      <c r="B1459" s="32" t="s">
        <v>2597</v>
      </c>
      <c r="C1459" s="32">
        <v>4</v>
      </c>
      <c r="D1459" s="32">
        <v>3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직접유입</v>
      </c>
      <c r="I1459" s="26" t="str">
        <f>IF(E1459="","",INDEX('기사 리스트'!B:B,MATCH("https://skinnonews.com"&amp;A1459,'기사 리스트'!C:C,0)))</f>
        <v/>
      </c>
    </row>
    <row r="1460" spans="1:9">
      <c r="A1460" s="32" t="s">
        <v>1232</v>
      </c>
      <c r="B1460" s="32" t="s">
        <v>2605</v>
      </c>
      <c r="C1460" s="32">
        <v>4</v>
      </c>
      <c r="D1460" s="32">
        <v>3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Skenmove.com</v>
      </c>
      <c r="I1460" s="26" t="str">
        <f>IF(E1460="","",INDEX('기사 리스트'!B:B,MATCH("https://skinnonews.com"&amp;A1460,'기사 리스트'!C:C,0)))</f>
        <v/>
      </c>
    </row>
    <row r="1461" spans="1:9">
      <c r="A1461" s="32" t="s">
        <v>2402</v>
      </c>
      <c r="B1461" s="32" t="s">
        <v>2596</v>
      </c>
      <c r="C1461" s="32">
        <v>4</v>
      </c>
      <c r="D1461" s="32">
        <v>2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Google 검색</v>
      </c>
      <c r="I1461" s="26" t="str">
        <f>IF(E1461="","",INDEX('기사 리스트'!B:B,MATCH("https://skinnonews.com"&amp;A1461,'기사 리스트'!C:C,0)))</f>
        <v/>
      </c>
    </row>
    <row r="1462" spans="1:9">
      <c r="A1462" s="32" t="s">
        <v>3535</v>
      </c>
      <c r="B1462" s="32" t="s">
        <v>2596</v>
      </c>
      <c r="C1462" s="32">
        <v>4</v>
      </c>
      <c r="D1462" s="32">
        <v>3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Google 검색</v>
      </c>
      <c r="I1462" s="26" t="str">
        <f>IF(E1462="","",INDEX('기사 리스트'!B:B,MATCH("https://skinnonews.com"&amp;A1462,'기사 리스트'!C:C,0)))</f>
        <v/>
      </c>
    </row>
    <row r="1463" spans="1:9">
      <c r="A1463" s="32" t="s">
        <v>1242</v>
      </c>
      <c r="B1463" s="32" t="s">
        <v>2596</v>
      </c>
      <c r="C1463" s="32">
        <v>4</v>
      </c>
      <c r="D1463" s="32">
        <v>4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Google 검색</v>
      </c>
      <c r="I1463" s="26" t="str">
        <f>IF(E1463="","",INDEX('기사 리스트'!B:B,MATCH("https://skinnonews.com"&amp;A1463,'기사 리스트'!C:C,0)))</f>
        <v/>
      </c>
    </row>
    <row r="1464" spans="1:9">
      <c r="A1464" s="32" t="s">
        <v>1394</v>
      </c>
      <c r="B1464" s="32" t="s">
        <v>2598</v>
      </c>
      <c r="C1464" s="32">
        <v>4</v>
      </c>
      <c r="D1464" s="32">
        <v>1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Naver 검색</v>
      </c>
      <c r="I1464" s="26" t="str">
        <f>IF(E1464="","",INDEX('기사 리스트'!B:B,MATCH("https://skinnonews.com"&amp;A1464,'기사 리스트'!C:C,0)))</f>
        <v/>
      </c>
    </row>
    <row r="1465" spans="1:9">
      <c r="A1465" s="32" t="s">
        <v>1981</v>
      </c>
      <c r="B1465" s="32" t="s">
        <v>2596</v>
      </c>
      <c r="C1465" s="32">
        <v>4</v>
      </c>
      <c r="D1465" s="32">
        <v>4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Google 검색</v>
      </c>
      <c r="I1465" s="26" t="str">
        <f>IF(E1465="","",INDEX('기사 리스트'!B:B,MATCH("https://skinnonews.com"&amp;A1465,'기사 리스트'!C:C,0)))</f>
        <v/>
      </c>
    </row>
    <row r="1466" spans="1:9">
      <c r="A1466" s="32" t="s">
        <v>1874</v>
      </c>
      <c r="B1466" s="32" t="s">
        <v>2596</v>
      </c>
      <c r="C1466" s="32">
        <v>4</v>
      </c>
      <c r="D1466" s="32">
        <v>4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Google 검색</v>
      </c>
      <c r="I1466" s="26" t="str">
        <f>IF(E1466="","",INDEX('기사 리스트'!B:B,MATCH("https://skinnonews.com"&amp;A1466,'기사 리스트'!C:C,0)))</f>
        <v/>
      </c>
    </row>
    <row r="1467" spans="1:9">
      <c r="A1467" s="32" t="s">
        <v>1041</v>
      </c>
      <c r="B1467" s="32" t="s">
        <v>2597</v>
      </c>
      <c r="C1467" s="32">
        <v>4</v>
      </c>
      <c r="D1467" s="32">
        <v>4</v>
      </c>
      <c r="E1467" s="26">
        <f>IFERROR(MATCH(A1467,기사별유입!$J$3:$J$3072,0),"")</f>
        <v>64</v>
      </c>
      <c r="F1467" s="26" t="str">
        <f>IF(E1467="","",E1467&amp;"@"&amp;COUNTIF($E$1:E1467,E1467))</f>
        <v>64@4</v>
      </c>
      <c r="G1467" s="26" t="str">
        <f t="shared" si="22"/>
        <v>직접유입</v>
      </c>
      <c r="I1467" s="26" t="str">
        <f>IF(E1467="","",INDEX('기사 리스트'!B:B,MATCH("https://skinnonews.com"&amp;A1467,'기사 리스트'!C:C,0)))</f>
        <v>“SK주유소의 현재와 미래를 담은 공간에서 충전하는 행복 에너지!” – SK에너지 팝업스토어 SK주(酒)유소 서울 종로점</v>
      </c>
    </row>
    <row r="1468" spans="1:9">
      <c r="A1468" s="32" t="s">
        <v>1279</v>
      </c>
      <c r="B1468" s="32" t="s">
        <v>2596</v>
      </c>
      <c r="C1468" s="32">
        <v>4</v>
      </c>
      <c r="D1468" s="32">
        <v>4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Google 검색</v>
      </c>
      <c r="I1468" s="26" t="str">
        <f>IF(E1468="","",INDEX('기사 리스트'!B:B,MATCH("https://skinnonews.com"&amp;A1468,'기사 리스트'!C:C,0)))</f>
        <v/>
      </c>
    </row>
    <row r="1469" spans="1:9">
      <c r="A1469" s="32" t="s">
        <v>1309</v>
      </c>
      <c r="B1469" s="32" t="s">
        <v>2609</v>
      </c>
      <c r="C1469" s="32">
        <v>4</v>
      </c>
      <c r="D1469" s="32">
        <v>1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Bing</v>
      </c>
      <c r="I1469" s="26" t="str">
        <f>IF(E1469="","",INDEX('기사 리스트'!B:B,MATCH("https://skinnonews.com"&amp;A1469,'기사 리스트'!C:C,0)))</f>
        <v/>
      </c>
    </row>
    <row r="1470" spans="1:9">
      <c r="A1470" s="32" t="s">
        <v>1054</v>
      </c>
      <c r="B1470" s="32" t="s">
        <v>2603</v>
      </c>
      <c r="C1470" s="32">
        <v>4</v>
      </c>
      <c r="D1470" s="32">
        <v>4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Skenergy.com</v>
      </c>
      <c r="I1470" s="26" t="str">
        <f>IF(E1470="","",INDEX('기사 리스트'!B:B,MATCH("https://skinnonews.com"&amp;A1470,'기사 리스트'!C:C,0)))</f>
        <v/>
      </c>
    </row>
    <row r="1471" spans="1:9">
      <c r="A1471" s="32" t="s">
        <v>1679</v>
      </c>
      <c r="B1471" s="32" t="s">
        <v>2596</v>
      </c>
      <c r="C1471" s="32">
        <v>4</v>
      </c>
      <c r="D1471" s="32">
        <v>2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</row>
    <row r="1472" spans="1:9">
      <c r="A1472" s="32" t="s">
        <v>1680</v>
      </c>
      <c r="B1472" s="32" t="s">
        <v>2596</v>
      </c>
      <c r="C1472" s="32">
        <v>4</v>
      </c>
      <c r="D1472" s="32">
        <v>4</v>
      </c>
      <c r="E1472" s="26" t="str">
        <f>IFERROR(MATCH(A1472,기사별유입!$J$3:$J$3072,0),"")</f>
        <v/>
      </c>
      <c r="F1472" s="26" t="str">
        <f>IF(E1472="","",E1472&amp;"@"&amp;COUNTIF($E$1:E1472,E1472))</f>
        <v/>
      </c>
      <c r="G1472" s="26" t="str">
        <f t="shared" si="22"/>
        <v>Google 검색</v>
      </c>
      <c r="I1472" s="26" t="str">
        <f>IF(E1472="","",INDEX('기사 리스트'!B:B,MATCH("https://skinnonews.com"&amp;A1472,'기사 리스트'!C:C,0)))</f>
        <v/>
      </c>
    </row>
    <row r="1473" spans="1:9">
      <c r="A1473" s="32" t="s">
        <v>1047</v>
      </c>
      <c r="B1473" s="32" t="s">
        <v>2597</v>
      </c>
      <c r="C1473" s="32">
        <v>4</v>
      </c>
      <c r="D1473" s="32">
        <v>4</v>
      </c>
      <c r="E1473" s="26">
        <f>IFERROR(MATCH(A1473,기사별유입!$J$3:$J$3072,0),"")</f>
        <v>40</v>
      </c>
      <c r="F1473" s="26" t="str">
        <f>IF(E1473="","",E1473&amp;"@"&amp;COUNTIF($E$1:E1473,E1473))</f>
        <v>40@2</v>
      </c>
      <c r="G1473" s="26" t="str">
        <f t="shared" si="22"/>
        <v>직접유입</v>
      </c>
      <c r="I1473" s="26" t="str">
        <f>IF(E1473="","",INDEX('기사 리스트'!B:B,MATCH("https://skinnonews.com"&amp;A1473,'기사 리스트'!C:C,0)))</f>
        <v>[SKinno Tech] 2차전지의 핵심은 바로 이것? 음극 활물질 살펴보기!</v>
      </c>
    </row>
    <row r="1474" spans="1:9">
      <c r="A1474" s="32" t="s">
        <v>1493</v>
      </c>
      <c r="B1474" s="32" t="s">
        <v>2596</v>
      </c>
      <c r="C1474" s="32">
        <v>4</v>
      </c>
      <c r="D1474" s="32">
        <v>3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Google 검색</v>
      </c>
      <c r="I1474" s="26" t="str">
        <f>IF(E1474="","",INDEX('기사 리스트'!B:B,MATCH("https://skinnonews.com"&amp;A1474,'기사 리스트'!C:C,0)))</f>
        <v/>
      </c>
    </row>
    <row r="1475" spans="1:9">
      <c r="A1475" s="32" t="s">
        <v>1363</v>
      </c>
      <c r="B1475" s="32" t="s">
        <v>2597</v>
      </c>
      <c r="C1475" s="32">
        <v>4</v>
      </c>
      <c r="D1475" s="32">
        <v>2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직접유입</v>
      </c>
      <c r="I1475" s="26" t="str">
        <f>IF(E1475="","",INDEX('기사 리스트'!B:B,MATCH("https://skinnonews.com"&amp;A1475,'기사 리스트'!C:C,0)))</f>
        <v/>
      </c>
    </row>
    <row r="1476" spans="1:9">
      <c r="A1476" s="32" t="s">
        <v>1053</v>
      </c>
      <c r="B1476" s="32" t="s">
        <v>2603</v>
      </c>
      <c r="C1476" s="32">
        <v>4</v>
      </c>
      <c r="D1476" s="32">
        <v>4</v>
      </c>
      <c r="E1476" s="26">
        <f>IFERROR(MATCH(A1476,기사별유입!$J$3:$J$3072,0),"")</f>
        <v>66</v>
      </c>
      <c r="F1476" s="26" t="str">
        <f>IF(E1476="","",E1476&amp;"@"&amp;COUNTIF($E$1:E1476,E1476))</f>
        <v>66@4</v>
      </c>
      <c r="G1476" s="26" t="str">
        <f t="shared" si="23"/>
        <v>Skenergy.com</v>
      </c>
      <c r="I1476" s="26" t="str">
        <f>IF(E1476="","",INDEX('기사 리스트'!B:B,MATCH("https://skinnonews.com"&amp;A1476,'기사 리스트'!C:C,0)))</f>
        <v>SK이노베이션, 2024년 조직개편 및 임원인사 “불확실한 경영환경 대비, 내실 강화로 위기 대응력 높인다”</v>
      </c>
    </row>
    <row r="1477" spans="1:9">
      <c r="A1477" s="32" t="s">
        <v>1206</v>
      </c>
      <c r="B1477" s="32" t="s">
        <v>2605</v>
      </c>
      <c r="C1477" s="32">
        <v>4</v>
      </c>
      <c r="D1477" s="32">
        <v>4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Skenmove.com</v>
      </c>
      <c r="I1477" s="26" t="str">
        <f>IF(E1477="","",INDEX('기사 리스트'!B:B,MATCH("https://skinnonews.com"&amp;A1477,'기사 리스트'!C:C,0)))</f>
        <v/>
      </c>
    </row>
    <row r="1478" spans="1:9">
      <c r="A1478" s="32" t="s">
        <v>1037</v>
      </c>
      <c r="B1478" s="32" t="s">
        <v>2603</v>
      </c>
      <c r="C1478" s="32">
        <v>4</v>
      </c>
      <c r="D1478" s="32">
        <v>3</v>
      </c>
      <c r="E1478" s="26">
        <f>IFERROR(MATCH(A1478,기사별유입!$J$3:$J$3072,0),"")</f>
        <v>24</v>
      </c>
      <c r="F1478" s="26" t="str">
        <f>IF(E1478="","",E1478&amp;"@"&amp;COUNTIF($E$1:E1478,E1478))</f>
        <v>24@3</v>
      </c>
      <c r="G1478" s="26" t="str">
        <f t="shared" si="23"/>
        <v>Skenergy.com</v>
      </c>
      <c r="I1478" s="26" t="str">
        <f>IF(E1478="","",INDEX('기사 리스트'!B:B,MATCH("https://skinnonews.com"&amp;A1478,'기사 리스트'!C:C,0)))</f>
        <v>폐식용유로 하늘을 나는 비행기가 있다?! 새로운 대안으로 떠오른 지속가능항공유(SAF) – 겨울 여행 시즌, 알고 가면 더 재밌다(2)</v>
      </c>
    </row>
    <row r="1479" spans="1:9">
      <c r="A1479" s="32" t="s">
        <v>1158</v>
      </c>
      <c r="B1479" s="32" t="s">
        <v>2598</v>
      </c>
      <c r="C1479" s="32">
        <v>4</v>
      </c>
      <c r="D1479" s="32">
        <v>3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Naver 검색</v>
      </c>
      <c r="I1479" s="26" t="str">
        <f>IF(E1479="","",INDEX('기사 리스트'!B:B,MATCH("https://skinnonews.com"&amp;A1479,'기사 리스트'!C:C,0)))</f>
        <v/>
      </c>
    </row>
    <row r="1480" spans="1:9">
      <c r="A1480" s="32" t="s">
        <v>1310</v>
      </c>
      <c r="B1480" s="32" t="s">
        <v>2596</v>
      </c>
      <c r="C1480" s="32">
        <v>4</v>
      </c>
      <c r="D1480" s="32">
        <v>3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Google 검색</v>
      </c>
      <c r="I1480" s="26" t="str">
        <f>IF(E1480="","",INDEX('기사 리스트'!B:B,MATCH("https://skinnonews.com"&amp;A1480,'기사 리스트'!C:C,0)))</f>
        <v/>
      </c>
    </row>
    <row r="1481" spans="1:9">
      <c r="A1481" s="32" t="s">
        <v>1310</v>
      </c>
      <c r="B1481" s="32" t="s">
        <v>2598</v>
      </c>
      <c r="C1481" s="32">
        <v>4</v>
      </c>
      <c r="D1481" s="32">
        <v>4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Naver 검색</v>
      </c>
      <c r="I1481" s="26" t="str">
        <f>IF(E1481="","",INDEX('기사 리스트'!B:B,MATCH("https://skinnonews.com"&amp;A1481,'기사 리스트'!C:C,0)))</f>
        <v/>
      </c>
    </row>
    <row r="1482" spans="1:9">
      <c r="A1482" s="32" t="s">
        <v>1398</v>
      </c>
      <c r="B1482" s="32" t="s">
        <v>2596</v>
      </c>
      <c r="C1482" s="32">
        <v>4</v>
      </c>
      <c r="D1482" s="32">
        <v>3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Google 검색</v>
      </c>
      <c r="I1482" s="26" t="str">
        <f>IF(E1482="","",INDEX('기사 리스트'!B:B,MATCH("https://skinnonews.com"&amp;A1482,'기사 리스트'!C:C,0)))</f>
        <v/>
      </c>
    </row>
    <row r="1483" spans="1:9">
      <c r="A1483" s="32" t="s">
        <v>1398</v>
      </c>
      <c r="B1483" s="32" t="s">
        <v>2598</v>
      </c>
      <c r="C1483" s="32">
        <v>4</v>
      </c>
      <c r="D1483" s="32">
        <v>3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Naver 검색</v>
      </c>
      <c r="I1483" s="26" t="str">
        <f>IF(E1483="","",INDEX('기사 리스트'!B:B,MATCH("https://skinnonews.com"&amp;A1483,'기사 리스트'!C:C,0)))</f>
        <v/>
      </c>
    </row>
    <row r="1484" spans="1:9">
      <c r="A1484" s="32" t="s">
        <v>1019</v>
      </c>
      <c r="B1484" s="32" t="s">
        <v>2598</v>
      </c>
      <c r="C1484" s="32">
        <v>4</v>
      </c>
      <c r="D1484" s="32">
        <v>4</v>
      </c>
      <c r="E1484" s="26">
        <f>IFERROR(MATCH(A1484,기사별유입!$J$3:$J$3072,0),"")</f>
        <v>4</v>
      </c>
      <c r="F1484" s="26" t="str">
        <f>IF(E1484="","",E1484&amp;"@"&amp;COUNTIF($E$1:E1484,E1484))</f>
        <v>4@5</v>
      </c>
      <c r="G1484" s="26" t="str">
        <f t="shared" si="23"/>
        <v>Naver 검색</v>
      </c>
      <c r="I1484" s="26" t="str">
        <f>IF(E1484="","",INDEX('기사 리스트'!B:B,MATCH("https://skinnonews.com"&amp;A1484,'기사 리스트'!C:C,0)))</f>
        <v>[카드뉴스] "액체에 전자기기를 담근다?” - AI시대, 꼭 필요한 차세대 열관리 기술 ‘액침냉각’</v>
      </c>
    </row>
    <row r="1485" spans="1:9">
      <c r="A1485" s="32" t="s">
        <v>1796</v>
      </c>
      <c r="B1485" s="32" t="s">
        <v>2596</v>
      </c>
      <c r="C1485" s="32">
        <v>4</v>
      </c>
      <c r="D1485" s="32">
        <v>4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Google 검색</v>
      </c>
      <c r="I1485" s="26" t="str">
        <f>IF(E1485="","",INDEX('기사 리스트'!B:B,MATCH("https://skinnonews.com"&amp;A1485,'기사 리스트'!C:C,0)))</f>
        <v/>
      </c>
    </row>
    <row r="1486" spans="1:9">
      <c r="A1486" s="32" t="s">
        <v>1005</v>
      </c>
      <c r="B1486" s="32" t="s">
        <v>2601</v>
      </c>
      <c r="C1486" s="32">
        <v>4</v>
      </c>
      <c r="D1486" s="32">
        <v>4</v>
      </c>
      <c r="E1486" s="26">
        <f>IFERROR(MATCH(A1486,기사별유입!$J$3:$J$3072,0),"")</f>
        <v>39</v>
      </c>
      <c r="F1486" s="26" t="str">
        <f>IF(E1486="","",E1486&amp;"@"&amp;COUNTIF($E$1:E1486,E1486))</f>
        <v>39@4</v>
      </c>
      <c r="G1486" s="26" t="str">
        <f t="shared" si="23"/>
        <v>Naver.com</v>
      </c>
      <c r="I1486" s="26" t="str">
        <f>IF(E1486="","",INDEX('기사 리스트'!B:B,MATCH("https://skinnonews.com"&amp;A1486,'기사 리스트'!C:C,0)))</f>
        <v>[SK이노베이션 2023년 연간 실적발표] 매출액 77조2,885억원, 영업이익 1조9,039억원 – 배터리사업, 역대 최대 연간 매출 달성… 수익성 개선세 지속</v>
      </c>
    </row>
    <row r="1487" spans="1:9">
      <c r="A1487" s="32" t="s">
        <v>1416</v>
      </c>
      <c r="B1487" s="32" t="s">
        <v>2597</v>
      </c>
      <c r="C1487" s="32">
        <v>4</v>
      </c>
      <c r="D1487" s="32">
        <v>2</v>
      </c>
      <c r="E1487" s="26" t="str">
        <f>IFERROR(MATCH(A1487,기사별유입!$J$3:$J$3072,0),"")</f>
        <v/>
      </c>
      <c r="F1487" s="26" t="str">
        <f>IF(E1487="","",E1487&amp;"@"&amp;COUNTIF($E$1:E1487,E1487))</f>
        <v/>
      </c>
      <c r="G1487" s="26" t="str">
        <f t="shared" si="23"/>
        <v>직접유입</v>
      </c>
      <c r="I1487" s="26" t="str">
        <f>IF(E1487="","",INDEX('기사 리스트'!B:B,MATCH("https://skinnonews.com"&amp;A1487,'기사 리스트'!C:C,0)))</f>
        <v/>
      </c>
    </row>
    <row r="1488" spans="1:9">
      <c r="A1488" s="32" t="s">
        <v>1022</v>
      </c>
      <c r="B1488" s="32" t="s">
        <v>2597</v>
      </c>
      <c r="C1488" s="32">
        <v>4</v>
      </c>
      <c r="D1488" s="32">
        <v>3</v>
      </c>
      <c r="E1488" s="26" t="str">
        <f>IFERROR(MATCH(A1488,기사별유입!$J$3:$J$3072,0),"")</f>
        <v/>
      </c>
      <c r="F1488" s="26" t="str">
        <f>IF(E1488="","",E1488&amp;"@"&amp;COUNTIF($E$1:E1488,E1488))</f>
        <v/>
      </c>
      <c r="G1488" s="26" t="str">
        <f t="shared" si="23"/>
        <v>직접유입</v>
      </c>
      <c r="I1488" s="26" t="str">
        <f>IF(E1488="","",INDEX('기사 리스트'!B:B,MATCH("https://skinnonews.com"&amp;A1488,'기사 리스트'!C:C,0)))</f>
        <v/>
      </c>
    </row>
    <row r="1489" spans="1:9">
      <c r="A1489" s="32" t="s">
        <v>1245</v>
      </c>
      <c r="B1489" s="32" t="s">
        <v>2605</v>
      </c>
      <c r="C1489" s="32">
        <v>4</v>
      </c>
      <c r="D1489" s="32">
        <v>3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Skenmove.com</v>
      </c>
      <c r="I1489" s="26" t="str">
        <f>IF(E1489="","",INDEX('기사 리스트'!B:B,MATCH("https://skinnonews.com"&amp;A1489,'기사 리스트'!C:C,0)))</f>
        <v/>
      </c>
    </row>
    <row r="1490" spans="1:9">
      <c r="A1490" s="32" t="s">
        <v>1033</v>
      </c>
      <c r="B1490" s="32" t="s">
        <v>4727</v>
      </c>
      <c r="C1490" s="32">
        <v>4</v>
      </c>
      <c r="D1490" s="32">
        <v>3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Kr-targeting.sentinel.navercorp.com</v>
      </c>
      <c r="I1490" s="26" t="str">
        <f>IF(E1490="","",INDEX('기사 리스트'!B:B,MATCH("https://skinnonews.com"&amp;A1490,'기사 리스트'!C:C,0)))</f>
        <v/>
      </c>
    </row>
    <row r="1491" spans="1:9">
      <c r="A1491" s="32" t="s">
        <v>1152</v>
      </c>
      <c r="B1491" s="32" t="s">
        <v>2597</v>
      </c>
      <c r="C1491" s="32">
        <v>4</v>
      </c>
      <c r="D1491" s="32">
        <v>4</v>
      </c>
      <c r="E1491" s="26" t="str">
        <f>IFERROR(MATCH(A1491,기사별유입!$J$3:$J$3072,0),"")</f>
        <v/>
      </c>
      <c r="F1491" s="26" t="str">
        <f>IF(E1491="","",E1491&amp;"@"&amp;COUNTIF($E$1:E1491,E1491))</f>
        <v/>
      </c>
      <c r="G1491" s="26" t="str">
        <f t="shared" si="23"/>
        <v>직접유입</v>
      </c>
      <c r="I1491" s="26" t="str">
        <f>IF(E1491="","",INDEX('기사 리스트'!B:B,MATCH("https://skinnonews.com"&amp;A1491,'기사 리스트'!C:C,0)))</f>
        <v/>
      </c>
    </row>
    <row r="1492" spans="1:9">
      <c r="A1492" s="32" t="s">
        <v>2410</v>
      </c>
      <c r="B1492" s="32" t="s">
        <v>2597</v>
      </c>
      <c r="C1492" s="32">
        <v>4</v>
      </c>
      <c r="D1492" s="32">
        <v>4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직접유입</v>
      </c>
      <c r="I1492" s="26" t="str">
        <f>IF(E1492="","",INDEX('기사 리스트'!B:B,MATCH("https://skinnonews.com"&amp;A1492,'기사 리스트'!C:C,0)))</f>
        <v/>
      </c>
    </row>
    <row r="1493" spans="1:9">
      <c r="A1493" s="32" t="s">
        <v>2755</v>
      </c>
      <c r="B1493" s="32" t="s">
        <v>2596</v>
      </c>
      <c r="C1493" s="32">
        <v>4</v>
      </c>
      <c r="D1493" s="32">
        <v>1</v>
      </c>
      <c r="E1493" s="26" t="str">
        <f>IFERROR(MATCH(A1493,기사별유입!$J$3:$J$3072,0),"")</f>
        <v/>
      </c>
      <c r="F1493" s="26" t="str">
        <f>IF(E1493="","",E1493&amp;"@"&amp;COUNTIF($E$1:E1493,E1493))</f>
        <v/>
      </c>
      <c r="G1493" s="26" t="str">
        <f t="shared" si="23"/>
        <v>Google 검색</v>
      </c>
      <c r="I1493" s="26" t="str">
        <f>IF(E1493="","",INDEX('기사 리스트'!B:B,MATCH("https://skinnonews.com"&amp;A1493,'기사 리스트'!C:C,0)))</f>
        <v/>
      </c>
    </row>
    <row r="1494" spans="1:9">
      <c r="A1494" s="32" t="s">
        <v>2750</v>
      </c>
      <c r="B1494" s="32" t="s">
        <v>2597</v>
      </c>
      <c r="C1494" s="32">
        <v>4</v>
      </c>
      <c r="D1494" s="32">
        <v>4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직접유입</v>
      </c>
      <c r="I1494" s="26" t="str">
        <f>IF(E1494="","",INDEX('기사 리스트'!B:B,MATCH("https://skinnonews.com"&amp;A1494,'기사 리스트'!C:C,0)))</f>
        <v/>
      </c>
    </row>
    <row r="1495" spans="1:9">
      <c r="A1495" s="32" t="s">
        <v>2752</v>
      </c>
      <c r="B1495" s="32" t="s">
        <v>2601</v>
      </c>
      <c r="C1495" s="32">
        <v>4</v>
      </c>
      <c r="D1495" s="32">
        <v>4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Naver.com</v>
      </c>
      <c r="I1495" s="26" t="str">
        <f>IF(E1495="","",INDEX('기사 리스트'!B:B,MATCH("https://skinnonews.com"&amp;A1495,'기사 리스트'!C:C,0)))</f>
        <v/>
      </c>
    </row>
    <row r="1496" spans="1:9">
      <c r="A1496" s="32" t="s">
        <v>2753</v>
      </c>
      <c r="B1496" s="32" t="s">
        <v>2599</v>
      </c>
      <c r="C1496" s="32">
        <v>4</v>
      </c>
      <c r="D1496" s="32">
        <v>3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Sk-on.com</v>
      </c>
      <c r="I1496" s="26" t="str">
        <f>IF(E1496="","",INDEX('기사 리스트'!B:B,MATCH("https://skinnonews.com"&amp;A1496,'기사 리스트'!C:C,0)))</f>
        <v/>
      </c>
    </row>
    <row r="1497" spans="1:9">
      <c r="A1497" s="32" t="s">
        <v>3006</v>
      </c>
      <c r="B1497" s="32" t="s">
        <v>2597</v>
      </c>
      <c r="C1497" s="32">
        <v>4</v>
      </c>
      <c r="D1497" s="32">
        <v>4</v>
      </c>
      <c r="E1497" s="26" t="str">
        <f>IFERROR(MATCH(A1497,기사별유입!$J$3:$J$3072,0),"")</f>
        <v/>
      </c>
      <c r="F1497" s="26" t="str">
        <f>IF(E1497="","",E1497&amp;"@"&amp;COUNTIF($E$1:E1497,E1497))</f>
        <v/>
      </c>
      <c r="G1497" s="26" t="str">
        <f t="shared" si="23"/>
        <v>직접유입</v>
      </c>
      <c r="I1497" s="26" t="str">
        <f>IF(E1497="","",INDEX('기사 리스트'!B:B,MATCH("https://skinnonews.com"&amp;A1497,'기사 리스트'!C:C,0)))</f>
        <v/>
      </c>
    </row>
    <row r="1498" spans="1:9">
      <c r="A1498" s="32" t="s">
        <v>3004</v>
      </c>
      <c r="B1498" s="32" t="s">
        <v>2598</v>
      </c>
      <c r="C1498" s="32">
        <v>4</v>
      </c>
      <c r="D1498" s="32">
        <v>4</v>
      </c>
      <c r="E1498" s="26">
        <f>IFERROR(MATCH(A1498,기사별유입!$J$3:$J$3072,0),"")</f>
        <v>3</v>
      </c>
      <c r="F1498" s="26" t="str">
        <f>IF(E1498="","",E1498&amp;"@"&amp;COUNTIF($E$1:E1498,E1498))</f>
        <v>3@7</v>
      </c>
      <c r="G1498" s="26" t="str">
        <f t="shared" si="23"/>
        <v>Naver 검색</v>
      </c>
      <c r="I1498" s="26" t="str">
        <f>IF(E1498="","",INDEX('기사 리스트'!B:B,MATCH("https://skinnonews.com"&amp;A1498,'기사 리스트'!C:C,0)))</f>
        <v>[팩트체크해油] 석유 고갈… 50년 전에도 앞으로 50년, 지금도 50년?</v>
      </c>
    </row>
    <row r="1499" spans="1:9">
      <c r="A1499" s="32" t="s">
        <v>3007</v>
      </c>
      <c r="B1499" s="32" t="s">
        <v>2598</v>
      </c>
      <c r="C1499" s="32">
        <v>4</v>
      </c>
      <c r="D1499" s="32">
        <v>3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Naver 검색</v>
      </c>
      <c r="I1499" s="26" t="str">
        <f>IF(E1499="","",INDEX('기사 리스트'!B:B,MATCH("https://skinnonews.com"&amp;A1499,'기사 리스트'!C:C,0)))</f>
        <v/>
      </c>
    </row>
    <row r="1500" spans="1:9">
      <c r="A1500" s="32" t="s">
        <v>3455</v>
      </c>
      <c r="B1500" s="32" t="s">
        <v>2598</v>
      </c>
      <c r="C1500" s="32">
        <v>4</v>
      </c>
      <c r="D1500" s="32">
        <v>3</v>
      </c>
      <c r="E1500" s="26">
        <f>IFERROR(MATCH(A1500,기사별유입!$J$3:$J$3072,0),"")</f>
        <v>96</v>
      </c>
      <c r="F1500" s="26" t="str">
        <f>IF(E1500="","",E1500&amp;"@"&amp;COUNTIF($E$1:E1500,E1500))</f>
        <v>96@3</v>
      </c>
      <c r="G1500" s="26" t="str">
        <f t="shared" si="23"/>
        <v>Naver 검색</v>
      </c>
      <c r="I1500" s="26" t="str">
        <f>IF(E1500="","",INDEX('기사 리스트'!B:B,MATCH("https://skinnonews.com"&amp;A1500,'기사 리스트'!C:C,0)))</f>
        <v>SK엔무브, 공임나라와 ‘ZIC 교환 할인 이벤트’ 실시</v>
      </c>
    </row>
    <row r="1501" spans="1:9">
      <c r="A1501" s="32" t="s">
        <v>3450</v>
      </c>
      <c r="B1501" s="32" t="s">
        <v>2631</v>
      </c>
      <c r="C1501" s="32">
        <v>4</v>
      </c>
      <c r="D1501" s="32">
        <v>1</v>
      </c>
      <c r="E1501" s="26">
        <f>IFERROR(MATCH(A1501,기사별유입!$J$3:$J$3072,0),"")</f>
        <v>94</v>
      </c>
      <c r="F1501" s="26" t="str">
        <f>IF(E1501="","",E1501&amp;"@"&amp;COUNTIF($E$1:E1501,E1501))</f>
        <v>94@4</v>
      </c>
      <c r="G1501" s="26" t="str">
        <f t="shared" si="23"/>
        <v>Newsletter</v>
      </c>
      <c r="I1501" s="26" t="str">
        <f>IF(E1501="","",INDEX('기사 리스트'!B:B,MATCH("https://skinnonews.com"&amp;A1501,'기사 리스트'!C:C,0)))</f>
        <v>SK이노베이션, 사회적기업 소방·안전·시설관리 시스템 구축 돕는다</v>
      </c>
    </row>
    <row r="1502" spans="1:9">
      <c r="A1502" s="32" t="s">
        <v>3498</v>
      </c>
      <c r="B1502" s="32" t="s">
        <v>2596</v>
      </c>
      <c r="C1502" s="32">
        <v>4</v>
      </c>
      <c r="D1502" s="32">
        <v>3</v>
      </c>
      <c r="E1502" s="26">
        <f>IFERROR(MATCH(A1502,기사별유입!$J$3:$J$3072,0),"")</f>
        <v>102</v>
      </c>
      <c r="F1502" s="26" t="str">
        <f>IF(E1502="","",E1502&amp;"@"&amp;COUNTIF($E$1:E1502,E1502))</f>
        <v>102@1</v>
      </c>
      <c r="G1502" s="26" t="str">
        <f t="shared" si="23"/>
        <v>Google 검색</v>
      </c>
      <c r="I1502" s="26" t="str">
        <f>IF(E1502="","",INDEX('기사 리스트'!B:B,MATCH("https://skinnonews.com"&amp;A1502,'기사 리스트'!C:C,0)))</f>
        <v>[사진] [2024년 상반기 SK이노베이션 계열 자원봉사활동] “다같이 다(多)가치”… 꾸준함으로 이뤄낸 큰 변화</v>
      </c>
    </row>
    <row r="1503" spans="1:9">
      <c r="A1503" s="32" t="s">
        <v>3439</v>
      </c>
      <c r="B1503" s="32" t="s">
        <v>2599</v>
      </c>
      <c r="C1503" s="32">
        <v>4</v>
      </c>
      <c r="D1503" s="32">
        <v>3</v>
      </c>
      <c r="E1503" s="26">
        <f>IFERROR(MATCH(A1503,기사별유입!$J$3:$J$3072,0),"")</f>
        <v>1</v>
      </c>
      <c r="F1503" s="26" t="str">
        <f>IF(E1503="","",E1503&amp;"@"&amp;COUNTIF($E$1:E1503,E1503))</f>
        <v>1@8</v>
      </c>
      <c r="G1503" s="26" t="str">
        <f t="shared" si="23"/>
        <v>Sk-on.com</v>
      </c>
      <c r="I1503" s="26" t="str">
        <f>IF(E1503="","",INDEX('기사 리스트'!B:B,MATCH("https://skinnonews.com"&amp;A1503,'기사 리스트'!C:C,0)))</f>
        <v>“옥상정원? 테니스 코트? 아니죠!” 우리나라 옥상은 왜 대부분 녹색일까?</v>
      </c>
    </row>
    <row r="1504" spans="1:9">
      <c r="A1504" s="32" t="s">
        <v>3461</v>
      </c>
      <c r="B1504" s="32" t="s">
        <v>2596</v>
      </c>
      <c r="C1504" s="32">
        <v>4</v>
      </c>
      <c r="D1504" s="32">
        <v>4</v>
      </c>
      <c r="E1504" s="26">
        <f>IFERROR(MATCH(A1504,기사별유입!$J$3:$J$3072,0),"")</f>
        <v>99</v>
      </c>
      <c r="F1504" s="26" t="str">
        <f>IF(E1504="","",E1504&amp;"@"&amp;COUNTIF($E$1:E1504,E1504))</f>
        <v>99@3</v>
      </c>
      <c r="G1504" s="26" t="str">
        <f t="shared" si="23"/>
        <v>Google 검색</v>
      </c>
      <c r="I1504" s="26" t="str">
        <f>IF(E1504="","",INDEX('기사 리스트'!B:B,MATCH("https://skinnonews.com"&amp;A1504,'기사 리스트'!C:C,0)))</f>
        <v>SK슈가글라이더즈, 선수 유니폼으로 ‘업사이클링 굿즈’ 선보여</v>
      </c>
    </row>
    <row r="1505" spans="1:9">
      <c r="A1505" s="32" t="s">
        <v>3457</v>
      </c>
      <c r="B1505" s="32" t="s">
        <v>2598</v>
      </c>
      <c r="C1505" s="32">
        <v>4</v>
      </c>
      <c r="D1505" s="32">
        <v>3</v>
      </c>
      <c r="E1505" s="26">
        <f>IFERROR(MATCH(A1505,기사별유입!$J$3:$J$3072,0),"")</f>
        <v>98</v>
      </c>
      <c r="F1505" s="26" t="str">
        <f>IF(E1505="","",E1505&amp;"@"&amp;COUNTIF($E$1:E1505,E1505))</f>
        <v>98@3</v>
      </c>
      <c r="G1505" s="26" t="str">
        <f t="shared" si="23"/>
        <v>Naver 검색</v>
      </c>
      <c r="I1505" s="26" t="str">
        <f>IF(E1505="","",INDEX('기사 리스트'!B:B,MATCH("https://skinnonews.com"&amp;A1505,'기사 리스트'!C:C,0)))</f>
        <v>SK이노베이션 지원 소셜벤처, 美 진출 기회 잡는다</v>
      </c>
    </row>
    <row r="1506" spans="1:9">
      <c r="A1506" s="32" t="s">
        <v>1417</v>
      </c>
      <c r="B1506" s="32" t="s">
        <v>2598</v>
      </c>
      <c r="C1506" s="32">
        <v>4</v>
      </c>
      <c r="D1506" s="32">
        <v>4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Naver 검색</v>
      </c>
      <c r="I1506" s="26" t="str">
        <f>IF(E1506="","",INDEX('기사 리스트'!B:B,MATCH("https://skinnonews.com"&amp;A1506,'기사 리스트'!C:C,0)))</f>
        <v/>
      </c>
    </row>
    <row r="1507" spans="1:9">
      <c r="A1507" s="32" t="s">
        <v>1629</v>
      </c>
      <c r="B1507" s="32" t="s">
        <v>2596</v>
      </c>
      <c r="C1507" s="32">
        <v>4</v>
      </c>
      <c r="D1507" s="32">
        <v>4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Google 검색</v>
      </c>
      <c r="I1507" s="26" t="str">
        <f>IF(E1507="","",INDEX('기사 리스트'!B:B,MATCH("https://skinnonews.com"&amp;A1507,'기사 리스트'!C:C,0)))</f>
        <v/>
      </c>
    </row>
    <row r="1508" spans="1:9">
      <c r="A1508" s="32" t="s">
        <v>2808</v>
      </c>
      <c r="B1508" s="32" t="s">
        <v>2596</v>
      </c>
      <c r="C1508" s="32">
        <v>4</v>
      </c>
      <c r="D1508" s="32">
        <v>4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Google 검색</v>
      </c>
      <c r="I1508" s="26" t="str">
        <f>IF(E1508="","",INDEX('기사 리스트'!B:B,MATCH("https://skinnonews.com"&amp;A1508,'기사 리스트'!C:C,0)))</f>
        <v/>
      </c>
    </row>
    <row r="1509" spans="1:9">
      <c r="A1509" s="32" t="s">
        <v>1366</v>
      </c>
      <c r="B1509" s="32" t="s">
        <v>2596</v>
      </c>
      <c r="C1509" s="32">
        <v>4</v>
      </c>
      <c r="D1509" s="32">
        <v>4</v>
      </c>
      <c r="E1509" s="26" t="str">
        <f>IFERROR(MATCH(A1509,기사별유입!$J$3:$J$3072,0),"")</f>
        <v/>
      </c>
      <c r="F1509" s="26" t="str">
        <f>IF(E1509="","",E1509&amp;"@"&amp;COUNTIF($E$1:E1509,E1509))</f>
        <v/>
      </c>
      <c r="G1509" s="26" t="str">
        <f t="shared" si="23"/>
        <v>Google 검색</v>
      </c>
      <c r="I1509" s="26" t="str">
        <f>IF(E1509="","",INDEX('기사 리스트'!B:B,MATCH("https://skinnonews.com"&amp;A1509,'기사 리스트'!C:C,0)))</f>
        <v/>
      </c>
    </row>
    <row r="1510" spans="1:9">
      <c r="A1510" s="32" t="s">
        <v>1988</v>
      </c>
      <c r="B1510" s="32" t="s">
        <v>2596</v>
      </c>
      <c r="C1510" s="32">
        <v>4</v>
      </c>
      <c r="D1510" s="32">
        <v>3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Google 검색</v>
      </c>
      <c r="I1510" s="26" t="str">
        <f>IF(E1510="","",INDEX('기사 리스트'!B:B,MATCH("https://skinnonews.com"&amp;A1510,'기사 리스트'!C:C,0)))</f>
        <v/>
      </c>
    </row>
    <row r="1511" spans="1:9">
      <c r="A1511" s="32" t="s">
        <v>1032</v>
      </c>
      <c r="B1511" s="32" t="s">
        <v>2597</v>
      </c>
      <c r="C1511" s="32">
        <v>4</v>
      </c>
      <c r="D1511" s="32">
        <v>3</v>
      </c>
      <c r="E1511" s="26">
        <f>IFERROR(MATCH(A1511,기사별유입!$J$3:$J$3072,0),"")</f>
        <v>33</v>
      </c>
      <c r="F1511" s="26" t="str">
        <f>IF(E1511="","",E1511&amp;"@"&amp;COUNTIF($E$1:E1511,E1511))</f>
        <v>33@2</v>
      </c>
      <c r="G1511" s="26" t="str">
        <f t="shared" si="23"/>
        <v>직접유입</v>
      </c>
      <c r="I1511" s="26" t="e">
        <f>IF(E1511="","",INDEX('기사 리스트'!B:B,MATCH("https://skinnonews.com"&amp;A1511,'기사 리스트'!C:C,0)))</f>
        <v>#N/A</v>
      </c>
    </row>
    <row r="1512" spans="1:9">
      <c r="A1512" s="32" t="s">
        <v>1991</v>
      </c>
      <c r="B1512" s="32" t="s">
        <v>2596</v>
      </c>
      <c r="C1512" s="32">
        <v>4</v>
      </c>
      <c r="D1512" s="32">
        <v>4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Google 검색</v>
      </c>
      <c r="I1512" s="26" t="str">
        <f>IF(E1512="","",INDEX('기사 리스트'!B:B,MATCH("https://skinnonews.com"&amp;A1512,'기사 리스트'!C:C,0)))</f>
        <v/>
      </c>
    </row>
    <row r="1513" spans="1:9">
      <c r="A1513" s="32" t="s">
        <v>1095</v>
      </c>
      <c r="B1513" s="32" t="s">
        <v>2609</v>
      </c>
      <c r="C1513" s="32">
        <v>4</v>
      </c>
      <c r="D1513" s="32">
        <v>2</v>
      </c>
      <c r="E1513" s="26">
        <f>IFERROR(MATCH(A1513,기사별유입!$J$3:$J$3072,0),"")</f>
        <v>32</v>
      </c>
      <c r="F1513" s="26" t="str">
        <f>IF(E1513="","",E1513&amp;"@"&amp;COUNTIF($E$1:E1513,E1513))</f>
        <v>32@4</v>
      </c>
      <c r="G1513" s="26" t="str">
        <f t="shared" si="23"/>
        <v>Bing</v>
      </c>
      <c r="I1513" s="26" t="e">
        <f>IF(E1513="","",INDEX('기사 리스트'!B:B,MATCH("https://skinnonews.com"&amp;A1513,'기사 리스트'!C:C,0)))</f>
        <v>#N/A</v>
      </c>
    </row>
    <row r="1514" spans="1:9">
      <c r="A1514" s="32" t="s">
        <v>1681</v>
      </c>
      <c r="B1514" s="32" t="s">
        <v>2596</v>
      </c>
      <c r="C1514" s="32">
        <v>4</v>
      </c>
      <c r="D1514" s="32">
        <v>4</v>
      </c>
      <c r="E1514" s="26" t="str">
        <f>IFERROR(MATCH(A1514,기사별유입!$J$3:$J$3072,0),"")</f>
        <v/>
      </c>
      <c r="F1514" s="26" t="str">
        <f>IF(E1514="","",E1514&amp;"@"&amp;COUNTIF($E$1:E1514,E1514))</f>
        <v/>
      </c>
      <c r="G1514" s="26" t="str">
        <f t="shared" si="23"/>
        <v>Google 검색</v>
      </c>
      <c r="I1514" s="26" t="str">
        <f>IF(E1514="","",INDEX('기사 리스트'!B:B,MATCH("https://skinnonews.com"&amp;A1514,'기사 리스트'!C:C,0)))</f>
        <v/>
      </c>
    </row>
    <row r="1515" spans="1:9">
      <c r="A1515" s="32" t="s">
        <v>2881</v>
      </c>
      <c r="B1515" s="32" t="s">
        <v>2596</v>
      </c>
      <c r="C1515" s="32">
        <v>4</v>
      </c>
      <c r="D1515" s="32">
        <v>4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Google 검색</v>
      </c>
      <c r="I1515" s="26" t="str">
        <f>IF(E1515="","",INDEX('기사 리스트'!B:B,MATCH("https://skinnonews.com"&amp;A1515,'기사 리스트'!C:C,0)))</f>
        <v/>
      </c>
    </row>
    <row r="1516" spans="1:9">
      <c r="A1516" s="32" t="s">
        <v>3462</v>
      </c>
      <c r="B1516" s="32" t="s">
        <v>2635</v>
      </c>
      <c r="C1516" s="32">
        <v>4</v>
      </c>
      <c r="D1516" s="32">
        <v>1</v>
      </c>
      <c r="E1516" s="26" t="str">
        <f>IFERROR(MATCH(A1516,기사별유입!$J$3:$J$3072,0),"")</f>
        <v/>
      </c>
      <c r="F1516" s="26" t="str">
        <f>IF(E1516="","",E1516&amp;"@"&amp;COUNTIF($E$1:E1516,E1516))</f>
        <v/>
      </c>
      <c r="G1516" s="26" t="str">
        <f t="shared" si="23"/>
        <v>L.facebook.com</v>
      </c>
      <c r="I1516" s="26" t="str">
        <f>IF(E1516="","",INDEX('기사 리스트'!B:B,MATCH("https://skinnonews.com"&amp;A1516,'기사 리스트'!C:C,0)))</f>
        <v/>
      </c>
    </row>
    <row r="1517" spans="1:9">
      <c r="A1517" s="32" t="s">
        <v>3058</v>
      </c>
      <c r="B1517" s="32" t="s">
        <v>2597</v>
      </c>
      <c r="C1517" s="32">
        <v>4</v>
      </c>
      <c r="D1517" s="32">
        <v>3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직접유입</v>
      </c>
      <c r="I1517" s="26" t="str">
        <f>IF(E1517="","",INDEX('기사 리스트'!B:B,MATCH("https://skinnonews.com"&amp;A1517,'기사 리스트'!C:C,0)))</f>
        <v/>
      </c>
    </row>
    <row r="1518" spans="1:9">
      <c r="A1518" s="32" t="s">
        <v>2415</v>
      </c>
      <c r="B1518" s="32" t="s">
        <v>2596</v>
      </c>
      <c r="C1518" s="32">
        <v>4</v>
      </c>
      <c r="D1518" s="32">
        <v>1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Google 검색</v>
      </c>
      <c r="I1518" s="26" t="str">
        <f>IF(E1518="","",INDEX('기사 리스트'!B:B,MATCH("https://skinnonews.com"&amp;A1518,'기사 리스트'!C:C,0)))</f>
        <v/>
      </c>
    </row>
    <row r="1519" spans="1:9">
      <c r="A1519" s="32" t="s">
        <v>3537</v>
      </c>
      <c r="B1519" s="32" t="s">
        <v>2596</v>
      </c>
      <c r="C1519" s="32">
        <v>4</v>
      </c>
      <c r="D1519" s="32">
        <v>1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</row>
    <row r="1520" spans="1:9">
      <c r="A1520" s="32" t="s">
        <v>3500</v>
      </c>
      <c r="B1520" s="32" t="s">
        <v>2596</v>
      </c>
      <c r="C1520" s="32">
        <v>4</v>
      </c>
      <c r="D1520" s="32">
        <v>2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Google 검색</v>
      </c>
      <c r="I1520" s="26" t="str">
        <f>IF(E1520="","",INDEX('기사 리스트'!B:B,MATCH("https://skinnonews.com"&amp;A1520,'기사 리스트'!C:C,0)))</f>
        <v/>
      </c>
    </row>
    <row r="1521" spans="1:9">
      <c r="A1521" s="32" t="s">
        <v>1264</v>
      </c>
      <c r="B1521" s="32" t="s">
        <v>2596</v>
      </c>
      <c r="C1521" s="32">
        <v>4</v>
      </c>
      <c r="D1521" s="32">
        <v>4</v>
      </c>
      <c r="E1521" s="26" t="str">
        <f>IFERROR(MATCH(A1521,기사별유입!$J$3:$J$3072,0),"")</f>
        <v/>
      </c>
      <c r="F1521" s="26" t="str">
        <f>IF(E1521="","",E1521&amp;"@"&amp;COUNTIF($E$1:E1521,E1521))</f>
        <v/>
      </c>
      <c r="G1521" s="26" t="str">
        <f t="shared" si="23"/>
        <v>Google 검색</v>
      </c>
      <c r="I1521" s="26" t="str">
        <f>IF(E1521="","",INDEX('기사 리스트'!B:B,MATCH("https://skinnonews.com"&amp;A1521,'기사 리스트'!C:C,0)))</f>
        <v/>
      </c>
    </row>
    <row r="1522" spans="1:9">
      <c r="A1522" s="32" t="s">
        <v>1212</v>
      </c>
      <c r="B1522" s="32" t="s">
        <v>2597</v>
      </c>
      <c r="C1522" s="32">
        <v>4</v>
      </c>
      <c r="D1522" s="32">
        <v>3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직접유입</v>
      </c>
      <c r="I1522" s="26" t="str">
        <f>IF(E1522="","",INDEX('기사 리스트'!B:B,MATCH("https://skinnonews.com"&amp;A1522,'기사 리스트'!C:C,0)))</f>
        <v/>
      </c>
    </row>
    <row r="1523" spans="1:9">
      <c r="A1523" s="32" t="s">
        <v>1889</v>
      </c>
      <c r="B1523" s="32" t="s">
        <v>2596</v>
      </c>
      <c r="C1523" s="32">
        <v>4</v>
      </c>
      <c r="D1523" s="32">
        <v>4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Google 검색</v>
      </c>
      <c r="I1523" s="26" t="str">
        <f>IF(E1523="","",INDEX('기사 리스트'!B:B,MATCH("https://skinnonews.com"&amp;A1523,'기사 리스트'!C:C,0)))</f>
        <v/>
      </c>
    </row>
    <row r="1524" spans="1:9">
      <c r="A1524" s="32" t="s">
        <v>1115</v>
      </c>
      <c r="B1524" s="32" t="s">
        <v>2606</v>
      </c>
      <c r="C1524" s="32">
        <v>4</v>
      </c>
      <c r="D1524" s="32">
        <v>4</v>
      </c>
      <c r="E1524" s="26">
        <f>IFERROR(MATCH(A1524,기사별유입!$J$3:$J$3072,0),"")</f>
        <v>23</v>
      </c>
      <c r="F1524" s="26" t="str">
        <f>IF(E1524="","",E1524&amp;"@"&amp;COUNTIF($E$1:E1524,E1524))</f>
        <v>23@4</v>
      </c>
      <c r="G1524" s="26" t="str">
        <f t="shared" si="23"/>
        <v>M.search.naver.com</v>
      </c>
      <c r="I1524" s="26" t="e">
        <f>IF(E1524="","",INDEX('기사 리스트'!B:B,MATCH("https://skinnonews.com"&amp;A1524,'기사 리스트'!C:C,0)))</f>
        <v>#N/A</v>
      </c>
    </row>
    <row r="1525" spans="1:9">
      <c r="A1525" s="32" t="s">
        <v>3538</v>
      </c>
      <c r="B1525" s="32" t="s">
        <v>2596</v>
      </c>
      <c r="C1525" s="32">
        <v>4</v>
      </c>
      <c r="D1525" s="32">
        <v>2</v>
      </c>
      <c r="E1525" s="26" t="str">
        <f>IFERROR(MATCH(A1525,기사별유입!$J$3:$J$3072,0),"")</f>
        <v/>
      </c>
      <c r="F1525" s="26" t="str">
        <f>IF(E1525="","",E1525&amp;"@"&amp;COUNTIF($E$1:E1525,E1525))</f>
        <v/>
      </c>
      <c r="G1525" s="26" t="str">
        <f t="shared" si="23"/>
        <v>Google 검색</v>
      </c>
      <c r="I1525" s="26" t="str">
        <f>IF(E1525="","",INDEX('기사 리스트'!B:B,MATCH("https://skinnonews.com"&amp;A1525,'기사 리스트'!C:C,0)))</f>
        <v/>
      </c>
    </row>
    <row r="1526" spans="1:9">
      <c r="A1526" s="32" t="s">
        <v>1312</v>
      </c>
      <c r="B1526" s="32" t="s">
        <v>2598</v>
      </c>
      <c r="C1526" s="32">
        <v>4</v>
      </c>
      <c r="D1526" s="32">
        <v>2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Naver 검색</v>
      </c>
      <c r="I1526" s="26" t="str">
        <f>IF(E1526="","",INDEX('기사 리스트'!B:B,MATCH("https://skinnonews.com"&amp;A1526,'기사 리스트'!C:C,0)))</f>
        <v/>
      </c>
    </row>
    <row r="1527" spans="1:9">
      <c r="A1527" s="32" t="s">
        <v>2242</v>
      </c>
      <c r="B1527" s="32" t="s">
        <v>2596</v>
      </c>
      <c r="C1527" s="32">
        <v>4</v>
      </c>
      <c r="D1527" s="32">
        <v>4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Google 검색</v>
      </c>
      <c r="I1527" s="26" t="str">
        <f>IF(E1527="","",INDEX('기사 리스트'!B:B,MATCH("https://skinnonews.com"&amp;A1527,'기사 리스트'!C:C,0)))</f>
        <v/>
      </c>
    </row>
    <row r="1528" spans="1:9">
      <c r="A1528" s="32" t="s">
        <v>1466</v>
      </c>
      <c r="B1528" s="32" t="s">
        <v>2596</v>
      </c>
      <c r="C1528" s="32">
        <v>4</v>
      </c>
      <c r="D1528" s="32">
        <v>4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Google 검색</v>
      </c>
      <c r="I1528" s="26" t="str">
        <f>IF(E1528="","",INDEX('기사 리스트'!B:B,MATCH("https://skinnonews.com"&amp;A1528,'기사 리스트'!C:C,0)))</f>
        <v/>
      </c>
    </row>
    <row r="1529" spans="1:9">
      <c r="A1529" s="32" t="s">
        <v>2885</v>
      </c>
      <c r="B1529" s="32" t="s">
        <v>2597</v>
      </c>
      <c r="C1529" s="32">
        <v>4</v>
      </c>
      <c r="D1529" s="32">
        <v>1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직접유입</v>
      </c>
      <c r="I1529" s="26" t="str">
        <f>IF(E1529="","",INDEX('기사 리스트'!B:B,MATCH("https://skinnonews.com"&amp;A1529,'기사 리스트'!C:C,0)))</f>
        <v/>
      </c>
    </row>
    <row r="1530" spans="1:9">
      <c r="A1530" s="32" t="s">
        <v>1633</v>
      </c>
      <c r="B1530" s="32" t="s">
        <v>2601</v>
      </c>
      <c r="C1530" s="32">
        <v>4</v>
      </c>
      <c r="D1530" s="32">
        <v>1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Naver.com</v>
      </c>
      <c r="I1530" s="26" t="str">
        <f>IF(E1530="","",INDEX('기사 리스트'!B:B,MATCH("https://skinnonews.com"&amp;A1530,'기사 리스트'!C:C,0)))</f>
        <v/>
      </c>
    </row>
    <row r="1531" spans="1:9">
      <c r="A1531" s="32" t="s">
        <v>1685</v>
      </c>
      <c r="B1531" s="32" t="s">
        <v>2596</v>
      </c>
      <c r="C1531" s="32">
        <v>4</v>
      </c>
      <c r="D1531" s="32">
        <v>4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Google 검색</v>
      </c>
      <c r="I1531" s="26" t="str">
        <f>IF(E1531="","",INDEX('기사 리스트'!B:B,MATCH("https://skinnonews.com"&amp;A1531,'기사 리스트'!C:C,0)))</f>
        <v/>
      </c>
    </row>
    <row r="1532" spans="1:9">
      <c r="A1532" s="32" t="s">
        <v>1733</v>
      </c>
      <c r="B1532" s="32" t="s">
        <v>2596</v>
      </c>
      <c r="C1532" s="32">
        <v>4</v>
      </c>
      <c r="D1532" s="32">
        <v>4</v>
      </c>
      <c r="E1532" s="26" t="str">
        <f>IFERROR(MATCH(A1532,기사별유입!$J$3:$J$3072,0),"")</f>
        <v/>
      </c>
      <c r="F1532" s="26" t="str">
        <f>IF(E1532="","",E1532&amp;"@"&amp;COUNTIF($E$1:E1532,E1532))</f>
        <v/>
      </c>
      <c r="G1532" s="26" t="str">
        <f t="shared" si="23"/>
        <v>Google 검색</v>
      </c>
      <c r="I1532" s="26" t="str">
        <f>IF(E1532="","",INDEX('기사 리스트'!B:B,MATCH("https://skinnonews.com"&amp;A1532,'기사 리스트'!C:C,0)))</f>
        <v/>
      </c>
    </row>
    <row r="1533" spans="1:9">
      <c r="A1533" s="32" t="s">
        <v>1999</v>
      </c>
      <c r="B1533" s="32" t="s">
        <v>2596</v>
      </c>
      <c r="C1533" s="32">
        <v>4</v>
      </c>
      <c r="D1533" s="32">
        <v>2</v>
      </c>
      <c r="E1533" s="26" t="str">
        <f>IFERROR(MATCH(A1533,기사별유입!$J$3:$J$3072,0),"")</f>
        <v/>
      </c>
      <c r="F1533" s="26" t="str">
        <f>IF(E1533="","",E1533&amp;"@"&amp;COUNTIF($E$1:E1533,E1533))</f>
        <v/>
      </c>
      <c r="G1533" s="26" t="str">
        <f t="shared" si="23"/>
        <v>Google 검색</v>
      </c>
      <c r="I1533" s="26" t="str">
        <f>IF(E1533="","",INDEX('기사 리스트'!B:B,MATCH("https://skinnonews.com"&amp;A1533,'기사 리스트'!C:C,0)))</f>
        <v/>
      </c>
    </row>
    <row r="1534" spans="1:9">
      <c r="A1534" s="32" t="s">
        <v>3541</v>
      </c>
      <c r="B1534" s="32" t="s">
        <v>2596</v>
      </c>
      <c r="C1534" s="32">
        <v>4</v>
      </c>
      <c r="D1534" s="32">
        <v>2</v>
      </c>
      <c r="E1534" s="26" t="str">
        <f>IFERROR(MATCH(A1534,기사별유입!$J$3:$J$3072,0),"")</f>
        <v/>
      </c>
      <c r="F1534" s="26" t="str">
        <f>IF(E1534="","",E1534&amp;"@"&amp;COUNTIF($E$1:E1534,E1534))</f>
        <v/>
      </c>
      <c r="G1534" s="26" t="str">
        <f t="shared" si="23"/>
        <v>Google 검색</v>
      </c>
      <c r="I1534" s="26" t="str">
        <f>IF(E1534="","",INDEX('기사 리스트'!B:B,MATCH("https://skinnonews.com"&amp;A1534,'기사 리스트'!C:C,0)))</f>
        <v/>
      </c>
    </row>
    <row r="1535" spans="1:9">
      <c r="A1535" s="32" t="s">
        <v>1265</v>
      </c>
      <c r="B1535" s="32" t="s">
        <v>2597</v>
      </c>
      <c r="C1535" s="32">
        <v>4</v>
      </c>
      <c r="D1535" s="32">
        <v>4</v>
      </c>
      <c r="E1535" s="26">
        <f>IFERROR(MATCH(A1535,기사별유입!$J$3:$J$3072,0),"")</f>
        <v>75</v>
      </c>
      <c r="F1535" s="26" t="str">
        <f>IF(E1535="","",E1535&amp;"@"&amp;COUNTIF($E$1:E1535,E1535))</f>
        <v>75@2</v>
      </c>
      <c r="G1535" s="26" t="str">
        <f t="shared" si="23"/>
        <v>직접유입</v>
      </c>
      <c r="I1535" s="26" t="e">
        <f>IF(E1535="","",INDEX('기사 리스트'!B:B,MATCH("https://skinnonews.com"&amp;A1535,'기사 리스트'!C:C,0)))</f>
        <v>#N/A</v>
      </c>
    </row>
    <row r="1536" spans="1:9">
      <c r="A1536" s="32" t="s">
        <v>3542</v>
      </c>
      <c r="B1536" s="32" t="s">
        <v>2596</v>
      </c>
      <c r="C1536" s="32">
        <v>4</v>
      </c>
      <c r="D1536" s="32">
        <v>1</v>
      </c>
      <c r="E1536" s="26" t="str">
        <f>IFERROR(MATCH(A1536,기사별유입!$J$3:$J$3072,0),"")</f>
        <v/>
      </c>
      <c r="F1536" s="26" t="str">
        <f>IF(E1536="","",E1536&amp;"@"&amp;COUNTIF($E$1:E1536,E1536))</f>
        <v/>
      </c>
      <c r="G1536" s="26" t="str">
        <f t="shared" si="23"/>
        <v>Google 검색</v>
      </c>
      <c r="I1536" s="26" t="str">
        <f>IF(E1536="","",INDEX('기사 리스트'!B:B,MATCH("https://skinnonews.com"&amp;A1536,'기사 리스트'!C:C,0)))</f>
        <v/>
      </c>
    </row>
    <row r="1537" spans="1:9">
      <c r="A1537" s="32" t="s">
        <v>1899</v>
      </c>
      <c r="B1537" s="32" t="s">
        <v>2596</v>
      </c>
      <c r="C1537" s="32">
        <v>4</v>
      </c>
      <c r="D1537" s="32">
        <v>4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Google 검색</v>
      </c>
      <c r="I1537" s="26" t="str">
        <f>IF(E1537="","",INDEX('기사 리스트'!B:B,MATCH("https://skinnonews.com"&amp;A1537,'기사 리스트'!C:C,0)))</f>
        <v/>
      </c>
    </row>
    <row r="1538" spans="1:9">
      <c r="A1538" s="32" t="s">
        <v>2115</v>
      </c>
      <c r="B1538" s="32" t="s">
        <v>2596</v>
      </c>
      <c r="C1538" s="32">
        <v>4</v>
      </c>
      <c r="D1538" s="32">
        <v>4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Google 검색</v>
      </c>
      <c r="I1538" s="26" t="str">
        <f>IF(E1538="","",INDEX('기사 리스트'!B:B,MATCH("https://skinnonews.com"&amp;A1538,'기사 리스트'!C:C,0)))</f>
        <v/>
      </c>
    </row>
    <row r="1539" spans="1:9">
      <c r="A1539" s="32" t="s">
        <v>2428</v>
      </c>
      <c r="B1539" s="32" t="s">
        <v>2596</v>
      </c>
      <c r="C1539" s="32">
        <v>4</v>
      </c>
      <c r="D1539" s="32">
        <v>4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Google 검색</v>
      </c>
      <c r="I1539" s="26" t="str">
        <f>IF(E1539="","",INDEX('기사 리스트'!B:B,MATCH("https://skinnonews.com"&amp;A1539,'기사 리스트'!C:C,0)))</f>
        <v/>
      </c>
    </row>
    <row r="1540" spans="1:9">
      <c r="A1540" s="32" t="s">
        <v>1049</v>
      </c>
      <c r="B1540" s="32" t="s">
        <v>2597</v>
      </c>
      <c r="C1540" s="32">
        <v>4</v>
      </c>
      <c r="D1540" s="32">
        <v>4</v>
      </c>
      <c r="E1540" s="26">
        <f>IFERROR(MATCH(A1540,기사별유입!$J$3:$J$3072,0),"")</f>
        <v>49</v>
      </c>
      <c r="F1540" s="26" t="str">
        <f>IF(E1540="","",E1540&amp;"@"&amp;COUNTIF($E$1:E1540,E1540))</f>
        <v>49@2</v>
      </c>
      <c r="G1540" s="26" t="str">
        <f t="shared" si="24"/>
        <v>직접유입</v>
      </c>
      <c r="I1540" s="26" t="str">
        <f>IF(E1540="","",INDEX('기사 리스트'!B:B,MATCH("https://skinnonews.com"&amp;A1540,'기사 리스트'!C:C,0)))</f>
        <v>새 학기 계획 세우기 – 효율적인 스케줄 관리법 ‘불렛저널(bullet journal)’이란?</v>
      </c>
    </row>
    <row r="1541" spans="1:9">
      <c r="A1541" s="32" t="s">
        <v>3029</v>
      </c>
      <c r="B1541" s="32" t="s">
        <v>2596</v>
      </c>
      <c r="C1541" s="32">
        <v>4</v>
      </c>
      <c r="D1541" s="32">
        <v>4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Google 검색</v>
      </c>
      <c r="I1541" s="26" t="str">
        <f>IF(E1541="","",INDEX('기사 리스트'!B:B,MATCH("https://skinnonews.com"&amp;A1541,'기사 리스트'!C:C,0)))</f>
        <v/>
      </c>
    </row>
    <row r="1542" spans="1:9">
      <c r="A1542" s="32" t="s">
        <v>1118</v>
      </c>
      <c r="B1542" s="32" t="s">
        <v>2601</v>
      </c>
      <c r="C1542" s="32">
        <v>4</v>
      </c>
      <c r="D1542" s="32">
        <v>4</v>
      </c>
      <c r="E1542" s="26" t="str">
        <f>IFERROR(MATCH(A1542,기사별유입!$J$3:$J$3072,0),"")</f>
        <v/>
      </c>
      <c r="F1542" s="26" t="str">
        <f>IF(E1542="","",E1542&amp;"@"&amp;COUNTIF($E$1:E1542,E1542))</f>
        <v/>
      </c>
      <c r="G1542" s="26" t="str">
        <f t="shared" si="24"/>
        <v>Naver.com</v>
      </c>
      <c r="I1542" s="26" t="str">
        <f>IF(E1542="","",INDEX('기사 리스트'!B:B,MATCH("https://skinnonews.com"&amp;A1542,'기사 리스트'!C:C,0)))</f>
        <v/>
      </c>
    </row>
    <row r="1543" spans="1:9">
      <c r="A1543" s="32" t="s">
        <v>1134</v>
      </c>
      <c r="B1543" s="32" t="s">
        <v>2597</v>
      </c>
      <c r="C1543" s="32">
        <v>4</v>
      </c>
      <c r="D1543" s="32">
        <v>4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직접유입</v>
      </c>
      <c r="I1543" s="26" t="str">
        <f>IF(E1543="","",INDEX('기사 리스트'!B:B,MATCH("https://skinnonews.com"&amp;A1543,'기사 리스트'!C:C,0)))</f>
        <v/>
      </c>
    </row>
    <row r="1544" spans="1:9">
      <c r="A1544" s="32" t="s">
        <v>1735</v>
      </c>
      <c r="B1544" s="32" t="s">
        <v>2596</v>
      </c>
      <c r="C1544" s="32">
        <v>4</v>
      </c>
      <c r="D1544" s="32">
        <v>4</v>
      </c>
      <c r="E1544" s="26" t="str">
        <f>IFERROR(MATCH(A1544,기사별유입!$J$3:$J$3072,0),"")</f>
        <v/>
      </c>
      <c r="F1544" s="26" t="str">
        <f>IF(E1544="","",E1544&amp;"@"&amp;COUNTIF($E$1:E1544,E1544))</f>
        <v/>
      </c>
      <c r="G1544" s="26" t="str">
        <f t="shared" si="24"/>
        <v>Google 검색</v>
      </c>
      <c r="I1544" s="26" t="str">
        <f>IF(E1544="","",INDEX('기사 리스트'!B:B,MATCH("https://skinnonews.com"&amp;A1544,'기사 리스트'!C:C,0)))</f>
        <v/>
      </c>
    </row>
    <row r="1545" spans="1:9">
      <c r="A1545" s="32" t="s">
        <v>1686</v>
      </c>
      <c r="B1545" s="32" t="s">
        <v>2597</v>
      </c>
      <c r="C1545" s="32">
        <v>4</v>
      </c>
      <c r="D1545" s="32">
        <v>3</v>
      </c>
      <c r="E1545" s="26" t="str">
        <f>IFERROR(MATCH(A1545,기사별유입!$J$3:$J$3072,0),"")</f>
        <v/>
      </c>
      <c r="F1545" s="26" t="str">
        <f>IF(E1545="","",E1545&amp;"@"&amp;COUNTIF($E$1:E1545,E1545))</f>
        <v/>
      </c>
      <c r="G1545" s="26" t="str">
        <f t="shared" si="24"/>
        <v>직접유입</v>
      </c>
      <c r="I1545" s="26" t="str">
        <f>IF(E1545="","",INDEX('기사 리스트'!B:B,MATCH("https://skinnonews.com"&amp;A1545,'기사 리스트'!C:C,0)))</f>
        <v/>
      </c>
    </row>
    <row r="1546" spans="1:9">
      <c r="A1546" s="32" t="s">
        <v>1059</v>
      </c>
      <c r="B1546" s="32" t="s">
        <v>2597</v>
      </c>
      <c r="C1546" s="32">
        <v>4</v>
      </c>
      <c r="D1546" s="32">
        <v>3</v>
      </c>
      <c r="E1546" s="26">
        <f>IFERROR(MATCH(A1546,기사별유입!$J$3:$J$3072,0),"")</f>
        <v>31</v>
      </c>
      <c r="F1546" s="26" t="str">
        <f>IF(E1546="","",E1546&amp;"@"&amp;COUNTIF($E$1:E1546,E1546))</f>
        <v>31@2</v>
      </c>
      <c r="G1546" s="26" t="str">
        <f t="shared" si="24"/>
        <v>직접유입</v>
      </c>
      <c r="I1546" s="26" t="e">
        <f>IF(E1546="","",INDEX('기사 리스트'!B:B,MATCH("https://skinnonews.com"&amp;A1546,'기사 리스트'!C:C,0)))</f>
        <v>#N/A</v>
      </c>
    </row>
    <row r="1547" spans="1:9">
      <c r="A1547" s="32" t="s">
        <v>1025</v>
      </c>
      <c r="B1547" s="32" t="s">
        <v>2627</v>
      </c>
      <c r="C1547" s="32">
        <v>4</v>
      </c>
      <c r="D1547" s="32">
        <v>3</v>
      </c>
      <c r="E1547" s="26">
        <f>IFERROR(MATCH(A1547,기사별유입!$J$3:$J$3072,0),"")</f>
        <v>13</v>
      </c>
      <c r="F1547" s="26" t="str">
        <f>IF(E1547="","",E1547&amp;"@"&amp;COUNTIF($E$1:E1547,E1547))</f>
        <v>13@3</v>
      </c>
      <c r="G1547" s="26" t="str">
        <f t="shared" si="24"/>
        <v>Blog.naver.com</v>
      </c>
      <c r="I1547" s="26" t="str">
        <f>IF(E1547="","",INDEX('기사 리스트'!B:B,MATCH("https://skinnonews.com"&amp;A1547,'기사 리스트'!C:C,0)))</f>
        <v>원유의 분별 증류에 의해 생산되는 석유 제품의 성상(性狀)과 용도</v>
      </c>
    </row>
    <row r="1548" spans="1:9">
      <c r="A1548" s="32" t="s">
        <v>2124</v>
      </c>
      <c r="B1548" s="32" t="s">
        <v>2596</v>
      </c>
      <c r="C1548" s="32">
        <v>4</v>
      </c>
      <c r="D1548" s="32">
        <v>4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Google 검색</v>
      </c>
      <c r="I1548" s="26" t="str">
        <f>IF(E1548="","",INDEX('기사 리스트'!B:B,MATCH("https://skinnonews.com"&amp;A1548,'기사 리스트'!C:C,0)))</f>
        <v/>
      </c>
    </row>
    <row r="1549" spans="1:9">
      <c r="A1549" s="32" t="s">
        <v>2841</v>
      </c>
      <c r="B1549" s="32" t="s">
        <v>2596</v>
      </c>
      <c r="C1549" s="32">
        <v>4</v>
      </c>
      <c r="D1549" s="32">
        <v>2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Google 검색</v>
      </c>
      <c r="I1549" s="26" t="str">
        <f>IF(E1549="","",INDEX('기사 리스트'!B:B,MATCH("https://skinnonews.com"&amp;A1549,'기사 리스트'!C:C,0)))</f>
        <v/>
      </c>
    </row>
    <row r="1550" spans="1:9">
      <c r="A1550" s="32" t="s">
        <v>2262</v>
      </c>
      <c r="B1550" s="32" t="s">
        <v>2596</v>
      </c>
      <c r="C1550" s="32">
        <v>4</v>
      </c>
      <c r="D1550" s="32">
        <v>4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Google 검색</v>
      </c>
      <c r="I1550" s="26" t="str">
        <f>IF(E1550="","",INDEX('기사 리스트'!B:B,MATCH("https://skinnonews.com"&amp;A1550,'기사 리스트'!C:C,0)))</f>
        <v/>
      </c>
    </row>
    <row r="1551" spans="1:9">
      <c r="A1551" s="32" t="s">
        <v>3030</v>
      </c>
      <c r="B1551" s="32" t="s">
        <v>2596</v>
      </c>
      <c r="C1551" s="32">
        <v>4</v>
      </c>
      <c r="D1551" s="32">
        <v>4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Google 검색</v>
      </c>
      <c r="I1551" s="26" t="str">
        <f>IF(E1551="","",INDEX('기사 리스트'!B:B,MATCH("https://skinnonews.com"&amp;A1551,'기사 리스트'!C:C,0)))</f>
        <v/>
      </c>
    </row>
    <row r="1552" spans="1:9">
      <c r="A1552" s="32" t="s">
        <v>3066</v>
      </c>
      <c r="B1552" s="32" t="s">
        <v>2596</v>
      </c>
      <c r="C1552" s="32">
        <v>4</v>
      </c>
      <c r="D1552" s="32">
        <v>4</v>
      </c>
      <c r="E1552" s="26" t="str">
        <f>IFERROR(MATCH(A1552,기사별유입!$J$3:$J$3072,0),"")</f>
        <v/>
      </c>
      <c r="F1552" s="26" t="str">
        <f>IF(E1552="","",E1552&amp;"@"&amp;COUNTIF($E$1:E1552,E1552))</f>
        <v/>
      </c>
      <c r="G1552" s="26" t="str">
        <f t="shared" si="24"/>
        <v>Google 검색</v>
      </c>
      <c r="I1552" s="26" t="str">
        <f>IF(E1552="","",INDEX('기사 리스트'!B:B,MATCH("https://skinnonews.com"&amp;A1552,'기사 리스트'!C:C,0)))</f>
        <v/>
      </c>
    </row>
    <row r="1553" spans="1:9">
      <c r="A1553" s="32" t="s">
        <v>2897</v>
      </c>
      <c r="B1553" s="32" t="s">
        <v>2596</v>
      </c>
      <c r="C1553" s="32">
        <v>4</v>
      </c>
      <c r="D1553" s="32">
        <v>3</v>
      </c>
      <c r="E1553" s="26" t="str">
        <f>IFERROR(MATCH(A1553,기사별유입!$J$3:$J$3072,0),"")</f>
        <v/>
      </c>
      <c r="F1553" s="26" t="str">
        <f>IF(E1553="","",E1553&amp;"@"&amp;COUNTIF($E$1:E1553,E1553))</f>
        <v/>
      </c>
      <c r="G1553" s="26" t="str">
        <f t="shared" si="24"/>
        <v>Google 검색</v>
      </c>
      <c r="I1553" s="26" t="str">
        <f>IF(E1553="","",INDEX('기사 리스트'!B:B,MATCH("https://skinnonews.com"&amp;A1553,'기사 리스트'!C:C,0)))</f>
        <v/>
      </c>
    </row>
    <row r="1554" spans="1:9">
      <c r="A1554" s="32" t="s">
        <v>1809</v>
      </c>
      <c r="B1554" s="32" t="s">
        <v>2623</v>
      </c>
      <c r="C1554" s="32">
        <v>4</v>
      </c>
      <c r="D1554" s="32">
        <v>4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Sktradinginternational.com</v>
      </c>
      <c r="I1554" s="26" t="str">
        <f>IF(E1554="","",INDEX('기사 리스트'!B:B,MATCH("https://skinnonews.com"&amp;A1554,'기사 리스트'!C:C,0)))</f>
        <v/>
      </c>
    </row>
    <row r="1555" spans="1:9">
      <c r="A1555" s="32" t="s">
        <v>1810</v>
      </c>
      <c r="B1555" s="32" t="s">
        <v>2596</v>
      </c>
      <c r="C1555" s="32">
        <v>4</v>
      </c>
      <c r="D1555" s="32">
        <v>3</v>
      </c>
      <c r="E1555" s="26" t="str">
        <f>IFERROR(MATCH(A1555,기사별유입!$J$3:$J$3072,0),"")</f>
        <v/>
      </c>
      <c r="F1555" s="26" t="str">
        <f>IF(E1555="","",E1555&amp;"@"&amp;COUNTIF($E$1:E1555,E1555))</f>
        <v/>
      </c>
      <c r="G1555" s="26" t="str">
        <f t="shared" si="24"/>
        <v>Google 검색</v>
      </c>
      <c r="I1555" s="26" t="str">
        <f>IF(E1555="","",INDEX('기사 리스트'!B:B,MATCH("https://skinnonews.com"&amp;A1555,'기사 리스트'!C:C,0)))</f>
        <v/>
      </c>
    </row>
    <row r="1556" spans="1:9">
      <c r="A1556" s="32" t="s">
        <v>2815</v>
      </c>
      <c r="B1556" s="32" t="s">
        <v>2596</v>
      </c>
      <c r="C1556" s="32">
        <v>4</v>
      </c>
      <c r="D1556" s="32">
        <v>2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Google 검색</v>
      </c>
      <c r="I1556" s="26" t="str">
        <f>IF(E1556="","",INDEX('기사 리스트'!B:B,MATCH("https://skinnonews.com"&amp;A1556,'기사 리스트'!C:C,0)))</f>
        <v/>
      </c>
    </row>
    <row r="1557" spans="1:9">
      <c r="A1557" s="32" t="s">
        <v>3544</v>
      </c>
      <c r="B1557" s="32" t="s">
        <v>2596</v>
      </c>
      <c r="C1557" s="32">
        <v>4</v>
      </c>
      <c r="D1557" s="32">
        <v>4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Google 검색</v>
      </c>
      <c r="I1557" s="26" t="str">
        <f>IF(E1557="","",INDEX('기사 리스트'!B:B,MATCH("https://skinnonews.com"&amp;A1557,'기사 리스트'!C:C,0)))</f>
        <v/>
      </c>
    </row>
    <row r="1558" spans="1:9">
      <c r="A1558" s="32" t="s">
        <v>1248</v>
      </c>
      <c r="B1558" s="32" t="s">
        <v>2601</v>
      </c>
      <c r="C1558" s="32">
        <v>4</v>
      </c>
      <c r="D1558" s="32">
        <v>4</v>
      </c>
      <c r="E1558" s="26">
        <f>IFERROR(MATCH(A1558,기사별유입!$J$3:$J$3072,0),"")</f>
        <v>17</v>
      </c>
      <c r="F1558" s="26" t="str">
        <f>IF(E1558="","",E1558&amp;"@"&amp;COUNTIF($E$1:E1558,E1558))</f>
        <v>17@6</v>
      </c>
      <c r="G1558" s="26" t="str">
        <f t="shared" si="24"/>
        <v>Naver.com</v>
      </c>
      <c r="I1558" s="26" t="str">
        <f>IF(E1558="","",INDEX('기사 리스트'!B:B,MATCH("https://skinnonews.com"&amp;A1558,'기사 리스트'!C:C,0)))</f>
        <v>석유가 존재하기 위한 조건이 있다?! 석유의 4대 부존 조건</v>
      </c>
    </row>
    <row r="1559" spans="1:9">
      <c r="A1559" s="32" t="s">
        <v>3161</v>
      </c>
      <c r="B1559" s="32" t="s">
        <v>2596</v>
      </c>
      <c r="C1559" s="32">
        <v>4</v>
      </c>
      <c r="D1559" s="32">
        <v>1</v>
      </c>
      <c r="E1559" s="26" t="str">
        <f>IFERROR(MATCH(A1559,기사별유입!$J$3:$J$3072,0),"")</f>
        <v/>
      </c>
      <c r="F1559" s="26" t="str">
        <f>IF(E1559="","",E1559&amp;"@"&amp;COUNTIF($E$1:E1559,E1559))</f>
        <v/>
      </c>
      <c r="G1559" s="26" t="str">
        <f t="shared" si="24"/>
        <v>Google 검색</v>
      </c>
      <c r="I1559" s="26" t="str">
        <f>IF(E1559="","",INDEX('기사 리스트'!B:B,MATCH("https://skinnonews.com"&amp;A1559,'기사 리스트'!C:C,0)))</f>
        <v/>
      </c>
    </row>
    <row r="1560" spans="1:9">
      <c r="A1560" s="32" t="s">
        <v>3162</v>
      </c>
      <c r="B1560" s="32" t="s">
        <v>2596</v>
      </c>
      <c r="C1560" s="32">
        <v>4</v>
      </c>
      <c r="D1560" s="32">
        <v>3</v>
      </c>
      <c r="E1560" s="26" t="str">
        <f>IFERROR(MATCH(A1560,기사별유입!$J$3:$J$3072,0),"")</f>
        <v/>
      </c>
      <c r="F1560" s="26" t="str">
        <f>IF(E1560="","",E1560&amp;"@"&amp;COUNTIF($E$1:E1560,E1560))</f>
        <v/>
      </c>
      <c r="G1560" s="26" t="str">
        <f t="shared" si="24"/>
        <v>Google 검색</v>
      </c>
      <c r="I1560" s="26" t="str">
        <f>IF(E1560="","",INDEX('기사 리스트'!B:B,MATCH("https://skinnonews.com"&amp;A1560,'기사 리스트'!C:C,0)))</f>
        <v/>
      </c>
    </row>
    <row r="1561" spans="1:9">
      <c r="A1561" s="32" t="s">
        <v>3546</v>
      </c>
      <c r="B1561" s="32" t="s">
        <v>2596</v>
      </c>
      <c r="C1561" s="32">
        <v>4</v>
      </c>
      <c r="D1561" s="32">
        <v>4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Google 검색</v>
      </c>
      <c r="I1561" s="26" t="str">
        <f>IF(E1561="","",INDEX('기사 리스트'!B:B,MATCH("https://skinnonews.com"&amp;A1561,'기사 리스트'!C:C,0)))</f>
        <v/>
      </c>
    </row>
    <row r="1562" spans="1:9">
      <c r="A1562" s="32" t="s">
        <v>1642</v>
      </c>
      <c r="B1562" s="32" t="s">
        <v>2596</v>
      </c>
      <c r="C1562" s="32">
        <v>4</v>
      </c>
      <c r="D1562" s="32">
        <v>4</v>
      </c>
      <c r="E1562" s="26" t="str">
        <f>IFERROR(MATCH(A1562,기사별유입!$J$3:$J$3072,0),"")</f>
        <v/>
      </c>
      <c r="F1562" s="26" t="str">
        <f>IF(E1562="","",E1562&amp;"@"&amp;COUNTIF($E$1:E1562,E1562))</f>
        <v/>
      </c>
      <c r="G1562" s="26" t="str">
        <f t="shared" si="24"/>
        <v>Google 검색</v>
      </c>
      <c r="I1562" s="26" t="str">
        <f>IF(E1562="","",INDEX('기사 리스트'!B:B,MATCH("https://skinnonews.com"&amp;A1562,'기사 리스트'!C:C,0)))</f>
        <v/>
      </c>
    </row>
    <row r="1563" spans="1:9">
      <c r="A1563" s="32" t="s">
        <v>1063</v>
      </c>
      <c r="B1563" s="32" t="s">
        <v>2609</v>
      </c>
      <c r="C1563" s="32">
        <v>4</v>
      </c>
      <c r="D1563" s="32">
        <v>4</v>
      </c>
      <c r="E1563" s="26">
        <f>IFERROR(MATCH(A1563,기사별유입!$J$3:$J$3072,0),"")</f>
        <v>18</v>
      </c>
      <c r="F1563" s="26" t="str">
        <f>IF(E1563="","",E1563&amp;"@"&amp;COUNTIF($E$1:E1563,E1563))</f>
        <v>18@6</v>
      </c>
      <c r="G1563" s="26" t="str">
        <f t="shared" si="24"/>
        <v>Bing</v>
      </c>
      <c r="I1563" s="26" t="str">
        <f>IF(E1563="","",INDEX('기사 리스트'!B:B,MATCH("https://skinnonews.com"&amp;A1563,'기사 리스트'!C:C,0)))</f>
        <v>원유 용량의 단위 배럴(barrel, bbl), 언제부터 쓰였을까?</v>
      </c>
    </row>
    <row r="1564" spans="1:9">
      <c r="A1564" s="32" t="s">
        <v>3262</v>
      </c>
      <c r="B1564" s="32" t="s">
        <v>2596</v>
      </c>
      <c r="C1564" s="32">
        <v>4</v>
      </c>
      <c r="D1564" s="32">
        <v>3</v>
      </c>
      <c r="E1564" s="26" t="str">
        <f>IFERROR(MATCH(A1564,기사별유입!$J$3:$J$3072,0),"")</f>
        <v/>
      </c>
      <c r="F1564" s="26" t="str">
        <f>IF(E1564="","",E1564&amp;"@"&amp;COUNTIF($E$1:E1564,E1564))</f>
        <v/>
      </c>
      <c r="G1564" s="26" t="str">
        <f t="shared" si="24"/>
        <v>Google 검색</v>
      </c>
      <c r="I1564" s="26" t="str">
        <f>IF(E1564="","",INDEX('기사 리스트'!B:B,MATCH("https://skinnonews.com"&amp;A1564,'기사 리스트'!C:C,0)))</f>
        <v/>
      </c>
    </row>
    <row r="1565" spans="1:9">
      <c r="A1565" s="32" t="s">
        <v>1472</v>
      </c>
      <c r="B1565" s="32" t="s">
        <v>2596</v>
      </c>
      <c r="C1565" s="32">
        <v>4</v>
      </c>
      <c r="D1565" s="32">
        <v>3</v>
      </c>
      <c r="E1565" s="26" t="str">
        <f>IFERROR(MATCH(A1565,기사별유입!$J$3:$J$3072,0),"")</f>
        <v/>
      </c>
      <c r="F1565" s="26" t="str">
        <f>IF(E1565="","",E1565&amp;"@"&amp;COUNTIF($E$1:E1565,E1565))</f>
        <v/>
      </c>
      <c r="G1565" s="26" t="str">
        <f t="shared" si="24"/>
        <v>Google 검색</v>
      </c>
      <c r="I1565" s="26" t="str">
        <f>IF(E1565="","",INDEX('기사 리스트'!B:B,MATCH("https://skinnonews.com"&amp;A1565,'기사 리스트'!C:C,0)))</f>
        <v/>
      </c>
    </row>
    <row r="1566" spans="1:9">
      <c r="A1566" s="32" t="s">
        <v>1250</v>
      </c>
      <c r="B1566" s="32" t="s">
        <v>2598</v>
      </c>
      <c r="C1566" s="32">
        <v>4</v>
      </c>
      <c r="D1566" s="32">
        <v>3</v>
      </c>
      <c r="E1566" s="26" t="str">
        <f>IFERROR(MATCH(A1566,기사별유입!$J$3:$J$3072,0),"")</f>
        <v/>
      </c>
      <c r="F1566" s="26" t="str">
        <f>IF(E1566="","",E1566&amp;"@"&amp;COUNTIF($E$1:E1566,E1566))</f>
        <v/>
      </c>
      <c r="G1566" s="26" t="str">
        <f t="shared" si="24"/>
        <v>Naver 검색</v>
      </c>
      <c r="I1566" s="26" t="str">
        <f>IF(E1566="","",INDEX('기사 리스트'!B:B,MATCH("https://skinnonews.com"&amp;A1566,'기사 리스트'!C:C,0)))</f>
        <v/>
      </c>
    </row>
    <row r="1567" spans="1:9">
      <c r="A1567" s="32" t="s">
        <v>1422</v>
      </c>
      <c r="B1567" s="32" t="s">
        <v>2596</v>
      </c>
      <c r="C1567" s="32">
        <v>4</v>
      </c>
      <c r="D1567" s="32">
        <v>4</v>
      </c>
      <c r="E1567" s="26" t="str">
        <f>IFERROR(MATCH(A1567,기사별유입!$J$3:$J$3072,0),"")</f>
        <v/>
      </c>
      <c r="F1567" s="26" t="str">
        <f>IF(E1567="","",E1567&amp;"@"&amp;COUNTIF($E$1:E1567,E1567))</f>
        <v/>
      </c>
      <c r="G1567" s="26" t="str">
        <f t="shared" si="24"/>
        <v>Google 검색</v>
      </c>
      <c r="I1567" s="26" t="str">
        <f>IF(E1567="","",INDEX('기사 리스트'!B:B,MATCH("https://skinnonews.com"&amp;A1567,'기사 리스트'!C:C,0)))</f>
        <v/>
      </c>
    </row>
    <row r="1568" spans="1:9">
      <c r="A1568" s="32" t="s">
        <v>1330</v>
      </c>
      <c r="B1568" s="32" t="s">
        <v>2598</v>
      </c>
      <c r="C1568" s="32">
        <v>4</v>
      </c>
      <c r="D1568" s="32">
        <v>4</v>
      </c>
      <c r="E1568" s="26" t="str">
        <f>IFERROR(MATCH(A1568,기사별유입!$J$3:$J$3072,0),"")</f>
        <v/>
      </c>
      <c r="F1568" s="26" t="str">
        <f>IF(E1568="","",E1568&amp;"@"&amp;COUNTIF($E$1:E1568,E1568))</f>
        <v/>
      </c>
      <c r="G1568" s="26" t="str">
        <f t="shared" si="24"/>
        <v>Naver 검색</v>
      </c>
      <c r="I1568" s="26" t="str">
        <f>IF(E1568="","",INDEX('기사 리스트'!B:B,MATCH("https://skinnonews.com"&amp;A1568,'기사 리스트'!C:C,0)))</f>
        <v/>
      </c>
    </row>
    <row r="1569" spans="1:9">
      <c r="A1569" s="32" t="s">
        <v>3547</v>
      </c>
      <c r="B1569" s="32" t="s">
        <v>2596</v>
      </c>
      <c r="C1569" s="32">
        <v>4</v>
      </c>
      <c r="D1569" s="32">
        <v>3</v>
      </c>
      <c r="E1569" s="26" t="str">
        <f>IFERROR(MATCH(A1569,기사별유입!$J$3:$J$3072,0),"")</f>
        <v/>
      </c>
      <c r="F1569" s="26" t="str">
        <f>IF(E1569="","",E1569&amp;"@"&amp;COUNTIF($E$1:E1569,E1569))</f>
        <v/>
      </c>
      <c r="G1569" s="26" t="str">
        <f t="shared" si="24"/>
        <v>Google 검색</v>
      </c>
      <c r="I1569" s="26" t="str">
        <f>IF(E1569="","",INDEX('기사 리스트'!B:B,MATCH("https://skinnonews.com"&amp;A1569,'기사 리스트'!C:C,0)))</f>
        <v/>
      </c>
    </row>
    <row r="1570" spans="1:9">
      <c r="A1570" s="32" t="s">
        <v>1815</v>
      </c>
      <c r="B1570" s="32" t="s">
        <v>2596</v>
      </c>
      <c r="C1570" s="32">
        <v>4</v>
      </c>
      <c r="D1570" s="32">
        <v>3</v>
      </c>
      <c r="E1570" s="26" t="str">
        <f>IFERROR(MATCH(A1570,기사별유입!$J$3:$J$3072,0),"")</f>
        <v/>
      </c>
      <c r="F1570" s="26" t="str">
        <f>IF(E1570="","",E1570&amp;"@"&amp;COUNTIF($E$1:E1570,E1570))</f>
        <v/>
      </c>
      <c r="G1570" s="26" t="str">
        <f t="shared" si="24"/>
        <v>Google 검색</v>
      </c>
      <c r="I1570" s="26" t="str">
        <f>IF(E1570="","",INDEX('기사 리스트'!B:B,MATCH("https://skinnonews.com"&amp;A1570,'기사 리스트'!C:C,0)))</f>
        <v/>
      </c>
    </row>
    <row r="1571" spans="1:9">
      <c r="A1571" s="32" t="s">
        <v>1267</v>
      </c>
      <c r="B1571" s="32" t="s">
        <v>2596</v>
      </c>
      <c r="C1571" s="32">
        <v>4</v>
      </c>
      <c r="D1571" s="32">
        <v>4</v>
      </c>
      <c r="E1571" s="26" t="str">
        <f>IFERROR(MATCH(A1571,기사별유입!$J$3:$J$3072,0),"")</f>
        <v/>
      </c>
      <c r="F1571" s="26" t="str">
        <f>IF(E1571="","",E1571&amp;"@"&amp;COUNTIF($E$1:E1571,E1571))</f>
        <v/>
      </c>
      <c r="G1571" s="26" t="str">
        <f t="shared" si="24"/>
        <v>Google 검색</v>
      </c>
      <c r="I1571" s="26" t="str">
        <f>IF(E1571="","",INDEX('기사 리스트'!B:B,MATCH("https://skinnonews.com"&amp;A1571,'기사 리스트'!C:C,0)))</f>
        <v/>
      </c>
    </row>
    <row r="1572" spans="1:9">
      <c r="A1572" s="32" t="s">
        <v>1915</v>
      </c>
      <c r="B1572" s="32" t="s">
        <v>2596</v>
      </c>
      <c r="C1572" s="32">
        <v>4</v>
      </c>
      <c r="D1572" s="32">
        <v>4</v>
      </c>
      <c r="E1572" s="26" t="str">
        <f>IFERROR(MATCH(A1572,기사별유입!$J$3:$J$3072,0),"")</f>
        <v/>
      </c>
      <c r="F1572" s="26" t="str">
        <f>IF(E1572="","",E1572&amp;"@"&amp;COUNTIF($E$1:E1572,E1572))</f>
        <v/>
      </c>
      <c r="G1572" s="26" t="str">
        <f t="shared" si="24"/>
        <v>Google 검색</v>
      </c>
      <c r="I1572" s="26" t="str">
        <f>IF(E1572="","",INDEX('기사 리스트'!B:B,MATCH("https://skinnonews.com"&amp;A1572,'기사 리스트'!C:C,0)))</f>
        <v/>
      </c>
    </row>
    <row r="1573" spans="1:9">
      <c r="A1573" s="32" t="s">
        <v>3548</v>
      </c>
      <c r="B1573" s="32" t="s">
        <v>2596</v>
      </c>
      <c r="C1573" s="32">
        <v>4</v>
      </c>
      <c r="D1573" s="32">
        <v>3</v>
      </c>
      <c r="E1573" s="26" t="str">
        <f>IFERROR(MATCH(A1573,기사별유입!$J$3:$J$3072,0),"")</f>
        <v/>
      </c>
      <c r="F1573" s="26" t="str">
        <f>IF(E1573="","",E1573&amp;"@"&amp;COUNTIF($E$1:E1573,E1573))</f>
        <v/>
      </c>
      <c r="G1573" s="26" t="str">
        <f t="shared" si="24"/>
        <v>Google 검색</v>
      </c>
      <c r="I1573" s="26" t="str">
        <f>IF(E1573="","",INDEX('기사 리스트'!B:B,MATCH("https://skinnonews.com"&amp;A1573,'기사 리스트'!C:C,0)))</f>
        <v/>
      </c>
    </row>
    <row r="1574" spans="1:9">
      <c r="A1574" s="32" t="s">
        <v>2283</v>
      </c>
      <c r="B1574" s="32" t="s">
        <v>2597</v>
      </c>
      <c r="C1574" s="32">
        <v>4</v>
      </c>
      <c r="D1574" s="32">
        <v>1</v>
      </c>
      <c r="E1574" s="26" t="str">
        <f>IFERROR(MATCH(A1574,기사별유입!$J$3:$J$3072,0),"")</f>
        <v/>
      </c>
      <c r="F1574" s="26" t="str">
        <f>IF(E1574="","",E1574&amp;"@"&amp;COUNTIF($E$1:E1574,E1574))</f>
        <v/>
      </c>
      <c r="G1574" s="26" t="str">
        <f t="shared" si="24"/>
        <v>직접유입</v>
      </c>
      <c r="I1574" s="26" t="str">
        <f>IF(E1574="","",INDEX('기사 리스트'!B:B,MATCH("https://skinnonews.com"&amp;A1574,'기사 리스트'!C:C,0)))</f>
        <v/>
      </c>
    </row>
    <row r="1575" spans="1:9">
      <c r="A1575" s="32" t="s">
        <v>2469</v>
      </c>
      <c r="B1575" s="32" t="s">
        <v>2597</v>
      </c>
      <c r="C1575" s="32">
        <v>4</v>
      </c>
      <c r="D1575" s="32">
        <v>3</v>
      </c>
      <c r="E1575" s="26" t="str">
        <f>IFERROR(MATCH(A1575,기사별유입!$J$3:$J$3072,0),"")</f>
        <v/>
      </c>
      <c r="F1575" s="26" t="str">
        <f>IF(E1575="","",E1575&amp;"@"&amp;COUNTIF($E$1:E1575,E1575))</f>
        <v/>
      </c>
      <c r="G1575" s="26" t="str">
        <f t="shared" si="24"/>
        <v>직접유입</v>
      </c>
      <c r="I1575" s="26" t="str">
        <f>IF(E1575="","",INDEX('기사 리스트'!B:B,MATCH("https://skinnonews.com"&amp;A1575,'기사 리스트'!C:C,0)))</f>
        <v/>
      </c>
    </row>
    <row r="1576" spans="1:9">
      <c r="A1576" s="32" t="s">
        <v>1219</v>
      </c>
      <c r="B1576" s="32" t="s">
        <v>2603</v>
      </c>
      <c r="C1576" s="32">
        <v>4</v>
      </c>
      <c r="D1576" s="32">
        <v>1</v>
      </c>
      <c r="E1576" s="26" t="str">
        <f>IFERROR(MATCH(A1576,기사별유입!$J$3:$J$3072,0),"")</f>
        <v/>
      </c>
      <c r="F1576" s="26" t="str">
        <f>IF(E1576="","",E1576&amp;"@"&amp;COUNTIF($E$1:E1576,E1576))</f>
        <v/>
      </c>
      <c r="G1576" s="26" t="str">
        <f t="shared" si="24"/>
        <v>Skenergy.com</v>
      </c>
      <c r="I1576" s="26" t="str">
        <f>IF(E1576="","",INDEX('기사 리스트'!B:B,MATCH("https://skinnonews.com"&amp;A1576,'기사 리스트'!C:C,0)))</f>
        <v/>
      </c>
    </row>
    <row r="1577" spans="1:9">
      <c r="A1577" s="32" t="s">
        <v>1474</v>
      </c>
      <c r="B1577" s="32" t="s">
        <v>2596</v>
      </c>
      <c r="C1577" s="32">
        <v>4</v>
      </c>
      <c r="D1577" s="32">
        <v>4</v>
      </c>
      <c r="E1577" s="26" t="str">
        <f>IFERROR(MATCH(A1577,기사별유입!$J$3:$J$3072,0),"")</f>
        <v/>
      </c>
      <c r="F1577" s="26" t="str">
        <f>IF(E1577="","",E1577&amp;"@"&amp;COUNTIF($E$1:E1577,E1577))</f>
        <v/>
      </c>
      <c r="G1577" s="26" t="str">
        <f t="shared" si="24"/>
        <v>Google 검색</v>
      </c>
      <c r="I1577" s="26" t="str">
        <f>IF(E1577="","",INDEX('기사 리스트'!B:B,MATCH("https://skinnonews.com"&amp;A1577,'기사 리스트'!C:C,0)))</f>
        <v/>
      </c>
    </row>
    <row r="1578" spans="1:9">
      <c r="A1578" s="32" t="s">
        <v>2017</v>
      </c>
      <c r="B1578" s="32" t="s">
        <v>2596</v>
      </c>
      <c r="C1578" s="32">
        <v>4</v>
      </c>
      <c r="D1578" s="32">
        <v>5</v>
      </c>
      <c r="E1578" s="26" t="str">
        <f>IFERROR(MATCH(A1578,기사별유입!$J$3:$J$3072,0),"")</f>
        <v/>
      </c>
      <c r="F1578" s="26" t="str">
        <f>IF(E1578="","",E1578&amp;"@"&amp;COUNTIF($E$1:E1578,E1578))</f>
        <v/>
      </c>
      <c r="G1578" s="26" t="str">
        <f t="shared" si="24"/>
        <v>Google 검색</v>
      </c>
      <c r="I1578" s="26" t="str">
        <f>IF(E1578="","",INDEX('기사 리스트'!B:B,MATCH("https://skinnonews.com"&amp;A1578,'기사 리스트'!C:C,0)))</f>
        <v/>
      </c>
    </row>
    <row r="1579" spans="1:9">
      <c r="A1579" s="32" t="s">
        <v>2902</v>
      </c>
      <c r="B1579" s="32" t="s">
        <v>2596</v>
      </c>
      <c r="C1579" s="32">
        <v>4</v>
      </c>
      <c r="D1579" s="32">
        <v>4</v>
      </c>
      <c r="E1579" s="26" t="str">
        <f>IFERROR(MATCH(A1579,기사별유입!$J$3:$J$3072,0),"")</f>
        <v/>
      </c>
      <c r="F1579" s="26" t="str">
        <f>IF(E1579="","",E1579&amp;"@"&amp;COUNTIF($E$1:E1579,E1579))</f>
        <v/>
      </c>
      <c r="G1579" s="26" t="str">
        <f t="shared" si="24"/>
        <v>Google 검색</v>
      </c>
      <c r="I1579" s="26" t="str">
        <f>IF(E1579="","",INDEX('기사 리스트'!B:B,MATCH("https://skinnonews.com"&amp;A1579,'기사 리스트'!C:C,0)))</f>
        <v/>
      </c>
    </row>
    <row r="1580" spans="1:9">
      <c r="A1580" s="32" t="s">
        <v>1692</v>
      </c>
      <c r="B1580" s="32" t="s">
        <v>2596</v>
      </c>
      <c r="C1580" s="32">
        <v>4</v>
      </c>
      <c r="D1580" s="32">
        <v>4</v>
      </c>
      <c r="E1580" s="26" t="str">
        <f>IFERROR(MATCH(A1580,기사별유입!$J$3:$J$3072,0),"")</f>
        <v/>
      </c>
      <c r="F1580" s="26" t="str">
        <f>IF(E1580="","",E1580&amp;"@"&amp;COUNTIF($E$1:E1580,E1580))</f>
        <v/>
      </c>
      <c r="G1580" s="26" t="str">
        <f t="shared" si="24"/>
        <v>Google 검색</v>
      </c>
      <c r="I1580" s="26" t="str">
        <f>IF(E1580="","",INDEX('기사 리스트'!B:B,MATCH("https://skinnonews.com"&amp;A1580,'기사 리스트'!C:C,0)))</f>
        <v/>
      </c>
    </row>
    <row r="1581" spans="1:9">
      <c r="A1581" s="32" t="s">
        <v>2148</v>
      </c>
      <c r="B1581" s="32" t="s">
        <v>2596</v>
      </c>
      <c r="C1581" s="32">
        <v>4</v>
      </c>
      <c r="D1581" s="32">
        <v>4</v>
      </c>
      <c r="E1581" s="26" t="str">
        <f>IFERROR(MATCH(A1581,기사별유입!$J$3:$J$3072,0),"")</f>
        <v/>
      </c>
      <c r="F1581" s="26" t="str">
        <f>IF(E1581="","",E1581&amp;"@"&amp;COUNTIF($E$1:E1581,E1581))</f>
        <v/>
      </c>
      <c r="G1581" s="26" t="str">
        <f t="shared" si="24"/>
        <v>Google 검색</v>
      </c>
      <c r="I1581" s="26" t="str">
        <f>IF(E1581="","",INDEX('기사 리스트'!B:B,MATCH("https://skinnonews.com"&amp;A1581,'기사 리스트'!C:C,0)))</f>
        <v/>
      </c>
    </row>
    <row r="1582" spans="1:9">
      <c r="A1582" s="32" t="s">
        <v>2483</v>
      </c>
      <c r="B1582" s="32" t="s">
        <v>2596</v>
      </c>
      <c r="C1582" s="32">
        <v>4</v>
      </c>
      <c r="D1582" s="32">
        <v>4</v>
      </c>
      <c r="E1582" s="26" t="str">
        <f>IFERROR(MATCH(A1582,기사별유입!$J$3:$J$3072,0),"")</f>
        <v/>
      </c>
      <c r="F1582" s="26" t="str">
        <f>IF(E1582="","",E1582&amp;"@"&amp;COUNTIF($E$1:E1582,E1582))</f>
        <v/>
      </c>
      <c r="G1582" s="26" t="str">
        <f t="shared" si="24"/>
        <v>Google 검색</v>
      </c>
      <c r="I1582" s="26" t="str">
        <f>IF(E1582="","",INDEX('기사 리스트'!B:B,MATCH("https://skinnonews.com"&amp;A1582,'기사 리스트'!C:C,0)))</f>
        <v/>
      </c>
    </row>
    <row r="1583" spans="1:9">
      <c r="A1583" s="32" t="s">
        <v>2903</v>
      </c>
      <c r="B1583" s="32" t="s">
        <v>2596</v>
      </c>
      <c r="C1583" s="32">
        <v>4</v>
      </c>
      <c r="D1583" s="32">
        <v>3</v>
      </c>
      <c r="E1583" s="26" t="str">
        <f>IFERROR(MATCH(A1583,기사별유입!$J$3:$J$3072,0),"")</f>
        <v/>
      </c>
      <c r="F1583" s="26" t="str">
        <f>IF(E1583="","",E1583&amp;"@"&amp;COUNTIF($E$1:E1583,E1583))</f>
        <v/>
      </c>
      <c r="G1583" s="26" t="str">
        <f t="shared" si="24"/>
        <v>Google 검색</v>
      </c>
      <c r="I1583" s="26" t="str">
        <f>IF(E1583="","",INDEX('기사 리스트'!B:B,MATCH("https://skinnonews.com"&amp;A1583,'기사 리스트'!C:C,0)))</f>
        <v/>
      </c>
    </row>
    <row r="1584" spans="1:9">
      <c r="A1584" s="32" t="s">
        <v>1173</v>
      </c>
      <c r="B1584" s="32" t="s">
        <v>2597</v>
      </c>
      <c r="C1584" s="32">
        <v>4</v>
      </c>
      <c r="D1584" s="32">
        <v>3</v>
      </c>
      <c r="E1584" s="26" t="str">
        <f>IFERROR(MATCH(A1584,기사별유입!$J$3:$J$3072,0),"")</f>
        <v/>
      </c>
      <c r="F1584" s="26" t="str">
        <f>IF(E1584="","",E1584&amp;"@"&amp;COUNTIF($E$1:E1584,E1584))</f>
        <v/>
      </c>
      <c r="G1584" s="26" t="str">
        <f t="shared" si="24"/>
        <v>직접유입</v>
      </c>
      <c r="I1584" s="26" t="str">
        <f>IF(E1584="","",INDEX('기사 리스트'!B:B,MATCH("https://skinnonews.com"&amp;A1584,'기사 리스트'!C:C,0)))</f>
        <v/>
      </c>
    </row>
    <row r="1585" spans="1:9">
      <c r="A1585" s="32" t="s">
        <v>1173</v>
      </c>
      <c r="B1585" s="32" t="s">
        <v>2617</v>
      </c>
      <c r="C1585" s="32">
        <v>4</v>
      </c>
      <c r="D1585" s="32">
        <v>1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Instagramstory</v>
      </c>
      <c r="I1585" s="26" t="str">
        <f>IF(E1585="","",INDEX('기사 리스트'!B:B,MATCH("https://skinnonews.com"&amp;A1585,'기사 리스트'!C:C,0)))</f>
        <v/>
      </c>
    </row>
    <row r="1586" spans="1:9">
      <c r="A1586" s="32" t="s">
        <v>1173</v>
      </c>
      <c r="B1586" s="32" t="s">
        <v>2598</v>
      </c>
      <c r="C1586" s="32">
        <v>4</v>
      </c>
      <c r="D1586" s="32">
        <v>3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Naver 검색</v>
      </c>
      <c r="I1586" s="26" t="str">
        <f>IF(E1586="","",INDEX('기사 리스트'!B:B,MATCH("https://skinnonews.com"&amp;A1586,'기사 리스트'!C:C,0)))</f>
        <v/>
      </c>
    </row>
    <row r="1587" spans="1:9">
      <c r="A1587" s="32" t="s">
        <v>3175</v>
      </c>
      <c r="B1587" s="32" t="s">
        <v>2596</v>
      </c>
      <c r="C1587" s="32">
        <v>4</v>
      </c>
      <c r="D1587" s="32">
        <v>4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Google 검색</v>
      </c>
      <c r="I1587" s="26" t="str">
        <f>IF(E1587="","",INDEX('기사 리스트'!B:B,MATCH("https://skinnonews.com"&amp;A1587,'기사 리스트'!C:C,0)))</f>
        <v/>
      </c>
    </row>
    <row r="1588" spans="1:9">
      <c r="A1588" s="32" t="s">
        <v>1828</v>
      </c>
      <c r="B1588" s="32" t="s">
        <v>2596</v>
      </c>
      <c r="C1588" s="32">
        <v>4</v>
      </c>
      <c r="D1588" s="32">
        <v>4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Google 검색</v>
      </c>
      <c r="I1588" s="26" t="str">
        <f>IF(E1588="","",INDEX('기사 리스트'!B:B,MATCH("https://skinnonews.com"&amp;A1588,'기사 리스트'!C:C,0)))</f>
        <v/>
      </c>
    </row>
    <row r="1589" spans="1:9">
      <c r="A1589" s="32" t="s">
        <v>1551</v>
      </c>
      <c r="B1589" s="32" t="s">
        <v>2596</v>
      </c>
      <c r="C1589" s="32">
        <v>4</v>
      </c>
      <c r="D1589" s="32">
        <v>4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Google 검색</v>
      </c>
      <c r="I1589" s="26" t="str">
        <f>IF(E1589="","",INDEX('기사 리스트'!B:B,MATCH("https://skinnonews.com"&amp;A1589,'기사 리스트'!C:C,0)))</f>
        <v/>
      </c>
    </row>
    <row r="1590" spans="1:9">
      <c r="A1590" s="32" t="s">
        <v>1829</v>
      </c>
      <c r="B1590" s="32" t="s">
        <v>2596</v>
      </c>
      <c r="C1590" s="32">
        <v>4</v>
      </c>
      <c r="D1590" s="32">
        <v>4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Google 검색</v>
      </c>
      <c r="I1590" s="26" t="str">
        <f>IF(E1590="","",INDEX('기사 리스트'!B:B,MATCH("https://skinnonews.com"&amp;A1590,'기사 리스트'!C:C,0)))</f>
        <v/>
      </c>
    </row>
    <row r="1591" spans="1:9">
      <c r="A1591" s="32" t="s">
        <v>1479</v>
      </c>
      <c r="B1591" s="32" t="s">
        <v>2596</v>
      </c>
      <c r="C1591" s="32">
        <v>4</v>
      </c>
      <c r="D1591" s="32">
        <v>4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Google 검색</v>
      </c>
      <c r="I1591" s="26" t="str">
        <f>IF(E1591="","",INDEX('기사 리스트'!B:B,MATCH("https://skinnonews.com"&amp;A1591,'기사 리스트'!C:C,0)))</f>
        <v/>
      </c>
    </row>
    <row r="1592" spans="1:9">
      <c r="A1592" s="32" t="s">
        <v>2031</v>
      </c>
      <c r="B1592" s="32" t="s">
        <v>2596</v>
      </c>
      <c r="C1592" s="32">
        <v>4</v>
      </c>
      <c r="D1592" s="32">
        <v>4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Google 검색</v>
      </c>
      <c r="I1592" s="26" t="str">
        <f>IF(E1592="","",INDEX('기사 리스트'!B:B,MATCH("https://skinnonews.com"&amp;A1592,'기사 리스트'!C:C,0)))</f>
        <v/>
      </c>
    </row>
    <row r="1593" spans="1:9">
      <c r="A1593" s="32" t="s">
        <v>2486</v>
      </c>
      <c r="B1593" s="32" t="s">
        <v>2596</v>
      </c>
      <c r="C1593" s="32">
        <v>4</v>
      </c>
      <c r="D1593" s="32">
        <v>4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Google 검색</v>
      </c>
      <c r="I1593" s="26" t="str">
        <f>IF(E1593="","",INDEX('기사 리스트'!B:B,MATCH("https://skinnonews.com"&amp;A1593,'기사 리스트'!C:C,0)))</f>
        <v/>
      </c>
    </row>
    <row r="1594" spans="1:9">
      <c r="A1594" s="32" t="s">
        <v>3550</v>
      </c>
      <c r="B1594" s="32" t="s">
        <v>2596</v>
      </c>
      <c r="C1594" s="32">
        <v>4</v>
      </c>
      <c r="D1594" s="32">
        <v>4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Google 검색</v>
      </c>
      <c r="I1594" s="26" t="str">
        <f>IF(E1594="","",INDEX('기사 리스트'!B:B,MATCH("https://skinnonews.com"&amp;A1594,'기사 리스트'!C:C,0)))</f>
        <v/>
      </c>
    </row>
    <row r="1595" spans="1:9">
      <c r="A1595" s="32" t="s">
        <v>2033</v>
      </c>
      <c r="B1595" s="32" t="s">
        <v>2596</v>
      </c>
      <c r="C1595" s="32">
        <v>4</v>
      </c>
      <c r="D1595" s="32">
        <v>4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Google 검색</v>
      </c>
      <c r="I1595" s="26" t="str">
        <f>IF(E1595="","",INDEX('기사 리스트'!B:B,MATCH("https://skinnonews.com"&amp;A1595,'기사 리스트'!C:C,0)))</f>
        <v/>
      </c>
    </row>
    <row r="1596" spans="1:9">
      <c r="A1596" s="32" t="s">
        <v>1046</v>
      </c>
      <c r="B1596" s="32" t="s">
        <v>2601</v>
      </c>
      <c r="C1596" s="32">
        <v>4</v>
      </c>
      <c r="D1596" s="32">
        <v>4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Naver.com</v>
      </c>
      <c r="I1596" s="26" t="str">
        <f>IF(E1596="","",INDEX('기사 리스트'!B:B,MATCH("https://skinnonews.com"&amp;A1596,'기사 리스트'!C:C,0)))</f>
        <v/>
      </c>
    </row>
    <row r="1597" spans="1:9">
      <c r="A1597" s="32" t="s">
        <v>3036</v>
      </c>
      <c r="B1597" s="32" t="s">
        <v>2596</v>
      </c>
      <c r="C1597" s="32">
        <v>4</v>
      </c>
      <c r="D1597" s="32">
        <v>4</v>
      </c>
      <c r="E1597" s="26" t="str">
        <f>IFERROR(MATCH(A1597,기사별유입!$J$3:$J$3072,0),"")</f>
        <v/>
      </c>
      <c r="F1597" s="26" t="str">
        <f>IF(E1597="","",E1597&amp;"@"&amp;COUNTIF($E$1:E1597,E1597))</f>
        <v/>
      </c>
      <c r="G1597" s="26" t="str">
        <f t="shared" si="24"/>
        <v>Google 검색</v>
      </c>
      <c r="I1597" s="26" t="str">
        <f>IF(E1597="","",INDEX('기사 리스트'!B:B,MATCH("https://skinnonews.com"&amp;A1597,'기사 리스트'!C:C,0)))</f>
        <v/>
      </c>
    </row>
    <row r="1598" spans="1:9">
      <c r="A1598" s="32" t="s">
        <v>1003</v>
      </c>
      <c r="B1598" s="32" t="s">
        <v>2597</v>
      </c>
      <c r="C1598" s="32">
        <v>4</v>
      </c>
      <c r="D1598" s="32">
        <v>4</v>
      </c>
      <c r="E1598" s="26" t="str">
        <f>IFERROR(MATCH(A1598,기사별유입!$J$3:$J$3072,0),"")</f>
        <v/>
      </c>
      <c r="F1598" s="26" t="str">
        <f>IF(E1598="","",E1598&amp;"@"&amp;COUNTIF($E$1:E1598,E1598))</f>
        <v/>
      </c>
      <c r="G1598" s="26" t="str">
        <f t="shared" si="24"/>
        <v>직접유입</v>
      </c>
      <c r="I1598" s="26" t="str">
        <f>IF(E1598="","",INDEX('기사 리스트'!B:B,MATCH("https://skinnonews.com"&amp;A1598,'기사 리스트'!C:C,0)))</f>
        <v/>
      </c>
    </row>
    <row r="1599" spans="1:9">
      <c r="A1599" s="32" t="s">
        <v>1003</v>
      </c>
      <c r="B1599" s="32" t="s">
        <v>2596</v>
      </c>
      <c r="C1599" s="32">
        <v>4</v>
      </c>
      <c r="D1599" s="32">
        <v>4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Google 검색</v>
      </c>
      <c r="I1599" s="26" t="str">
        <f>IF(E1599="","",INDEX('기사 리스트'!B:B,MATCH("https://skinnonews.com"&amp;A1599,'기사 리스트'!C:C,0)))</f>
        <v/>
      </c>
    </row>
    <row r="1600" spans="1:9">
      <c r="A1600" s="32" t="s">
        <v>2311</v>
      </c>
      <c r="B1600" s="32" t="s">
        <v>2596</v>
      </c>
      <c r="C1600" s="32">
        <v>4</v>
      </c>
      <c r="D1600" s="32">
        <v>4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</row>
    <row r="1601" spans="1:9">
      <c r="A1601" s="32" t="s">
        <v>1083</v>
      </c>
      <c r="B1601" s="32" t="s">
        <v>2597</v>
      </c>
      <c r="C1601" s="32">
        <v>4</v>
      </c>
      <c r="D1601" s="32">
        <v>4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직접유입</v>
      </c>
      <c r="I1601" s="26" t="str">
        <f>IF(E1601="","",INDEX('기사 리스트'!B:B,MATCH("https://skinnonews.com"&amp;A1601,'기사 리스트'!C:C,0)))</f>
        <v/>
      </c>
    </row>
    <row r="1602" spans="1:9">
      <c r="A1602" s="32" t="s">
        <v>2769</v>
      </c>
      <c r="B1602" s="32" t="s">
        <v>2596</v>
      </c>
      <c r="C1602" s="32">
        <v>4</v>
      </c>
      <c r="D1602" s="32">
        <v>2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Google 검색</v>
      </c>
      <c r="I1602" s="26" t="str">
        <f>IF(E1602="","",INDEX('기사 리스트'!B:B,MATCH("https://skinnonews.com"&amp;A1602,'기사 리스트'!C:C,0)))</f>
        <v/>
      </c>
    </row>
    <row r="1603" spans="1:9">
      <c r="A1603" s="32" t="s">
        <v>1930</v>
      </c>
      <c r="B1603" s="32" t="s">
        <v>2596</v>
      </c>
      <c r="C1603" s="32">
        <v>4</v>
      </c>
      <c r="D1603" s="32">
        <v>4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Google 검색</v>
      </c>
      <c r="I1603" s="26" t="str">
        <f>IF(E1603="","",INDEX('기사 리스트'!B:B,MATCH("https://skinnonews.com"&amp;A1603,'기사 리스트'!C:C,0)))</f>
        <v/>
      </c>
    </row>
    <row r="1604" spans="1:9">
      <c r="A1604" s="32" t="s">
        <v>3049</v>
      </c>
      <c r="B1604" s="32" t="s">
        <v>2596</v>
      </c>
      <c r="C1604" s="32">
        <v>4</v>
      </c>
      <c r="D1604" s="32">
        <v>3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Google 검색</v>
      </c>
      <c r="I1604" s="26" t="str">
        <f>IF(E1604="","",INDEX('기사 리스트'!B:B,MATCH("https://skinnonews.com"&amp;A1604,'기사 리스트'!C:C,0)))</f>
        <v/>
      </c>
    </row>
    <row r="1605" spans="1:9">
      <c r="A1605" s="32" t="s">
        <v>2493</v>
      </c>
      <c r="B1605" s="32" t="s">
        <v>2597</v>
      </c>
      <c r="C1605" s="32">
        <v>4</v>
      </c>
      <c r="D1605" s="32">
        <v>2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직접유입</v>
      </c>
      <c r="I1605" s="26" t="str">
        <f>IF(E1605="","",INDEX('기사 리스트'!B:B,MATCH("https://skinnonews.com"&amp;A1605,'기사 리스트'!C:C,0)))</f>
        <v/>
      </c>
    </row>
    <row r="1606" spans="1:9">
      <c r="A1606" s="32" t="s">
        <v>2912</v>
      </c>
      <c r="B1606" s="32" t="s">
        <v>2596</v>
      </c>
      <c r="C1606" s="32">
        <v>4</v>
      </c>
      <c r="D1606" s="32">
        <v>3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Google 검색</v>
      </c>
      <c r="I1606" s="26" t="str">
        <f>IF(E1606="","",INDEX('기사 리스트'!B:B,MATCH("https://skinnonews.com"&amp;A1606,'기사 리스트'!C:C,0)))</f>
        <v/>
      </c>
    </row>
    <row r="1607" spans="1:9">
      <c r="A1607" s="32" t="s">
        <v>1350</v>
      </c>
      <c r="B1607" s="32" t="s">
        <v>2596</v>
      </c>
      <c r="C1607" s="32">
        <v>4</v>
      </c>
      <c r="D1607" s="32">
        <v>4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Google 검색</v>
      </c>
      <c r="I1607" s="26" t="str">
        <f>IF(E1607="","",INDEX('기사 리스트'!B:B,MATCH("https://skinnonews.com"&amp;A1607,'기사 리스트'!C:C,0)))</f>
        <v/>
      </c>
    </row>
    <row r="1608" spans="1:9">
      <c r="A1608" s="32" t="s">
        <v>1833</v>
      </c>
      <c r="B1608" s="32" t="s">
        <v>2596</v>
      </c>
      <c r="C1608" s="32">
        <v>4</v>
      </c>
      <c r="D1608" s="32">
        <v>3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Google 검색</v>
      </c>
      <c r="I1608" s="26" t="str">
        <f>IF(E1608="","",INDEX('기사 리스트'!B:B,MATCH("https://skinnonews.com"&amp;A1608,'기사 리스트'!C:C,0)))</f>
        <v/>
      </c>
    </row>
    <row r="1609" spans="1:9">
      <c r="A1609" s="32" t="s">
        <v>1834</v>
      </c>
      <c r="B1609" s="32" t="s">
        <v>2596</v>
      </c>
      <c r="C1609" s="32">
        <v>4</v>
      </c>
      <c r="D1609" s="32">
        <v>4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Google 검색</v>
      </c>
      <c r="I1609" s="26" t="str">
        <f>IF(E1609="","",INDEX('기사 리스트'!B:B,MATCH("https://skinnonews.com"&amp;A1609,'기사 리스트'!C:C,0)))</f>
        <v/>
      </c>
    </row>
    <row r="1610" spans="1:9">
      <c r="A1610" s="32" t="s">
        <v>3552</v>
      </c>
      <c r="B1610" s="32" t="s">
        <v>2596</v>
      </c>
      <c r="C1610" s="32">
        <v>4</v>
      </c>
      <c r="D1610" s="32">
        <v>4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Google 검색</v>
      </c>
      <c r="I1610" s="26" t="str">
        <f>IF(E1610="","",INDEX('기사 리스트'!B:B,MATCH("https://skinnonews.com"&amp;A1610,'기사 리스트'!C:C,0)))</f>
        <v/>
      </c>
    </row>
    <row r="1611" spans="1:9">
      <c r="A1611" s="32" t="s">
        <v>1695</v>
      </c>
      <c r="B1611" s="32" t="s">
        <v>2596</v>
      </c>
      <c r="C1611" s="32">
        <v>4</v>
      </c>
      <c r="D1611" s="32">
        <v>4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Google 검색</v>
      </c>
      <c r="I1611" s="26" t="str">
        <f>IF(E1611="","",INDEX('기사 리스트'!B:B,MATCH("https://skinnonews.com"&amp;A1611,'기사 리스트'!C:C,0)))</f>
        <v/>
      </c>
    </row>
    <row r="1612" spans="1:9">
      <c r="A1612" s="32" t="s">
        <v>2496</v>
      </c>
      <c r="B1612" s="32" t="s">
        <v>2596</v>
      </c>
      <c r="C1612" s="32">
        <v>4</v>
      </c>
      <c r="D1612" s="32">
        <v>3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Google 검색</v>
      </c>
      <c r="I1612" s="26" t="str">
        <f>IF(E1612="","",INDEX('기사 리스트'!B:B,MATCH("https://skinnonews.com"&amp;A1612,'기사 리스트'!C:C,0)))</f>
        <v/>
      </c>
    </row>
    <row r="1613" spans="1:9">
      <c r="A1613" s="32" t="s">
        <v>2913</v>
      </c>
      <c r="B1613" s="32" t="s">
        <v>2596</v>
      </c>
      <c r="C1613" s="32">
        <v>4</v>
      </c>
      <c r="D1613" s="32">
        <v>3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Google 검색</v>
      </c>
      <c r="I1613" s="26" t="str">
        <f>IF(E1613="","",INDEX('기사 리스트'!B:B,MATCH("https://skinnonews.com"&amp;A1613,'기사 리스트'!C:C,0)))</f>
        <v/>
      </c>
    </row>
    <row r="1614" spans="1:9">
      <c r="A1614" s="32" t="s">
        <v>2914</v>
      </c>
      <c r="B1614" s="32" t="s">
        <v>2596</v>
      </c>
      <c r="C1614" s="32">
        <v>4</v>
      </c>
      <c r="D1614" s="32">
        <v>4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Google 검색</v>
      </c>
      <c r="I1614" s="26" t="str">
        <f>IF(E1614="","",INDEX('기사 리스트'!B:B,MATCH("https://skinnonews.com"&amp;A1614,'기사 리스트'!C:C,0)))</f>
        <v/>
      </c>
    </row>
    <row r="1615" spans="1:9">
      <c r="A1615" s="32" t="s">
        <v>1553</v>
      </c>
      <c r="B1615" s="32" t="s">
        <v>2596</v>
      </c>
      <c r="C1615" s="32">
        <v>4</v>
      </c>
      <c r="D1615" s="32">
        <v>4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Google 검색</v>
      </c>
      <c r="I1615" s="26" t="str">
        <f>IF(E1615="","",INDEX('기사 리스트'!B:B,MATCH("https://skinnonews.com"&amp;A1615,'기사 리스트'!C:C,0)))</f>
        <v/>
      </c>
    </row>
    <row r="1616" spans="1:9">
      <c r="A1616" s="32" t="s">
        <v>2040</v>
      </c>
      <c r="B1616" s="32" t="s">
        <v>2596</v>
      </c>
      <c r="C1616" s="32">
        <v>4</v>
      </c>
      <c r="D1616" s="32">
        <v>4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Google 검색</v>
      </c>
      <c r="I1616" s="26" t="str">
        <f>IF(E1616="","",INDEX('기사 리스트'!B:B,MATCH("https://skinnonews.com"&amp;A1616,'기사 리스트'!C:C,0)))</f>
        <v/>
      </c>
    </row>
    <row r="1617" spans="1:9">
      <c r="A1617" s="32" t="s">
        <v>2498</v>
      </c>
      <c r="B1617" s="32" t="s">
        <v>2597</v>
      </c>
      <c r="C1617" s="32">
        <v>4</v>
      </c>
      <c r="D1617" s="32">
        <v>2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직접유입</v>
      </c>
      <c r="I1617" s="26" t="str">
        <f>IF(E1617="","",INDEX('기사 리스트'!B:B,MATCH("https://skinnonews.com"&amp;A1617,'기사 리스트'!C:C,0)))</f>
        <v/>
      </c>
    </row>
    <row r="1618" spans="1:9">
      <c r="A1618" s="32" t="s">
        <v>2498</v>
      </c>
      <c r="B1618" s="32" t="s">
        <v>2596</v>
      </c>
      <c r="C1618" s="32">
        <v>4</v>
      </c>
      <c r="D1618" s="32">
        <v>3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Google 검색</v>
      </c>
      <c r="I1618" s="26" t="str">
        <f>IF(E1618="","",INDEX('기사 리스트'!B:B,MATCH("https://skinnonews.com"&amp;A1618,'기사 리스트'!C:C,0)))</f>
        <v/>
      </c>
    </row>
    <row r="1619" spans="1:9">
      <c r="A1619" s="32" t="s">
        <v>1555</v>
      </c>
      <c r="B1619" s="32" t="s">
        <v>2597</v>
      </c>
      <c r="C1619" s="32">
        <v>4</v>
      </c>
      <c r="D1619" s="32">
        <v>2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직접유입</v>
      </c>
      <c r="I1619" s="26" t="str">
        <f>IF(E1619="","",INDEX('기사 리스트'!B:B,MATCH("https://skinnonews.com"&amp;A1619,'기사 리스트'!C:C,0)))</f>
        <v/>
      </c>
    </row>
    <row r="1620" spans="1:9">
      <c r="A1620" s="32" t="s">
        <v>1555</v>
      </c>
      <c r="B1620" s="32" t="s">
        <v>2596</v>
      </c>
      <c r="C1620" s="32">
        <v>4</v>
      </c>
      <c r="D1620" s="32">
        <v>4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Google 검색</v>
      </c>
      <c r="I1620" s="26" t="str">
        <f>IF(E1620="","",INDEX('기사 리스트'!B:B,MATCH("https://skinnonews.com"&amp;A1620,'기사 리스트'!C:C,0)))</f>
        <v/>
      </c>
    </row>
    <row r="1621" spans="1:9">
      <c r="A1621" s="32" t="s">
        <v>2041</v>
      </c>
      <c r="B1621" s="32" t="s">
        <v>2596</v>
      </c>
      <c r="C1621" s="32">
        <v>4</v>
      </c>
      <c r="D1621" s="32">
        <v>3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</row>
    <row r="1622" spans="1:9">
      <c r="A1622" s="32" t="s">
        <v>2042</v>
      </c>
      <c r="B1622" s="32" t="s">
        <v>2596</v>
      </c>
      <c r="C1622" s="32">
        <v>4</v>
      </c>
      <c r="D1622" s="32">
        <v>3</v>
      </c>
      <c r="E1622" s="26" t="str">
        <f>IFERROR(MATCH(A1622,기사별유입!$J$3:$J$3072,0),"")</f>
        <v/>
      </c>
      <c r="F1622" s="26" t="str">
        <f>IF(E1622="","",E1622&amp;"@"&amp;COUNTIF($E$1:E1622,E1622))</f>
        <v/>
      </c>
      <c r="G1622" s="26" t="str">
        <f t="shared" si="25"/>
        <v>Google 검색</v>
      </c>
      <c r="I1622" s="26" t="str">
        <f>IF(E1622="","",INDEX('기사 리스트'!B:B,MATCH("https://skinnonews.com"&amp;A1622,'기사 리스트'!C:C,0)))</f>
        <v/>
      </c>
    </row>
    <row r="1623" spans="1:9">
      <c r="A1623" s="32" t="s">
        <v>3290</v>
      </c>
      <c r="B1623" s="32" t="s">
        <v>2597</v>
      </c>
      <c r="C1623" s="32">
        <v>4</v>
      </c>
      <c r="D1623" s="32">
        <v>2</v>
      </c>
      <c r="E1623" s="26" t="str">
        <f>IFERROR(MATCH(A1623,기사별유입!$J$3:$J$3072,0),"")</f>
        <v/>
      </c>
      <c r="F1623" s="26" t="str">
        <f>IF(E1623="","",E1623&amp;"@"&amp;COUNTIF($E$1:E1623,E1623))</f>
        <v/>
      </c>
      <c r="G1623" s="26" t="str">
        <f t="shared" si="25"/>
        <v>직접유입</v>
      </c>
      <c r="I1623" s="26" t="str">
        <f>IF(E1623="","",INDEX('기사 리스트'!B:B,MATCH("https://skinnonews.com"&amp;A1623,'기사 리스트'!C:C,0)))</f>
        <v/>
      </c>
    </row>
    <row r="1624" spans="1:9">
      <c r="A1624" s="32" t="s">
        <v>3292</v>
      </c>
      <c r="B1624" s="32" t="s">
        <v>2596</v>
      </c>
      <c r="C1624" s="32">
        <v>4</v>
      </c>
      <c r="D1624" s="32">
        <v>3</v>
      </c>
      <c r="E1624" s="26" t="str">
        <f>IFERROR(MATCH(A1624,기사별유입!$J$3:$J$3072,0),"")</f>
        <v/>
      </c>
      <c r="F1624" s="26" t="str">
        <f>IF(E1624="","",E1624&amp;"@"&amp;COUNTIF($E$1:E1624,E1624))</f>
        <v/>
      </c>
      <c r="G1624" s="26" t="str">
        <f t="shared" si="25"/>
        <v>Google 검색</v>
      </c>
      <c r="I1624" s="26" t="str">
        <f>IF(E1624="","",INDEX('기사 리스트'!B:B,MATCH("https://skinnonews.com"&amp;A1624,'기사 리스트'!C:C,0)))</f>
        <v/>
      </c>
    </row>
    <row r="1625" spans="1:9">
      <c r="A1625" s="32" t="s">
        <v>3294</v>
      </c>
      <c r="B1625" s="32" t="s">
        <v>2598</v>
      </c>
      <c r="C1625" s="32">
        <v>4</v>
      </c>
      <c r="D1625" s="32">
        <v>1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Naver 검색</v>
      </c>
      <c r="I1625" s="26" t="str">
        <f>IF(E1625="","",INDEX('기사 리스트'!B:B,MATCH("https://skinnonews.com"&amp;A1625,'기사 리스트'!C:C,0)))</f>
        <v/>
      </c>
    </row>
    <row r="1626" spans="1:9">
      <c r="A1626" s="32" t="s">
        <v>1935</v>
      </c>
      <c r="B1626" s="32" t="s">
        <v>2596</v>
      </c>
      <c r="C1626" s="32">
        <v>4</v>
      </c>
      <c r="D1626" s="32">
        <v>4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Google 검색</v>
      </c>
      <c r="I1626" s="26" t="str">
        <f>IF(E1626="","",INDEX('기사 리스트'!B:B,MATCH("https://skinnonews.com"&amp;A1626,'기사 리스트'!C:C,0)))</f>
        <v/>
      </c>
    </row>
    <row r="1627" spans="1:9">
      <c r="A1627" s="32" t="s">
        <v>3554</v>
      </c>
      <c r="B1627" s="32" t="s">
        <v>2596</v>
      </c>
      <c r="C1627" s="32">
        <v>4</v>
      </c>
      <c r="D1627" s="32">
        <v>4</v>
      </c>
      <c r="E1627" s="26" t="str">
        <f>IFERROR(MATCH(A1627,기사별유입!$J$3:$J$3072,0),"")</f>
        <v/>
      </c>
      <c r="F1627" s="26" t="str">
        <f>IF(E1627="","",E1627&amp;"@"&amp;COUNTIF($E$1:E1627,E1627))</f>
        <v/>
      </c>
      <c r="G1627" s="26" t="str">
        <f t="shared" si="25"/>
        <v>Google 검색</v>
      </c>
      <c r="I1627" s="26" t="str">
        <f>IF(E1627="","",INDEX('기사 리스트'!B:B,MATCH("https://skinnonews.com"&amp;A1627,'기사 리스트'!C:C,0)))</f>
        <v/>
      </c>
    </row>
    <row r="1628" spans="1:9">
      <c r="A1628" s="32" t="s">
        <v>3106</v>
      </c>
      <c r="B1628" s="32" t="s">
        <v>2596</v>
      </c>
      <c r="C1628" s="32">
        <v>4</v>
      </c>
      <c r="D1628" s="32">
        <v>4</v>
      </c>
      <c r="E1628" s="26" t="str">
        <f>IFERROR(MATCH(A1628,기사별유입!$J$3:$J$3072,0),"")</f>
        <v/>
      </c>
      <c r="F1628" s="26" t="str">
        <f>IF(E1628="","",E1628&amp;"@"&amp;COUNTIF($E$1:E1628,E1628))</f>
        <v/>
      </c>
      <c r="G1628" s="26" t="str">
        <f t="shared" si="25"/>
        <v>Google 검색</v>
      </c>
      <c r="I1628" s="26" t="str">
        <f>IF(E1628="","",INDEX('기사 리스트'!B:B,MATCH("https://skinnonews.com"&amp;A1628,'기사 리스트'!C:C,0)))</f>
        <v/>
      </c>
    </row>
    <row r="1629" spans="1:9">
      <c r="A1629" s="32" t="s">
        <v>2046</v>
      </c>
      <c r="B1629" s="32" t="s">
        <v>2596</v>
      </c>
      <c r="C1629" s="32">
        <v>4</v>
      </c>
      <c r="D1629" s="32">
        <v>3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Google 검색</v>
      </c>
      <c r="I1629" s="26" t="str">
        <f>IF(E1629="","",INDEX('기사 리스트'!B:B,MATCH("https://skinnonews.com"&amp;A1629,'기사 리스트'!C:C,0)))</f>
        <v/>
      </c>
    </row>
    <row r="1630" spans="1:9">
      <c r="A1630" s="32" t="s">
        <v>2047</v>
      </c>
      <c r="B1630" s="32" t="s">
        <v>2596</v>
      </c>
      <c r="C1630" s="32">
        <v>4</v>
      </c>
      <c r="D1630" s="32">
        <v>4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Google 검색</v>
      </c>
      <c r="I1630" s="26" t="str">
        <f>IF(E1630="","",INDEX('기사 리스트'!B:B,MATCH("https://skinnonews.com"&amp;A1630,'기사 리스트'!C:C,0)))</f>
        <v/>
      </c>
    </row>
    <row r="1631" spans="1:9">
      <c r="A1631" s="32" t="s">
        <v>3555</v>
      </c>
      <c r="B1631" s="32" t="s">
        <v>2596</v>
      </c>
      <c r="C1631" s="32">
        <v>4</v>
      </c>
      <c r="D1631" s="32">
        <v>2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Google 검색</v>
      </c>
      <c r="I1631" s="26" t="str">
        <f>IF(E1631="","",INDEX('기사 리스트'!B:B,MATCH("https://skinnonews.com"&amp;A1631,'기사 리스트'!C:C,0)))</f>
        <v/>
      </c>
    </row>
    <row r="1632" spans="1:9">
      <c r="A1632" s="32" t="s">
        <v>1937</v>
      </c>
      <c r="B1632" s="32" t="s">
        <v>2596</v>
      </c>
      <c r="C1632" s="32">
        <v>4</v>
      </c>
      <c r="D1632" s="32">
        <v>3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Google 검색</v>
      </c>
      <c r="I1632" s="26" t="str">
        <f>IF(E1632="","",INDEX('기사 리스트'!B:B,MATCH("https://skinnonews.com"&amp;A1632,'기사 리스트'!C:C,0)))</f>
        <v/>
      </c>
    </row>
    <row r="1633" spans="1:9">
      <c r="A1633" s="32" t="s">
        <v>1658</v>
      </c>
      <c r="B1633" s="32" t="s">
        <v>2596</v>
      </c>
      <c r="C1633" s="32">
        <v>4</v>
      </c>
      <c r="D1633" s="32">
        <v>4</v>
      </c>
      <c r="E1633" s="26" t="str">
        <f>IFERROR(MATCH(A1633,기사별유입!$J$3:$J$3072,0),"")</f>
        <v/>
      </c>
      <c r="F1633" s="26" t="str">
        <f>IF(E1633="","",E1633&amp;"@"&amp;COUNTIF($E$1:E1633,E1633))</f>
        <v/>
      </c>
      <c r="G1633" s="26" t="str">
        <f t="shared" si="25"/>
        <v>Google 검색</v>
      </c>
      <c r="I1633" s="26" t="str">
        <f>IF(E1633="","",INDEX('기사 리스트'!B:B,MATCH("https://skinnonews.com"&amp;A1633,'기사 리스트'!C:C,0)))</f>
        <v/>
      </c>
    </row>
    <row r="1634" spans="1:9">
      <c r="A1634" s="32" t="s">
        <v>3306</v>
      </c>
      <c r="B1634" s="32" t="s">
        <v>2598</v>
      </c>
      <c r="C1634" s="32">
        <v>4</v>
      </c>
      <c r="D1634" s="32">
        <v>1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Naver 검색</v>
      </c>
      <c r="I1634" s="26" t="str">
        <f>IF(E1634="","",INDEX('기사 리스트'!B:B,MATCH("https://skinnonews.com"&amp;A1634,'기사 리스트'!C:C,0)))</f>
        <v/>
      </c>
    </row>
    <row r="1635" spans="1:9">
      <c r="A1635" s="32" t="s">
        <v>1604</v>
      </c>
      <c r="B1635" s="32" t="s">
        <v>2596</v>
      </c>
      <c r="C1635" s="32">
        <v>4</v>
      </c>
      <c r="D1635" s="32">
        <v>4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Google 검색</v>
      </c>
      <c r="I1635" s="26" t="str">
        <f>IF(E1635="","",INDEX('기사 리스트'!B:B,MATCH("https://skinnonews.com"&amp;A1635,'기사 리스트'!C:C,0)))</f>
        <v/>
      </c>
    </row>
    <row r="1636" spans="1:9">
      <c r="A1636" s="32" t="s">
        <v>1605</v>
      </c>
      <c r="B1636" s="32" t="s">
        <v>2596</v>
      </c>
      <c r="C1636" s="32">
        <v>4</v>
      </c>
      <c r="D1636" s="32">
        <v>4</v>
      </c>
      <c r="E1636" s="26" t="str">
        <f>IFERROR(MATCH(A1636,기사별유입!$J$3:$J$3072,0),"")</f>
        <v/>
      </c>
      <c r="F1636" s="26" t="str">
        <f>IF(E1636="","",E1636&amp;"@"&amp;COUNTIF($E$1:E1636,E1636))</f>
        <v/>
      </c>
      <c r="G1636" s="26" t="str">
        <f t="shared" si="25"/>
        <v>Google 검색</v>
      </c>
      <c r="I1636" s="26" t="str">
        <f>IF(E1636="","",INDEX('기사 리스트'!B:B,MATCH("https://skinnonews.com"&amp;A1636,'기사 리스트'!C:C,0)))</f>
        <v/>
      </c>
    </row>
    <row r="1637" spans="1:9">
      <c r="A1637" s="32" t="s">
        <v>1060</v>
      </c>
      <c r="B1637" s="32" t="s">
        <v>2609</v>
      </c>
      <c r="C1637" s="32">
        <v>4</v>
      </c>
      <c r="D1637" s="32">
        <v>3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Bing</v>
      </c>
      <c r="I1637" s="26" t="str">
        <f>IF(E1637="","",INDEX('기사 리스트'!B:B,MATCH("https://skinnonews.com"&amp;A1637,'기사 리스트'!C:C,0)))</f>
        <v/>
      </c>
    </row>
    <row r="1638" spans="1:9">
      <c r="A1638" s="32" t="s">
        <v>1126</v>
      </c>
      <c r="B1638" s="32" t="s">
        <v>2597</v>
      </c>
      <c r="C1638" s="32">
        <v>4</v>
      </c>
      <c r="D1638" s="32">
        <v>3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직접유입</v>
      </c>
      <c r="I1638" s="26" t="str">
        <f>IF(E1638="","",INDEX('기사 리스트'!B:B,MATCH("https://skinnonews.com"&amp;A1638,'기사 리스트'!C:C,0)))</f>
        <v/>
      </c>
    </row>
    <row r="1639" spans="1:9">
      <c r="A1639" s="32" t="s">
        <v>1256</v>
      </c>
      <c r="B1639" s="32" t="s">
        <v>2606</v>
      </c>
      <c r="C1639" s="32">
        <v>4</v>
      </c>
      <c r="D1639" s="32">
        <v>3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M.search.naver.com</v>
      </c>
      <c r="I1639" s="26" t="str">
        <f>IF(E1639="","",INDEX('기사 리스트'!B:B,MATCH("https://skinnonews.com"&amp;A1639,'기사 리스트'!C:C,0)))</f>
        <v/>
      </c>
    </row>
    <row r="1640" spans="1:9">
      <c r="A1640" s="32" t="s">
        <v>1846</v>
      </c>
      <c r="B1640" s="32" t="s">
        <v>2598</v>
      </c>
      <c r="C1640" s="32">
        <v>4</v>
      </c>
      <c r="D1640" s="32">
        <v>2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Naver 검색</v>
      </c>
      <c r="I1640" s="26" t="str">
        <f>IF(E1640="","",INDEX('기사 리스트'!B:B,MATCH("https://skinnonews.com"&amp;A1640,'기사 리스트'!C:C,0)))</f>
        <v/>
      </c>
    </row>
    <row r="1641" spans="1:9">
      <c r="A1641" s="32" t="s">
        <v>1313</v>
      </c>
      <c r="B1641" s="32" t="s">
        <v>2597</v>
      </c>
      <c r="C1641" s="32">
        <v>4</v>
      </c>
      <c r="D1641" s="32">
        <v>3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직접유입</v>
      </c>
      <c r="I1641" s="26" t="str">
        <f>IF(E1641="","",INDEX('기사 리스트'!B:B,MATCH("https://skinnonews.com"&amp;A1641,'기사 리스트'!C:C,0)))</f>
        <v/>
      </c>
    </row>
    <row r="1642" spans="1:9">
      <c r="A1642" s="32" t="s">
        <v>1443</v>
      </c>
      <c r="B1642" s="32" t="s">
        <v>2596</v>
      </c>
      <c r="C1642" s="32">
        <v>4</v>
      </c>
      <c r="D1642" s="32">
        <v>4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Google 검색</v>
      </c>
      <c r="I1642" s="26" t="str">
        <f>IF(E1642="","",INDEX('기사 리스트'!B:B,MATCH("https://skinnonews.com"&amp;A1642,'기사 리스트'!C:C,0)))</f>
        <v/>
      </c>
    </row>
    <row r="1643" spans="1:9">
      <c r="A1643" s="32" t="s">
        <v>1386</v>
      </c>
      <c r="B1643" s="32" t="s">
        <v>2596</v>
      </c>
      <c r="C1643" s="32">
        <v>4</v>
      </c>
      <c r="D1643" s="32">
        <v>4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Google 검색</v>
      </c>
      <c r="I1643" s="26" t="str">
        <f>IF(E1643="","",INDEX('기사 리스트'!B:B,MATCH("https://skinnonews.com"&amp;A1643,'기사 리스트'!C:C,0)))</f>
        <v/>
      </c>
    </row>
    <row r="1644" spans="1:9">
      <c r="A1644" s="32" t="s">
        <v>2177</v>
      </c>
      <c r="B1644" s="32" t="s">
        <v>2596</v>
      </c>
      <c r="C1644" s="32">
        <v>4</v>
      </c>
      <c r="D1644" s="32">
        <v>4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Google 검색</v>
      </c>
      <c r="I1644" s="26" t="str">
        <f>IF(E1644="","",INDEX('기사 리스트'!B:B,MATCH("https://skinnonews.com"&amp;A1644,'기사 리스트'!C:C,0)))</f>
        <v/>
      </c>
    </row>
    <row r="1645" spans="1:9">
      <c r="A1645" s="32" t="s">
        <v>1257</v>
      </c>
      <c r="B1645" s="32" t="s">
        <v>2596</v>
      </c>
      <c r="C1645" s="32">
        <v>4</v>
      </c>
      <c r="D1645" s="32">
        <v>4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Google 검색</v>
      </c>
      <c r="I1645" s="26" t="str">
        <f>IF(E1645="","",INDEX('기사 리스트'!B:B,MATCH("https://skinnonews.com"&amp;A1645,'기사 리스트'!C:C,0)))</f>
        <v/>
      </c>
    </row>
    <row r="1646" spans="1:9">
      <c r="A1646" s="32" t="s">
        <v>1850</v>
      </c>
      <c r="B1646" s="32" t="s">
        <v>2596</v>
      </c>
      <c r="C1646" s="32">
        <v>4</v>
      </c>
      <c r="D1646" s="32">
        <v>4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Google 검색</v>
      </c>
      <c r="I1646" s="26" t="str">
        <f>IF(E1646="","",INDEX('기사 리스트'!B:B,MATCH("https://skinnonews.com"&amp;A1646,'기사 리스트'!C:C,0)))</f>
        <v/>
      </c>
    </row>
    <row r="1647" spans="1:9">
      <c r="A1647" s="32" t="s">
        <v>1851</v>
      </c>
      <c r="B1647" s="32" t="s">
        <v>2596</v>
      </c>
      <c r="C1647" s="32">
        <v>4</v>
      </c>
      <c r="D1647" s="32">
        <v>2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Google 검색</v>
      </c>
      <c r="I1647" s="26" t="str">
        <f>IF(E1647="","",INDEX('기사 리스트'!B:B,MATCH("https://skinnonews.com"&amp;A1647,'기사 리스트'!C:C,0)))</f>
        <v/>
      </c>
    </row>
    <row r="1648" spans="1:9">
      <c r="A1648" s="32" t="s">
        <v>1410</v>
      </c>
      <c r="B1648" s="32" t="s">
        <v>2596</v>
      </c>
      <c r="C1648" s="32">
        <v>4</v>
      </c>
      <c r="D1648" s="32">
        <v>3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Google 검색</v>
      </c>
      <c r="I1648" s="26" t="str">
        <f>IF(E1648="","",INDEX('기사 리스트'!B:B,MATCH("https://skinnonews.com"&amp;A1648,'기사 리스트'!C:C,0)))</f>
        <v/>
      </c>
    </row>
    <row r="1649" spans="1:9">
      <c r="A1649" s="32" t="s">
        <v>1051</v>
      </c>
      <c r="B1649" s="32" t="s">
        <v>2597</v>
      </c>
      <c r="C1649" s="32">
        <v>4</v>
      </c>
      <c r="D1649" s="32">
        <v>3</v>
      </c>
      <c r="E1649" s="26">
        <f>IFERROR(MATCH(A1649,기사별유입!$J$3:$J$3072,0),"")</f>
        <v>70</v>
      </c>
      <c r="F1649" s="26" t="str">
        <f>IF(E1649="","",E1649&amp;"@"&amp;COUNTIF($E$1:E1649,E1649))</f>
        <v>70@2</v>
      </c>
      <c r="G1649" s="26" t="str">
        <f t="shared" si="25"/>
        <v>직접유입</v>
      </c>
      <c r="I1649" s="26" t="e">
        <f>IF(E1649="","",INDEX('기사 리스트'!B:B,MATCH("https://skinnonews.com"&amp;A1649,'기사 리스트'!C:C,0)))</f>
        <v>#N/A</v>
      </c>
    </row>
    <row r="1650" spans="1:9">
      <c r="A1650" s="32" t="s">
        <v>1051</v>
      </c>
      <c r="B1650" s="32" t="s">
        <v>2655</v>
      </c>
      <c r="C1650" s="32">
        <v>4</v>
      </c>
      <c r="D1650" s="32">
        <v>2</v>
      </c>
      <c r="E1650" s="26">
        <f>IFERROR(MATCH(A1650,기사별유입!$J$3:$J$3072,0),"")</f>
        <v>70</v>
      </c>
      <c r="F1650" s="26" t="str">
        <f>IF(E1650="","",E1650&amp;"@"&amp;COUNTIF($E$1:E1650,E1650))</f>
        <v>70@3</v>
      </c>
      <c r="G1650" s="26" t="str">
        <f t="shared" si="25"/>
        <v>Renewableenergyfollowers.org</v>
      </c>
      <c r="I1650" s="26" t="e">
        <f>IF(E1650="","",INDEX('기사 리스트'!B:B,MATCH("https://skinnonews.com"&amp;A1650,'기사 리스트'!C:C,0)))</f>
        <v>#N/A</v>
      </c>
    </row>
    <row r="1651" spans="1:9">
      <c r="A1651" s="32" t="s">
        <v>3183</v>
      </c>
      <c r="B1651" s="32" t="s">
        <v>2596</v>
      </c>
      <c r="C1651" s="32">
        <v>4</v>
      </c>
      <c r="D1651" s="32">
        <v>2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Google 검색</v>
      </c>
      <c r="I1651" s="26" t="str">
        <f>IF(E1651="","",INDEX('기사 리스트'!B:B,MATCH("https://skinnonews.com"&amp;A1651,'기사 리스트'!C:C,0)))</f>
        <v/>
      </c>
    </row>
    <row r="1652" spans="1:9">
      <c r="A1652" s="32" t="s">
        <v>3558</v>
      </c>
      <c r="B1652" s="32" t="s">
        <v>2596</v>
      </c>
      <c r="C1652" s="32">
        <v>4</v>
      </c>
      <c r="D1652" s="32">
        <v>4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Google 검색</v>
      </c>
      <c r="I1652" s="26" t="str">
        <f>IF(E1652="","",INDEX('기사 리스트'!B:B,MATCH("https://skinnonews.com"&amp;A1652,'기사 리스트'!C:C,0)))</f>
        <v/>
      </c>
    </row>
    <row r="1653" spans="1:9">
      <c r="A1653" s="32" t="s">
        <v>2181</v>
      </c>
      <c r="B1653" s="32" t="s">
        <v>2596</v>
      </c>
      <c r="C1653" s="32">
        <v>4</v>
      </c>
      <c r="D1653" s="32">
        <v>4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Google 검색</v>
      </c>
      <c r="I1653" s="26" t="str">
        <f>IF(E1653="","",INDEX('기사 리스트'!B:B,MATCH("https://skinnonews.com"&amp;A1653,'기사 리스트'!C:C,0)))</f>
        <v/>
      </c>
    </row>
    <row r="1654" spans="1:9">
      <c r="A1654" s="32" t="s">
        <v>2822</v>
      </c>
      <c r="B1654" s="32" t="s">
        <v>2596</v>
      </c>
      <c r="C1654" s="32">
        <v>4</v>
      </c>
      <c r="D1654" s="32">
        <v>4</v>
      </c>
      <c r="E1654" s="26" t="str">
        <f>IFERROR(MATCH(A1654,기사별유입!$J$3:$J$3072,0),"")</f>
        <v/>
      </c>
      <c r="F1654" s="26" t="str">
        <f>IF(E1654="","",E1654&amp;"@"&amp;COUNTIF($E$1:E1654,E1654))</f>
        <v/>
      </c>
      <c r="G1654" s="26" t="str">
        <f t="shared" si="25"/>
        <v>Google 검색</v>
      </c>
      <c r="I1654" s="26" t="str">
        <f>IF(E1654="","",INDEX('기사 리스트'!B:B,MATCH("https://skinnonews.com"&amp;A1654,'기사 리스트'!C:C,0)))</f>
        <v/>
      </c>
    </row>
    <row r="1655" spans="1:9">
      <c r="A1655" s="32" t="s">
        <v>2348</v>
      </c>
      <c r="B1655" s="32" t="s">
        <v>2596</v>
      </c>
      <c r="C1655" s="32">
        <v>4</v>
      </c>
      <c r="D1655" s="32">
        <v>4</v>
      </c>
      <c r="E1655" s="26" t="str">
        <f>IFERROR(MATCH(A1655,기사별유입!$J$3:$J$3072,0),"")</f>
        <v/>
      </c>
      <c r="F1655" s="26" t="str">
        <f>IF(E1655="","",E1655&amp;"@"&amp;COUNTIF($E$1:E1655,E1655))</f>
        <v/>
      </c>
      <c r="G1655" s="26" t="str">
        <f t="shared" si="25"/>
        <v>Google 검색</v>
      </c>
      <c r="I1655" s="26" t="str">
        <f>IF(E1655="","",INDEX('기사 리스트'!B:B,MATCH("https://skinnonews.com"&amp;A1655,'기사 리스트'!C:C,0)))</f>
        <v/>
      </c>
    </row>
    <row r="1656" spans="1:9">
      <c r="A1656" s="32" t="s">
        <v>1136</v>
      </c>
      <c r="B1656" s="32" t="s">
        <v>2597</v>
      </c>
      <c r="C1656" s="32">
        <v>4</v>
      </c>
      <c r="D1656" s="32">
        <v>4</v>
      </c>
      <c r="E1656" s="26" t="str">
        <f>IFERROR(MATCH(A1656,기사별유입!$J$3:$J$3072,0),"")</f>
        <v/>
      </c>
      <c r="F1656" s="26" t="str">
        <f>IF(E1656="","",E1656&amp;"@"&amp;COUNTIF($E$1:E1656,E1656))</f>
        <v/>
      </c>
      <c r="G1656" s="26" t="str">
        <f t="shared" si="25"/>
        <v>직접유입</v>
      </c>
      <c r="I1656" s="26" t="str">
        <f>IF(E1656="","",INDEX('기사 리스트'!B:B,MATCH("https://skinnonews.com"&amp;A1656,'기사 리스트'!C:C,0)))</f>
        <v/>
      </c>
    </row>
    <row r="1657" spans="1:9">
      <c r="A1657" s="32" t="s">
        <v>1854</v>
      </c>
      <c r="B1657" s="32" t="s">
        <v>2596</v>
      </c>
      <c r="C1657" s="32">
        <v>4</v>
      </c>
      <c r="D1657" s="32">
        <v>4</v>
      </c>
      <c r="E1657" s="26" t="str">
        <f>IFERROR(MATCH(A1657,기사별유입!$J$3:$J$3072,0),"")</f>
        <v/>
      </c>
      <c r="F1657" s="26" t="str">
        <f>IF(E1657="","",E1657&amp;"@"&amp;COUNTIF($E$1:E1657,E1657))</f>
        <v/>
      </c>
      <c r="G1657" s="26" t="str">
        <f t="shared" si="25"/>
        <v>Google 검색</v>
      </c>
      <c r="I1657" s="26" t="str">
        <f>IF(E1657="","",INDEX('기사 리스트'!B:B,MATCH("https://skinnonews.com"&amp;A1657,'기사 리스트'!C:C,0)))</f>
        <v/>
      </c>
    </row>
    <row r="1658" spans="1:9">
      <c r="A1658" s="32" t="s">
        <v>3559</v>
      </c>
      <c r="B1658" s="32" t="s">
        <v>2596</v>
      </c>
      <c r="C1658" s="32">
        <v>4</v>
      </c>
      <c r="D1658" s="32">
        <v>4</v>
      </c>
      <c r="E1658" s="26" t="str">
        <f>IFERROR(MATCH(A1658,기사별유입!$J$3:$J$3072,0),"")</f>
        <v/>
      </c>
      <c r="F1658" s="26" t="str">
        <f>IF(E1658="","",E1658&amp;"@"&amp;COUNTIF($E$1:E1658,E1658))</f>
        <v/>
      </c>
      <c r="G1658" s="26" t="str">
        <f t="shared" si="25"/>
        <v>Google 검색</v>
      </c>
      <c r="I1658" s="26" t="str">
        <f>IF(E1658="","",INDEX('기사 리스트'!B:B,MATCH("https://skinnonews.com"&amp;A1658,'기사 리스트'!C:C,0)))</f>
        <v/>
      </c>
    </row>
    <row r="1659" spans="1:9">
      <c r="A1659" s="32" t="s">
        <v>1106</v>
      </c>
      <c r="B1659" s="32" t="s">
        <v>2609</v>
      </c>
      <c r="C1659" s="32">
        <v>4</v>
      </c>
      <c r="D1659" s="32">
        <v>3</v>
      </c>
      <c r="E1659" s="26" t="str">
        <f>IFERROR(MATCH(A1659,기사별유입!$J$3:$J$3072,0),"")</f>
        <v/>
      </c>
      <c r="F1659" s="26" t="str">
        <f>IF(E1659="","",E1659&amp;"@"&amp;COUNTIF($E$1:E1659,E1659))</f>
        <v/>
      </c>
      <c r="G1659" s="26" t="str">
        <f t="shared" si="25"/>
        <v>Bing</v>
      </c>
      <c r="I1659" s="26" t="str">
        <f>IF(E1659="","",INDEX('기사 리스트'!B:B,MATCH("https://skinnonews.com"&amp;A1659,'기사 리스트'!C:C,0)))</f>
        <v/>
      </c>
    </row>
    <row r="1660" spans="1:9">
      <c r="A1660" s="32" t="s">
        <v>1944</v>
      </c>
      <c r="B1660" s="32" t="s">
        <v>2596</v>
      </c>
      <c r="C1660" s="32">
        <v>4</v>
      </c>
      <c r="D1660" s="32">
        <v>3</v>
      </c>
      <c r="E1660" s="26" t="str">
        <f>IFERROR(MATCH(A1660,기사별유입!$J$3:$J$3072,0),"")</f>
        <v/>
      </c>
      <c r="F1660" s="26" t="str">
        <f>IF(E1660="","",E1660&amp;"@"&amp;COUNTIF($E$1:E1660,E1660))</f>
        <v/>
      </c>
      <c r="G1660" s="26" t="str">
        <f t="shared" si="25"/>
        <v>Google 검색</v>
      </c>
      <c r="I1660" s="26" t="str">
        <f>IF(E1660="","",INDEX('기사 리스트'!B:B,MATCH("https://skinnonews.com"&amp;A1660,'기사 리스트'!C:C,0)))</f>
        <v/>
      </c>
    </row>
    <row r="1661" spans="1:9">
      <c r="A1661" s="32" t="s">
        <v>1445</v>
      </c>
      <c r="B1661" s="32" t="s">
        <v>2596</v>
      </c>
      <c r="C1661" s="32">
        <v>4</v>
      </c>
      <c r="D1661" s="32">
        <v>4</v>
      </c>
      <c r="E1661" s="26" t="str">
        <f>IFERROR(MATCH(A1661,기사별유입!$J$3:$J$3072,0),"")</f>
        <v/>
      </c>
      <c r="F1661" s="26" t="str">
        <f>IF(E1661="","",E1661&amp;"@"&amp;COUNTIF($E$1:E1661,E1661))</f>
        <v/>
      </c>
      <c r="G1661" s="26" t="str">
        <f t="shared" si="25"/>
        <v>Google 검색</v>
      </c>
      <c r="I1661" s="26" t="str">
        <f>IF(E1661="","",INDEX('기사 리스트'!B:B,MATCH("https://skinnonews.com"&amp;A1661,'기사 리스트'!C:C,0)))</f>
        <v/>
      </c>
    </row>
    <row r="1662" spans="1:9">
      <c r="A1662" s="32" t="s">
        <v>2350</v>
      </c>
      <c r="B1662" s="32" t="s">
        <v>2596</v>
      </c>
      <c r="C1662" s="32">
        <v>4</v>
      </c>
      <c r="D1662" s="32">
        <v>3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</row>
    <row r="1663" spans="1:9">
      <c r="A1663" s="32" t="s">
        <v>2524</v>
      </c>
      <c r="B1663" s="32" t="s">
        <v>2596</v>
      </c>
      <c r="C1663" s="32">
        <v>4</v>
      </c>
      <c r="D1663" s="32">
        <v>4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Google 검색</v>
      </c>
      <c r="I1663" s="26" t="str">
        <f>IF(E1663="","",INDEX('기사 리스트'!B:B,MATCH("https://skinnonews.com"&amp;A1663,'기사 리스트'!C:C,0)))</f>
        <v/>
      </c>
    </row>
    <row r="1664" spans="1:9">
      <c r="A1664" s="32" t="s">
        <v>1667</v>
      </c>
      <c r="B1664" s="32" t="s">
        <v>2596</v>
      </c>
      <c r="C1664" s="32">
        <v>4</v>
      </c>
      <c r="D1664" s="32">
        <v>3</v>
      </c>
      <c r="E1664" s="26" t="str">
        <f>IFERROR(MATCH(A1664,기사별유입!$J$3:$J$3072,0),"")</f>
        <v/>
      </c>
      <c r="F1664" s="26" t="str">
        <f>IF(E1664="","",E1664&amp;"@"&amp;COUNTIF($E$1:E1664,E1664))</f>
        <v/>
      </c>
      <c r="G1664" s="26" t="str">
        <f t="shared" si="25"/>
        <v>Google 검색</v>
      </c>
      <c r="I1664" s="26" t="str">
        <f>IF(E1664="","",INDEX('기사 리스트'!B:B,MATCH("https://skinnonews.com"&amp;A1664,'기사 리스트'!C:C,0)))</f>
        <v/>
      </c>
    </row>
    <row r="1665" spans="1:9">
      <c r="A1665" s="32" t="s">
        <v>1855</v>
      </c>
      <c r="B1665" s="32" t="s">
        <v>2596</v>
      </c>
      <c r="C1665" s="32">
        <v>4</v>
      </c>
      <c r="D1665" s="32">
        <v>3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Google 검색</v>
      </c>
      <c r="I1665" s="26" t="str">
        <f>IF(E1665="","",INDEX('기사 리스트'!B:B,MATCH("https://skinnonews.com"&amp;A1665,'기사 리스트'!C:C,0)))</f>
        <v/>
      </c>
    </row>
    <row r="1666" spans="1:9">
      <c r="A1666" s="32" t="s">
        <v>2526</v>
      </c>
      <c r="B1666" s="32" t="s">
        <v>2596</v>
      </c>
      <c r="C1666" s="32">
        <v>4</v>
      </c>
      <c r="D1666" s="32">
        <v>4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Google 검색</v>
      </c>
      <c r="I1666" s="26" t="str">
        <f>IF(E1666="","",INDEX('기사 리스트'!B:B,MATCH("https://skinnonews.com"&amp;A1666,'기사 리스트'!C:C,0)))</f>
        <v/>
      </c>
    </row>
    <row r="1667" spans="1:9">
      <c r="A1667" s="32" t="s">
        <v>1703</v>
      </c>
      <c r="B1667" s="32" t="s">
        <v>2596</v>
      </c>
      <c r="C1667" s="32">
        <v>4</v>
      </c>
      <c r="D1667" s="32">
        <v>3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Google 검색</v>
      </c>
      <c r="I1667" s="26" t="str">
        <f>IF(E1667="","",INDEX('기사 리스트'!B:B,MATCH("https://skinnonews.com"&amp;A1667,'기사 리스트'!C:C,0)))</f>
        <v/>
      </c>
    </row>
    <row r="1668" spans="1:9">
      <c r="A1668" s="32" t="s">
        <v>1014</v>
      </c>
      <c r="B1668" s="32" t="s">
        <v>2609</v>
      </c>
      <c r="C1668" s="32">
        <v>4</v>
      </c>
      <c r="D1668" s="32">
        <v>2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Bing</v>
      </c>
      <c r="I1668" s="26" t="str">
        <f>IF(E1668="","",INDEX('기사 리스트'!B:B,MATCH("https://skinnonews.com"&amp;A1668,'기사 리스트'!C:C,0)))</f>
        <v/>
      </c>
    </row>
    <row r="1669" spans="1:9">
      <c r="A1669" s="32" t="s">
        <v>1009</v>
      </c>
      <c r="B1669" s="32" t="s">
        <v>2619</v>
      </c>
      <c r="C1669" s="32">
        <v>4</v>
      </c>
      <c r="D1669" s="32">
        <v>3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Skinnovation.co.kr</v>
      </c>
      <c r="I1669" s="26" t="str">
        <f>IF(E1669="","",INDEX('기사 리스트'!B:B,MATCH("https://skinnonews.com"&amp;A1669,'기사 리스트'!C:C,0)))</f>
        <v/>
      </c>
    </row>
    <row r="1670" spans="1:9">
      <c r="A1670" s="32" t="s">
        <v>1013</v>
      </c>
      <c r="B1670" s="32" t="s">
        <v>2609</v>
      </c>
      <c r="C1670" s="32">
        <v>4</v>
      </c>
      <c r="D1670" s="32">
        <v>4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Bing</v>
      </c>
      <c r="I1670" s="26" t="str">
        <f>IF(E1670="","",INDEX('기사 리스트'!B:B,MATCH("https://skinnonews.com"&amp;A1670,'기사 리스트'!C:C,0)))</f>
        <v/>
      </c>
    </row>
    <row r="1671" spans="1:9">
      <c r="A1671" s="32" t="s">
        <v>1856</v>
      </c>
      <c r="B1671" s="32" t="s">
        <v>2596</v>
      </c>
      <c r="C1671" s="32">
        <v>4</v>
      </c>
      <c r="D1671" s="32">
        <v>2</v>
      </c>
      <c r="E1671" s="26" t="str">
        <f>IFERROR(MATCH(A1671,기사별유입!$J$3:$J$3072,0),"")</f>
        <v/>
      </c>
      <c r="F1671" s="26" t="str">
        <f>IF(E1671="","",E1671&amp;"@"&amp;COUNTIF($E$1:E1671,E1671))</f>
        <v/>
      </c>
      <c r="G1671" s="26" t="str">
        <f t="shared" si="26"/>
        <v>Google 검색</v>
      </c>
      <c r="I1671" s="26" t="str">
        <f>IF(E1671="","",INDEX('기사 리스트'!B:B,MATCH("https://skinnonews.com"&amp;A1671,'기사 리스트'!C:C,0)))</f>
        <v/>
      </c>
    </row>
    <row r="1672" spans="1:9">
      <c r="A1672" s="32" t="s">
        <v>1036</v>
      </c>
      <c r="B1672" s="32" t="s">
        <v>2601</v>
      </c>
      <c r="C1672" s="32">
        <v>4</v>
      </c>
      <c r="D1672" s="32">
        <v>3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Naver.com</v>
      </c>
      <c r="I1672" s="26" t="str">
        <f>IF(E1672="","",INDEX('기사 리스트'!B:B,MATCH("https://skinnonews.com"&amp;A1672,'기사 리스트'!C:C,0)))</f>
        <v/>
      </c>
    </row>
    <row r="1673" spans="1:9">
      <c r="A1673" s="32" t="s">
        <v>1036</v>
      </c>
      <c r="B1673" s="32" t="s">
        <v>2646</v>
      </c>
      <c r="C1673" s="32">
        <v>4</v>
      </c>
      <c r="D1673" s="32">
        <v>1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Ozmailer.com</v>
      </c>
      <c r="I1673" s="26" t="str">
        <f>IF(E1673="","",INDEX('기사 리스트'!B:B,MATCH("https://skinnonews.com"&amp;A1673,'기사 리스트'!C:C,0)))</f>
        <v/>
      </c>
    </row>
    <row r="1674" spans="1:9">
      <c r="A1674" s="32" t="s">
        <v>1036</v>
      </c>
      <c r="B1674" s="32" t="s">
        <v>2599</v>
      </c>
      <c r="C1674" s="32">
        <v>4</v>
      </c>
      <c r="D1674" s="32">
        <v>4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Sk-on.com</v>
      </c>
      <c r="I1674" s="26" t="str">
        <f>IF(E1674="","",INDEX('기사 리스트'!B:B,MATCH("https://skinnonews.com"&amp;A1674,'기사 리스트'!C:C,0)))</f>
        <v/>
      </c>
    </row>
    <row r="1675" spans="1:9">
      <c r="A1675" s="32" t="s">
        <v>1036</v>
      </c>
      <c r="B1675" s="32" t="s">
        <v>2604</v>
      </c>
      <c r="C1675" s="32">
        <v>4</v>
      </c>
      <c r="D1675" s="32">
        <v>3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Skgeocentric.com</v>
      </c>
      <c r="I1675" s="26" t="str">
        <f>IF(E1675="","",INDEX('기사 리스트'!B:B,MATCH("https://skinnonews.com"&amp;A1675,'기사 리스트'!C:C,0)))</f>
        <v/>
      </c>
    </row>
    <row r="1676" spans="1:9">
      <c r="A1676" s="32" t="s">
        <v>1107</v>
      </c>
      <c r="B1676" s="32" t="s">
        <v>2599</v>
      </c>
      <c r="C1676" s="32">
        <v>4</v>
      </c>
      <c r="D1676" s="32">
        <v>3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Sk-on.com</v>
      </c>
      <c r="I1676" s="26" t="str">
        <f>IF(E1676="","",INDEX('기사 리스트'!B:B,MATCH("https://skinnonews.com"&amp;A1676,'기사 리스트'!C:C,0)))</f>
        <v/>
      </c>
    </row>
    <row r="1677" spans="1:9">
      <c r="A1677" s="32" t="s">
        <v>1107</v>
      </c>
      <c r="B1677" s="32" t="s">
        <v>2603</v>
      </c>
      <c r="C1677" s="32">
        <v>4</v>
      </c>
      <c r="D1677" s="32">
        <v>3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Skenergy.com</v>
      </c>
      <c r="I1677" s="26" t="str">
        <f>IF(E1677="","",INDEX('기사 리스트'!B:B,MATCH("https://skinnonews.com"&amp;A1677,'기사 리스트'!C:C,0)))</f>
        <v/>
      </c>
    </row>
    <row r="1678" spans="1:9">
      <c r="A1678" s="32" t="s">
        <v>2187</v>
      </c>
      <c r="B1678" s="32" t="s">
        <v>2596</v>
      </c>
      <c r="C1678" s="32">
        <v>4</v>
      </c>
      <c r="D1678" s="32">
        <v>3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Google 검색</v>
      </c>
      <c r="I1678" s="26" t="str">
        <f>IF(E1678="","",INDEX('기사 리스트'!B:B,MATCH("https://skinnonews.com"&amp;A1678,'기사 리스트'!C:C,0)))</f>
        <v/>
      </c>
    </row>
    <row r="1679" spans="1:9">
      <c r="A1679" s="32" t="s">
        <v>1035</v>
      </c>
      <c r="B1679" s="32" t="s">
        <v>2599</v>
      </c>
      <c r="C1679" s="32">
        <v>4</v>
      </c>
      <c r="D1679" s="32">
        <v>4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Sk-on.com</v>
      </c>
      <c r="I1679" s="26" t="str">
        <f>IF(E1679="","",INDEX('기사 리스트'!B:B,MATCH("https://skinnonews.com"&amp;A1679,'기사 리스트'!C:C,0)))</f>
        <v/>
      </c>
    </row>
    <row r="1680" spans="1:9">
      <c r="A1680" s="32" t="s">
        <v>1116</v>
      </c>
      <c r="B1680" s="32" t="s">
        <v>2598</v>
      </c>
      <c r="C1680" s="32">
        <v>4</v>
      </c>
      <c r="D1680" s="32">
        <v>4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Naver 검색</v>
      </c>
      <c r="I1680" s="26" t="str">
        <f>IF(E1680="","",INDEX('기사 리스트'!B:B,MATCH("https://skinnonews.com"&amp;A1680,'기사 리스트'!C:C,0)))</f>
        <v/>
      </c>
    </row>
    <row r="1681" spans="1:9">
      <c r="A1681" s="32" t="s">
        <v>1096</v>
      </c>
      <c r="B1681" s="32" t="s">
        <v>2602</v>
      </c>
      <c r="C1681" s="32">
        <v>4</v>
      </c>
      <c r="D1681" s="32">
        <v>1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Skincheonpetrochem.com</v>
      </c>
      <c r="I1681" s="26" t="str">
        <f>IF(E1681="","",INDEX('기사 리스트'!B:B,MATCH("https://skinnonews.com"&amp;A1681,'기사 리스트'!C:C,0)))</f>
        <v/>
      </c>
    </row>
    <row r="1682" spans="1:9">
      <c r="A1682" s="32" t="s">
        <v>1002</v>
      </c>
      <c r="B1682" s="32" t="s">
        <v>2601</v>
      </c>
      <c r="C1682" s="32">
        <v>4</v>
      </c>
      <c r="D1682" s="32">
        <v>3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Naver.com</v>
      </c>
      <c r="I1682" s="26" t="str">
        <f>IF(E1682="","",INDEX('기사 리스트'!B:B,MATCH("https://skinnonews.com"&amp;A1682,'기사 리스트'!C:C,0)))</f>
        <v/>
      </c>
    </row>
    <row r="1683" spans="1:9">
      <c r="A1683" s="32" t="s">
        <v>1157</v>
      </c>
      <c r="B1683" s="32" t="s">
        <v>2603</v>
      </c>
      <c r="C1683" s="32">
        <v>4</v>
      </c>
      <c r="D1683" s="32">
        <v>3</v>
      </c>
      <c r="E1683" s="26" t="str">
        <f>IFERROR(MATCH(A1683,기사별유입!$J$3:$J$3072,0),"")</f>
        <v/>
      </c>
      <c r="F1683" s="26" t="str">
        <f>IF(E1683="","",E1683&amp;"@"&amp;COUNTIF($E$1:E1683,E1683))</f>
        <v/>
      </c>
      <c r="G1683" s="26" t="str">
        <f t="shared" si="26"/>
        <v>Skenergy.com</v>
      </c>
      <c r="I1683" s="26" t="str">
        <f>IF(E1683="","",INDEX('기사 리스트'!B:B,MATCH("https://skinnonews.com"&amp;A1683,'기사 리스트'!C:C,0)))</f>
        <v/>
      </c>
    </row>
    <row r="1684" spans="1:9">
      <c r="A1684" s="32" t="s">
        <v>2190</v>
      </c>
      <c r="B1684" s="32" t="s">
        <v>2597</v>
      </c>
      <c r="C1684" s="32">
        <v>4</v>
      </c>
      <c r="D1684" s="32">
        <v>4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직접유입</v>
      </c>
      <c r="I1684" s="26" t="str">
        <f>IF(E1684="","",INDEX('기사 리스트'!B:B,MATCH("https://skinnonews.com"&amp;A1684,'기사 리스트'!C:C,0)))</f>
        <v/>
      </c>
    </row>
    <row r="1685" spans="1:9">
      <c r="A1685" s="32" t="s">
        <v>2192</v>
      </c>
      <c r="B1685" s="32" t="s">
        <v>2596</v>
      </c>
      <c r="C1685" s="32">
        <v>4</v>
      </c>
      <c r="D1685" s="32">
        <v>1</v>
      </c>
      <c r="E1685" s="26" t="str">
        <f>IFERROR(MATCH(A1685,기사별유입!$J$3:$J$3072,0),"")</f>
        <v/>
      </c>
      <c r="F1685" s="26" t="str">
        <f>IF(E1685="","",E1685&amp;"@"&amp;COUNTIF($E$1:E1685,E1685))</f>
        <v/>
      </c>
      <c r="G1685" s="26" t="str">
        <f t="shared" si="26"/>
        <v>Google 검색</v>
      </c>
      <c r="I1685" s="26" t="str">
        <f>IF(E1685="","",INDEX('기사 리스트'!B:B,MATCH("https://skinnonews.com"&amp;A1685,'기사 리스트'!C:C,0)))</f>
        <v/>
      </c>
    </row>
    <row r="1686" spans="1:9">
      <c r="A1686" s="32" t="s">
        <v>2193</v>
      </c>
      <c r="B1686" s="32" t="s">
        <v>2598</v>
      </c>
      <c r="C1686" s="32">
        <v>4</v>
      </c>
      <c r="D1686" s="32">
        <v>4</v>
      </c>
      <c r="E1686" s="26" t="str">
        <f>IFERROR(MATCH(A1686,기사별유입!$J$3:$J$3072,0),"")</f>
        <v/>
      </c>
      <c r="F1686" s="26" t="str">
        <f>IF(E1686="","",E1686&amp;"@"&amp;COUNTIF($E$1:E1686,E1686))</f>
        <v/>
      </c>
      <c r="G1686" s="26" t="str">
        <f t="shared" si="26"/>
        <v>Naver 검색</v>
      </c>
      <c r="I1686" s="26" t="str">
        <f>IF(E1686="","",INDEX('기사 리스트'!B:B,MATCH("https://skinnonews.com"&amp;A1686,'기사 리스트'!C:C,0)))</f>
        <v/>
      </c>
    </row>
    <row r="1687" spans="1:9">
      <c r="A1687" s="32" t="s">
        <v>2925</v>
      </c>
      <c r="B1687" s="32" t="s">
        <v>2598</v>
      </c>
      <c r="C1687" s="32">
        <v>4</v>
      </c>
      <c r="D1687" s="32">
        <v>1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Naver 검색</v>
      </c>
      <c r="I1687" s="26" t="str">
        <f>IF(E1687="","",INDEX('기사 리스트'!B:B,MATCH("https://skinnonews.com"&amp;A1687,'기사 리스트'!C:C,0)))</f>
        <v/>
      </c>
    </row>
    <row r="1688" spans="1:9">
      <c r="A1688" s="32" t="s">
        <v>3077</v>
      </c>
      <c r="B1688" s="32" t="s">
        <v>2596</v>
      </c>
      <c r="C1688" s="32">
        <v>4</v>
      </c>
      <c r="D1688" s="32">
        <v>2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Google 검색</v>
      </c>
      <c r="I1688" s="26" t="str">
        <f>IF(E1688="","",INDEX('기사 리스트'!B:B,MATCH("https://skinnonews.com"&amp;A1688,'기사 리스트'!C:C,0)))</f>
        <v/>
      </c>
    </row>
    <row r="1689" spans="1:9">
      <c r="A1689" s="32" t="s">
        <v>2927</v>
      </c>
      <c r="B1689" s="32" t="s">
        <v>2598</v>
      </c>
      <c r="C1689" s="32">
        <v>4</v>
      </c>
      <c r="D1689" s="32">
        <v>2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Naver 검색</v>
      </c>
      <c r="I1689" s="26" t="str">
        <f>IF(E1689="","",INDEX('기사 리스트'!B:B,MATCH("https://skinnonews.com"&amp;A1689,'기사 리스트'!C:C,0)))</f>
        <v/>
      </c>
    </row>
    <row r="1690" spans="1:9">
      <c r="A1690" s="32" t="s">
        <v>2957</v>
      </c>
      <c r="B1690" s="32">
        <v>4</v>
      </c>
      <c r="C1690" s="32">
        <v>4</v>
      </c>
      <c r="D1690" s="32">
        <v>1</v>
      </c>
      <c r="E1690" s="26" t="str">
        <f>IFERROR(MATCH(A1690,기사별유입!$J$3:$J$3072,0),"")</f>
        <v/>
      </c>
      <c r="F1690" s="26" t="str">
        <f>IF(E1690="","",E1690&amp;"@"&amp;COUNTIF($E$1:E1690,E1690))</f>
        <v/>
      </c>
      <c r="G1690" s="26" t="str">
        <f t="shared" si="26"/>
        <v>4</v>
      </c>
      <c r="I1690" s="26" t="str">
        <f>IF(E1690="","",INDEX('기사 리스트'!B:B,MATCH("https://skinnonews.com"&amp;A1690,'기사 리스트'!C:C,0)))</f>
        <v/>
      </c>
    </row>
    <row r="1691" spans="1:9">
      <c r="A1691" s="32" t="s">
        <v>3561</v>
      </c>
      <c r="B1691" s="32" t="s">
        <v>2596</v>
      </c>
      <c r="C1691" s="32">
        <v>4</v>
      </c>
      <c r="D1691" s="32">
        <v>3</v>
      </c>
      <c r="E1691" s="26" t="str">
        <f>IFERROR(MATCH(A1691,기사별유입!$J$3:$J$3072,0),"")</f>
        <v/>
      </c>
      <c r="F1691" s="26" t="str">
        <f>IF(E1691="","",E1691&amp;"@"&amp;COUNTIF($E$1:E1691,E1691))</f>
        <v/>
      </c>
      <c r="G1691" s="26" t="str">
        <f t="shared" si="26"/>
        <v>Google 검색</v>
      </c>
      <c r="I1691" s="26" t="str">
        <f>IF(E1691="","",INDEX('기사 리스트'!B:B,MATCH("https://skinnonews.com"&amp;A1691,'기사 리스트'!C:C,0)))</f>
        <v/>
      </c>
    </row>
    <row r="1692" spans="1:9">
      <c r="A1692" s="32" t="s">
        <v>2648</v>
      </c>
      <c r="B1692" s="32">
        <v>4</v>
      </c>
      <c r="C1692" s="32">
        <v>2</v>
      </c>
      <c r="D1692" s="32">
        <v>2</v>
      </c>
      <c r="E1692" s="26" t="str">
        <f>IFERROR(MATCH(A1692,기사별유입!$J$3:$J$3072,0),"")</f>
        <v/>
      </c>
      <c r="F1692" s="26" t="str">
        <f>IF(E1692="","",E1692&amp;"@"&amp;COUNTIF($E$1:E1692,E1692))</f>
        <v/>
      </c>
      <c r="G1692" s="26" t="str">
        <f t="shared" si="26"/>
        <v>4</v>
      </c>
      <c r="I1692" s="26" t="str">
        <f>IF(E1692="","",INDEX('기사 리스트'!B:B,MATCH("https://skinnonews.com"&amp;A1692,'기사 리스트'!C:C,0)))</f>
        <v/>
      </c>
    </row>
    <row r="1693" spans="1:9">
      <c r="A1693" s="32" t="s">
        <v>3346</v>
      </c>
      <c r="B1693" s="32">
        <v>4</v>
      </c>
      <c r="C1693" s="32">
        <v>2</v>
      </c>
      <c r="D1693" s="32">
        <v>2</v>
      </c>
      <c r="E1693" s="26" t="str">
        <f>IFERROR(MATCH(A1693,기사별유입!$J$3:$J$3072,0),"")</f>
        <v/>
      </c>
      <c r="F1693" s="26" t="str">
        <f>IF(E1693="","",E1693&amp;"@"&amp;COUNTIF($E$1:E1693,E1693))</f>
        <v/>
      </c>
      <c r="G1693" s="26" t="str">
        <f t="shared" si="26"/>
        <v>4</v>
      </c>
      <c r="I1693" s="26" t="str">
        <f>IF(E1693="","",INDEX('기사 리스트'!B:B,MATCH("https://skinnonews.com"&amp;A1693,'기사 리스트'!C:C,0)))</f>
        <v/>
      </c>
    </row>
    <row r="1694" spans="1:9">
      <c r="A1694" s="32" t="s">
        <v>2363</v>
      </c>
      <c r="B1694" s="32" t="s">
        <v>2596</v>
      </c>
      <c r="C1694" s="32">
        <v>4</v>
      </c>
      <c r="D1694" s="32">
        <v>2</v>
      </c>
      <c r="E1694" s="26" t="str">
        <f>IFERROR(MATCH(A1694,기사별유입!$J$3:$J$3072,0),"")</f>
        <v/>
      </c>
      <c r="F1694" s="26" t="str">
        <f>IF(E1694="","",E1694&amp;"@"&amp;COUNTIF($E$1:E1694,E1694))</f>
        <v/>
      </c>
      <c r="G1694" s="26" t="str">
        <f t="shared" si="26"/>
        <v>Google 검색</v>
      </c>
      <c r="I1694" s="26" t="str">
        <f>IF(E1694="","",INDEX('기사 리스트'!B:B,MATCH("https://skinnonews.com"&amp;A1694,'기사 리스트'!C:C,0)))</f>
        <v/>
      </c>
    </row>
    <row r="1695" spans="1:9">
      <c r="A1695" s="32" t="s">
        <v>4728</v>
      </c>
      <c r="B1695" s="32">
        <v>4</v>
      </c>
      <c r="C1695" s="32">
        <v>2</v>
      </c>
      <c r="D1695" s="32">
        <v>2</v>
      </c>
      <c r="E1695" s="26" t="str">
        <f>IFERROR(MATCH(A1695,기사별유입!$J$3:$J$3072,0),"")</f>
        <v/>
      </c>
      <c r="F1695" s="26" t="str">
        <f>IF(E1695="","",E1695&amp;"@"&amp;COUNTIF($E$1:E1695,E1695))</f>
        <v/>
      </c>
      <c r="G1695" s="26" t="str">
        <f t="shared" si="26"/>
        <v>4</v>
      </c>
      <c r="I1695" s="26" t="str">
        <f>IF(E1695="","",INDEX('기사 리스트'!B:B,MATCH("https://skinnonews.com"&amp;A1695,'기사 리스트'!C:C,0)))</f>
        <v/>
      </c>
    </row>
    <row r="1696" spans="1:9">
      <c r="A1696" s="32" t="s">
        <v>3025</v>
      </c>
      <c r="B1696" s="32" t="s">
        <v>2596</v>
      </c>
      <c r="C1696" s="32">
        <v>4</v>
      </c>
      <c r="D1696" s="32">
        <v>2</v>
      </c>
      <c r="E1696" s="26" t="str">
        <f>IFERROR(MATCH(A1696,기사별유입!$J$3:$J$3072,0),"")</f>
        <v/>
      </c>
      <c r="F1696" s="26" t="str">
        <f>IF(E1696="","",E1696&amp;"@"&amp;COUNTIF($E$1:E1696,E1696))</f>
        <v/>
      </c>
      <c r="G1696" s="26" t="str">
        <f t="shared" si="26"/>
        <v>Google 검색</v>
      </c>
      <c r="I1696" s="26" t="str">
        <f>IF(E1696="","",INDEX('기사 리스트'!B:B,MATCH("https://skinnonews.com"&amp;A1696,'기사 리스트'!C:C,0)))</f>
        <v/>
      </c>
    </row>
    <row r="1697" spans="1:9">
      <c r="A1697" s="32" t="s">
        <v>4729</v>
      </c>
      <c r="B1697" s="32">
        <v>4</v>
      </c>
      <c r="C1697" s="32">
        <v>2</v>
      </c>
      <c r="D1697" s="32">
        <v>2</v>
      </c>
      <c r="E1697" s="26" t="str">
        <f>IFERROR(MATCH(A1697,기사별유입!$J$3:$J$3072,0),"")</f>
        <v/>
      </c>
      <c r="F1697" s="26" t="str">
        <f>IF(E1697="","",E1697&amp;"@"&amp;COUNTIF($E$1:E1697,E1697))</f>
        <v/>
      </c>
      <c r="G1697" s="26" t="str">
        <f t="shared" si="26"/>
        <v>4</v>
      </c>
      <c r="I1697" s="26" t="str">
        <f>IF(E1697="","",INDEX('기사 리스트'!B:B,MATCH("https://skinnonews.com"&amp;A1697,'기사 리스트'!C:C,0)))</f>
        <v/>
      </c>
    </row>
    <row r="1698" spans="1:9">
      <c r="A1698" s="32" t="s">
        <v>3564</v>
      </c>
      <c r="B1698" s="32" t="s">
        <v>2596</v>
      </c>
      <c r="C1698" s="32">
        <v>4</v>
      </c>
      <c r="D1698" s="32">
        <v>3</v>
      </c>
      <c r="E1698" s="26" t="str">
        <f>IFERROR(MATCH(A1698,기사별유입!$J$3:$J$3072,0),"")</f>
        <v/>
      </c>
      <c r="F1698" s="26" t="str">
        <f>IF(E1698="","",E1698&amp;"@"&amp;COUNTIF($E$1:E1698,E1698))</f>
        <v/>
      </c>
      <c r="G1698" s="26" t="str">
        <f t="shared" si="26"/>
        <v>Google 검색</v>
      </c>
      <c r="I1698" s="26" t="str">
        <f>IF(E1698="","",INDEX('기사 리스트'!B:B,MATCH("https://skinnonews.com"&amp;A1698,'기사 리스트'!C:C,0)))</f>
        <v/>
      </c>
    </row>
    <row r="1699" spans="1:9">
      <c r="A1699" s="32" t="s">
        <v>3565</v>
      </c>
      <c r="B1699" s="32" t="s">
        <v>2596</v>
      </c>
      <c r="C1699" s="32">
        <v>4</v>
      </c>
      <c r="D1699" s="32">
        <v>2</v>
      </c>
      <c r="E1699" s="26" t="str">
        <f>IFERROR(MATCH(A1699,기사별유입!$J$3:$J$3072,0),"")</f>
        <v/>
      </c>
      <c r="F1699" s="26" t="str">
        <f>IF(E1699="","",E1699&amp;"@"&amp;COUNTIF($E$1:E1699,E1699))</f>
        <v/>
      </c>
      <c r="G1699" s="26" t="str">
        <f t="shared" si="26"/>
        <v>Google 검색</v>
      </c>
      <c r="I1699" s="26" t="str">
        <f>IF(E1699="","",INDEX('기사 리스트'!B:B,MATCH("https://skinnonews.com"&amp;A1699,'기사 리스트'!C:C,0)))</f>
        <v/>
      </c>
    </row>
    <row r="1700" spans="1:9">
      <c r="A1700" s="32" t="s">
        <v>3521</v>
      </c>
      <c r="B1700" s="32" t="s">
        <v>2598</v>
      </c>
      <c r="C1700" s="32">
        <v>4</v>
      </c>
      <c r="D1700" s="32">
        <v>1</v>
      </c>
      <c r="E1700" s="26" t="str">
        <f>IFERROR(MATCH(A1700,기사별유입!$J$3:$J$3072,0),"")</f>
        <v/>
      </c>
      <c r="F1700" s="26" t="str">
        <f>IF(E1700="","",E1700&amp;"@"&amp;COUNTIF($E$1:E1700,E1700))</f>
        <v/>
      </c>
      <c r="G1700" s="26" t="str">
        <f t="shared" si="26"/>
        <v>Naver 검색</v>
      </c>
      <c r="I1700" s="26" t="str">
        <f>IF(E1700="","",INDEX('기사 리스트'!B:B,MATCH("https://skinnonews.com"&amp;A1700,'기사 리스트'!C:C,0)))</f>
        <v/>
      </c>
    </row>
    <row r="1701" spans="1:9">
      <c r="A1701" s="32" t="s">
        <v>4730</v>
      </c>
      <c r="B1701" s="32">
        <v>4</v>
      </c>
      <c r="C1701" s="32">
        <v>2</v>
      </c>
      <c r="D1701" s="32">
        <v>2</v>
      </c>
      <c r="E1701" s="26" t="str">
        <f>IFERROR(MATCH(A1701,기사별유입!$J$3:$J$3072,0),"")</f>
        <v/>
      </c>
      <c r="F1701" s="26" t="str">
        <f>IF(E1701="","",E1701&amp;"@"&amp;COUNTIF($E$1:E1701,E1701))</f>
        <v/>
      </c>
      <c r="G1701" s="26" t="str">
        <f t="shared" si="26"/>
        <v>4</v>
      </c>
      <c r="I1701" s="26" t="str">
        <f>IF(E1701="","",INDEX('기사 리스트'!B:B,MATCH("https://skinnonews.com"&amp;A1701,'기사 리스트'!C:C,0)))</f>
        <v/>
      </c>
    </row>
    <row r="1702" spans="1:9">
      <c r="A1702" s="32" t="s">
        <v>3079</v>
      </c>
      <c r="B1702" s="32" t="s">
        <v>2596</v>
      </c>
      <c r="C1702" s="32">
        <v>4</v>
      </c>
      <c r="D1702" s="32">
        <v>3</v>
      </c>
      <c r="E1702" s="26" t="str">
        <f>IFERROR(MATCH(A1702,기사별유입!$J$3:$J$3072,0),"")</f>
        <v/>
      </c>
      <c r="F1702" s="26" t="str">
        <f>IF(E1702="","",E1702&amp;"@"&amp;COUNTIF($E$1:E1702,E1702))</f>
        <v/>
      </c>
      <c r="G1702" s="26" t="str">
        <f t="shared" si="26"/>
        <v>Google 검색</v>
      </c>
      <c r="I1702" s="26" t="str">
        <f>IF(E1702="","",INDEX('기사 리스트'!B:B,MATCH("https://skinnonews.com"&amp;A1702,'기사 리스트'!C:C,0)))</f>
        <v/>
      </c>
    </row>
    <row r="1703" spans="1:9">
      <c r="A1703" s="32" t="s">
        <v>4731</v>
      </c>
      <c r="B1703" s="32">
        <v>4</v>
      </c>
      <c r="C1703" s="32">
        <v>2</v>
      </c>
      <c r="D1703" s="32">
        <v>2</v>
      </c>
      <c r="E1703" s="26" t="str">
        <f>IFERROR(MATCH(A1703,기사별유입!$J$3:$J$3072,0),"")</f>
        <v/>
      </c>
      <c r="F1703" s="26" t="str">
        <f>IF(E1703="","",E1703&amp;"@"&amp;COUNTIF($E$1:E1703,E1703))</f>
        <v/>
      </c>
      <c r="G1703" s="26" t="str">
        <f t="shared" si="26"/>
        <v>4</v>
      </c>
      <c r="I1703" s="26" t="str">
        <f>IF(E1703="","",INDEX('기사 리스트'!B:B,MATCH("https://skinnonews.com"&amp;A1703,'기사 리스트'!C:C,0)))</f>
        <v/>
      </c>
    </row>
    <row r="1704" spans="1:9">
      <c r="A1704" s="32" t="s">
        <v>4732</v>
      </c>
      <c r="B1704" s="32">
        <v>4</v>
      </c>
      <c r="C1704" s="32">
        <v>2</v>
      </c>
      <c r="D1704" s="32">
        <v>2</v>
      </c>
      <c r="E1704" s="26" t="str">
        <f>IFERROR(MATCH(A1704,기사별유입!$J$3:$J$3072,0),"")</f>
        <v/>
      </c>
      <c r="F1704" s="26" t="str">
        <f>IF(E1704="","",E1704&amp;"@"&amp;COUNTIF($E$1:E1704,E1704))</f>
        <v/>
      </c>
      <c r="G1704" s="26" t="str">
        <f t="shared" si="26"/>
        <v>4</v>
      </c>
      <c r="I1704" s="26" t="str">
        <f>IF(E1704="","",INDEX('기사 리스트'!B:B,MATCH("https://skinnonews.com"&amp;A1704,'기사 리스트'!C:C,0)))</f>
        <v/>
      </c>
    </row>
    <row r="1705" spans="1:9">
      <c r="A1705" s="32" t="s">
        <v>1091</v>
      </c>
      <c r="B1705" s="32" t="s">
        <v>2597</v>
      </c>
      <c r="C1705" s="32">
        <v>4</v>
      </c>
      <c r="D1705" s="32">
        <v>1</v>
      </c>
      <c r="E1705" s="26" t="str">
        <f>IFERROR(MATCH(A1705,기사별유입!$J$3:$J$3072,0),"")</f>
        <v/>
      </c>
      <c r="F1705" s="26" t="str">
        <f>IF(E1705="","",E1705&amp;"@"&amp;COUNTIF($E$1:E1705,E1705))</f>
        <v/>
      </c>
      <c r="G1705" s="26" t="str">
        <f t="shared" si="26"/>
        <v>직접유입</v>
      </c>
      <c r="I1705" s="26" t="str">
        <f>IF(E1705="","",INDEX('기사 리스트'!B:B,MATCH("https://skinnonews.com"&amp;A1705,'기사 리스트'!C:C,0)))</f>
        <v/>
      </c>
    </row>
    <row r="1706" spans="1:9">
      <c r="A1706" s="32" t="s">
        <v>3343</v>
      </c>
      <c r="B1706" s="32">
        <v>4</v>
      </c>
      <c r="C1706" s="32">
        <v>3</v>
      </c>
      <c r="D1706" s="32">
        <v>1.3333333333333299</v>
      </c>
      <c r="E1706" s="26" t="str">
        <f>IFERROR(MATCH(A1706,기사별유입!$J$3:$J$3072,0),"")</f>
        <v/>
      </c>
      <c r="F1706" s="26" t="str">
        <f>IF(E1706="","",E1706&amp;"@"&amp;COUNTIF($E$1:E1706,E1706))</f>
        <v/>
      </c>
      <c r="G1706" s="26" t="str">
        <f t="shared" si="26"/>
        <v>4</v>
      </c>
      <c r="I1706" s="26" t="str">
        <f>IF(E1706="","",INDEX('기사 리스트'!B:B,MATCH("https://skinnonews.com"&amp;A1706,'기사 리스트'!C:C,0)))</f>
        <v/>
      </c>
    </row>
    <row r="1707" spans="1:9">
      <c r="A1707" s="32" t="s">
        <v>2628</v>
      </c>
      <c r="B1707" s="32">
        <v>4</v>
      </c>
      <c r="C1707" s="32">
        <v>2</v>
      </c>
      <c r="D1707" s="32">
        <v>2</v>
      </c>
      <c r="E1707" s="26" t="str">
        <f>IFERROR(MATCH(A1707,기사별유입!$J$3:$J$3072,0),"")</f>
        <v/>
      </c>
      <c r="F1707" s="26" t="str">
        <f>IF(E1707="","",E1707&amp;"@"&amp;COUNTIF($E$1:E1707,E1707))</f>
        <v/>
      </c>
      <c r="G1707" s="26" t="str">
        <f t="shared" si="26"/>
        <v>4</v>
      </c>
      <c r="I1707" s="26" t="str">
        <f>IF(E1707="","",INDEX('기사 리스트'!B:B,MATCH("https://skinnonews.com"&amp;A1707,'기사 리스트'!C:C,0)))</f>
        <v/>
      </c>
    </row>
    <row r="1708" spans="1:9">
      <c r="A1708" s="32" t="s">
        <v>1269</v>
      </c>
      <c r="B1708" s="32" t="s">
        <v>2596</v>
      </c>
      <c r="C1708" s="32">
        <v>4</v>
      </c>
      <c r="D1708" s="32">
        <v>4</v>
      </c>
      <c r="E1708" s="26" t="str">
        <f>IFERROR(MATCH(A1708,기사별유입!$J$3:$J$3072,0),"")</f>
        <v/>
      </c>
      <c r="F1708" s="26" t="str">
        <f>IF(E1708="","",E1708&amp;"@"&amp;COUNTIF($E$1:E1708,E1708))</f>
        <v/>
      </c>
      <c r="G1708" s="26" t="str">
        <f t="shared" si="26"/>
        <v>Google 검색</v>
      </c>
      <c r="I1708" s="26" t="str">
        <f>IF(E1708="","",INDEX('기사 리스트'!B:B,MATCH("https://skinnonews.com"&amp;A1708,'기사 리스트'!C:C,0)))</f>
        <v/>
      </c>
    </row>
    <row r="1709" spans="1:9">
      <c r="A1709" s="32" t="s">
        <v>1125</v>
      </c>
      <c r="B1709" s="32" t="s">
        <v>2597</v>
      </c>
      <c r="C1709" s="32">
        <v>4</v>
      </c>
      <c r="D1709" s="32">
        <v>1</v>
      </c>
      <c r="E1709" s="26" t="str">
        <f>IFERROR(MATCH(A1709,기사별유입!$J$3:$J$3072,0),"")</f>
        <v/>
      </c>
      <c r="F1709" s="26" t="str">
        <f>IF(E1709="","",E1709&amp;"@"&amp;COUNTIF($E$1:E1709,E1709))</f>
        <v/>
      </c>
      <c r="G1709" s="26" t="str">
        <f t="shared" si="26"/>
        <v>직접유입</v>
      </c>
      <c r="I1709" s="26" t="str">
        <f>IF(E1709="","",INDEX('기사 리스트'!B:B,MATCH("https://skinnonews.com"&amp;A1709,'기사 리스트'!C:C,0)))</f>
        <v/>
      </c>
    </row>
    <row r="1710" spans="1:9">
      <c r="A1710" s="32" t="s">
        <v>3473</v>
      </c>
      <c r="B1710" s="32" t="s">
        <v>2596</v>
      </c>
      <c r="C1710" s="32">
        <v>4</v>
      </c>
      <c r="D1710" s="32">
        <v>2</v>
      </c>
      <c r="E1710" s="26" t="str">
        <f>IFERROR(MATCH(A1710,기사별유입!$J$3:$J$3072,0),"")</f>
        <v/>
      </c>
      <c r="F1710" s="26" t="str">
        <f>IF(E1710="","",E1710&amp;"@"&amp;COUNTIF($E$1:E1710,E1710))</f>
        <v/>
      </c>
      <c r="G1710" s="26" t="str">
        <f t="shared" si="26"/>
        <v>Google 검색</v>
      </c>
      <c r="I1710" s="26" t="str">
        <f>IF(E1710="","",INDEX('기사 리스트'!B:B,MATCH("https://skinnonews.com"&amp;A1710,'기사 리스트'!C:C,0)))</f>
        <v/>
      </c>
    </row>
    <row r="1711" spans="1:9">
      <c r="A1711" s="32" t="s">
        <v>2662</v>
      </c>
      <c r="B1711" s="32">
        <v>4</v>
      </c>
      <c r="C1711" s="32">
        <v>3</v>
      </c>
      <c r="D1711" s="32">
        <v>1.3333333333333299</v>
      </c>
      <c r="E1711" s="26" t="str">
        <f>IFERROR(MATCH(A1711,기사별유입!$J$3:$J$3072,0),"")</f>
        <v/>
      </c>
      <c r="F1711" s="26" t="str">
        <f>IF(E1711="","",E1711&amp;"@"&amp;COUNTIF($E$1:E1711,E1711))</f>
        <v/>
      </c>
      <c r="G1711" s="26" t="str">
        <f t="shared" si="26"/>
        <v>4</v>
      </c>
      <c r="I1711" s="26" t="str">
        <f>IF(E1711="","",INDEX('기사 리스트'!B:B,MATCH("https://skinnonews.com"&amp;A1711,'기사 리스트'!C:C,0)))</f>
        <v/>
      </c>
    </row>
    <row r="1712" spans="1:9">
      <c r="A1712" s="32" t="s">
        <v>3494</v>
      </c>
      <c r="B1712" s="32" t="s">
        <v>2601</v>
      </c>
      <c r="C1712" s="32">
        <v>4</v>
      </c>
      <c r="D1712" s="32">
        <v>1</v>
      </c>
      <c r="E1712" s="26" t="str">
        <f>IFERROR(MATCH(A1712,기사별유입!$J$3:$J$3072,0),"")</f>
        <v/>
      </c>
      <c r="F1712" s="26" t="str">
        <f>IF(E1712="","",E1712&amp;"@"&amp;COUNTIF($E$1:E1712,E1712))</f>
        <v/>
      </c>
      <c r="G1712" s="26" t="str">
        <f t="shared" si="26"/>
        <v>Naver.com</v>
      </c>
      <c r="I1712" s="26" t="str">
        <f>IF(E1712="","",INDEX('기사 리스트'!B:B,MATCH("https://skinnonews.com"&amp;A1712,'기사 리스트'!C:C,0)))</f>
        <v/>
      </c>
    </row>
    <row r="1713" spans="1:9">
      <c r="A1713" s="32" t="s">
        <v>4733</v>
      </c>
      <c r="B1713" s="32">
        <v>4</v>
      </c>
      <c r="C1713" s="32">
        <v>3</v>
      </c>
      <c r="D1713" s="32">
        <v>1.3333333333333299</v>
      </c>
      <c r="E1713" s="26" t="str">
        <f>IFERROR(MATCH(A1713,기사별유입!$J$3:$J$3072,0),"")</f>
        <v/>
      </c>
      <c r="F1713" s="26" t="str">
        <f>IF(E1713="","",E1713&amp;"@"&amp;COUNTIF($E$1:E1713,E1713))</f>
        <v/>
      </c>
      <c r="G1713" s="26" t="str">
        <f t="shared" si="26"/>
        <v>4</v>
      </c>
      <c r="I1713" s="26" t="str">
        <f>IF(E1713="","",INDEX('기사 리스트'!B:B,MATCH("https://skinnonews.com"&amp;A1713,'기사 리스트'!C:C,0)))</f>
        <v/>
      </c>
    </row>
    <row r="1714" spans="1:9">
      <c r="A1714" s="32" t="s">
        <v>2065</v>
      </c>
      <c r="B1714" s="32" t="s">
        <v>2596</v>
      </c>
      <c r="C1714" s="32">
        <v>4</v>
      </c>
      <c r="D1714" s="32">
        <v>3</v>
      </c>
      <c r="E1714" s="26" t="str">
        <f>IFERROR(MATCH(A1714,기사별유입!$J$3:$J$3072,0),"")</f>
        <v/>
      </c>
      <c r="F1714" s="26" t="str">
        <f>IF(E1714="","",E1714&amp;"@"&amp;COUNTIF($E$1:E1714,E1714))</f>
        <v/>
      </c>
      <c r="G1714" s="26" t="str">
        <f t="shared" si="26"/>
        <v>Google 검색</v>
      </c>
      <c r="I1714" s="26" t="str">
        <f>IF(E1714="","",INDEX('기사 리스트'!B:B,MATCH("https://skinnonews.com"&amp;A1714,'기사 리스트'!C:C,0)))</f>
        <v/>
      </c>
    </row>
    <row r="1715" spans="1:9">
      <c r="A1715" s="32" t="s">
        <v>2542</v>
      </c>
      <c r="B1715" s="32" t="s">
        <v>2596</v>
      </c>
      <c r="C1715" s="32">
        <v>4</v>
      </c>
      <c r="D1715" s="32">
        <v>4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Google 검색</v>
      </c>
      <c r="I1715" s="26" t="str">
        <f>IF(E1715="","",INDEX('기사 리스트'!B:B,MATCH("https://skinnonews.com"&amp;A1715,'기사 리스트'!C:C,0)))</f>
        <v/>
      </c>
    </row>
    <row r="1716" spans="1:9">
      <c r="A1716" s="32" t="s">
        <v>4734</v>
      </c>
      <c r="B1716" s="32">
        <v>4</v>
      </c>
      <c r="C1716" s="32">
        <v>2</v>
      </c>
      <c r="D1716" s="32">
        <v>2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4</v>
      </c>
      <c r="I1716" s="26" t="str">
        <f>IF(E1716="","",INDEX('기사 리스트'!B:B,MATCH("https://skinnonews.com"&amp;A1716,'기사 리스트'!C:C,0)))</f>
        <v/>
      </c>
    </row>
    <row r="1717" spans="1:9">
      <c r="A1717" s="32" t="s">
        <v>4735</v>
      </c>
      <c r="B1717" s="32">
        <v>4</v>
      </c>
      <c r="C1717" s="32">
        <v>1</v>
      </c>
      <c r="D1717" s="32">
        <v>4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4</v>
      </c>
      <c r="I1717" s="26" t="str">
        <f>IF(E1717="","",INDEX('기사 리스트'!B:B,MATCH("https://skinnonews.com"&amp;A1717,'기사 리스트'!C:C,0)))</f>
        <v/>
      </c>
    </row>
    <row r="1718" spans="1:9">
      <c r="A1718" s="32" t="s">
        <v>4736</v>
      </c>
      <c r="B1718" s="32">
        <v>4</v>
      </c>
      <c r="C1718" s="32">
        <v>1</v>
      </c>
      <c r="D1718" s="32">
        <v>4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4</v>
      </c>
      <c r="I1718" s="26" t="str">
        <f>IF(E1718="","",INDEX('기사 리스트'!B:B,MATCH("https://skinnonews.com"&amp;A1718,'기사 리스트'!C:C,0)))</f>
        <v/>
      </c>
    </row>
    <row r="1719" spans="1:9">
      <c r="A1719" s="32" t="s">
        <v>3198</v>
      </c>
      <c r="B1719" s="32" t="s">
        <v>2596</v>
      </c>
      <c r="C1719" s="32">
        <v>4</v>
      </c>
      <c r="D1719" s="32">
        <v>3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Google 검색</v>
      </c>
      <c r="I1719" s="26" t="str">
        <f>IF(E1719="","",INDEX('기사 리스트'!B:B,MATCH("https://skinnonews.com"&amp;A1719,'기사 리스트'!C:C,0)))</f>
        <v/>
      </c>
    </row>
    <row r="1720" spans="1:9">
      <c r="A1720" s="32" t="s">
        <v>2544</v>
      </c>
      <c r="B1720" s="32" t="s">
        <v>2596</v>
      </c>
      <c r="C1720" s="32">
        <v>4</v>
      </c>
      <c r="D1720" s="32">
        <v>3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Google 검색</v>
      </c>
      <c r="I1720" s="26" t="str">
        <f>IF(E1720="","",INDEX('기사 리스트'!B:B,MATCH("https://skinnonews.com"&amp;A1720,'기사 리스트'!C:C,0)))</f>
        <v/>
      </c>
    </row>
    <row r="1721" spans="1:9">
      <c r="A1721" s="32" t="s">
        <v>4737</v>
      </c>
      <c r="B1721" s="32">
        <v>4</v>
      </c>
      <c r="C1721" s="32">
        <v>2</v>
      </c>
      <c r="D1721" s="32">
        <v>2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4</v>
      </c>
      <c r="I1721" s="26" t="str">
        <f>IF(E1721="","",INDEX('기사 리스트'!B:B,MATCH("https://skinnonews.com"&amp;A1721,'기사 리스트'!C:C,0)))</f>
        <v/>
      </c>
    </row>
    <row r="1722" spans="1:9">
      <c r="A1722" s="32" t="s">
        <v>1007</v>
      </c>
      <c r="B1722" s="32" t="s">
        <v>2646</v>
      </c>
      <c r="C1722" s="32">
        <v>4</v>
      </c>
      <c r="D1722" s="32">
        <v>2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Ozmailer.com</v>
      </c>
      <c r="I1722" s="26" t="str">
        <f>IF(E1722="","",INDEX('기사 리스트'!B:B,MATCH("https://skinnonews.com"&amp;A1722,'기사 리스트'!C:C,0)))</f>
        <v/>
      </c>
    </row>
    <row r="1723" spans="1:9">
      <c r="A1723" s="32" t="s">
        <v>1007</v>
      </c>
      <c r="B1723" s="32" t="s">
        <v>2604</v>
      </c>
      <c r="C1723" s="32">
        <v>4</v>
      </c>
      <c r="D1723" s="32">
        <v>4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Skgeocentric.com</v>
      </c>
      <c r="I1723" s="26" t="str">
        <f>IF(E1723="","",INDEX('기사 리스트'!B:B,MATCH("https://skinnonews.com"&amp;A1723,'기사 리스트'!C:C,0)))</f>
        <v/>
      </c>
    </row>
    <row r="1724" spans="1:9">
      <c r="A1724" s="32" t="s">
        <v>1007</v>
      </c>
      <c r="B1724" s="32" t="s">
        <v>2602</v>
      </c>
      <c r="C1724" s="32">
        <v>4</v>
      </c>
      <c r="D1724" s="32">
        <v>3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Skincheonpetrochem.com</v>
      </c>
      <c r="I1724" s="26" t="str">
        <f>IF(E1724="","",INDEX('기사 리스트'!B:B,MATCH("https://skinnonews.com"&amp;A1724,'기사 리스트'!C:C,0)))</f>
        <v/>
      </c>
    </row>
    <row r="1725" spans="1:9">
      <c r="A1725" s="32" t="s">
        <v>1174</v>
      </c>
      <c r="B1725" s="32" t="s">
        <v>2597</v>
      </c>
      <c r="C1725" s="32">
        <v>4</v>
      </c>
      <c r="D1725" s="32">
        <v>3</v>
      </c>
      <c r="E1725" s="26" t="str">
        <f>IFERROR(MATCH(A1725,기사별유입!$J$3:$J$3072,0),"")</f>
        <v/>
      </c>
      <c r="F1725" s="26" t="str">
        <f>IF(E1725="","",E1725&amp;"@"&amp;COUNTIF($E$1:E1725,E1725))</f>
        <v/>
      </c>
      <c r="G1725" s="26" t="str">
        <f t="shared" si="26"/>
        <v>직접유입</v>
      </c>
      <c r="I1725" s="26" t="str">
        <f>IF(E1725="","",INDEX('기사 리스트'!B:B,MATCH("https://skinnonews.com"&amp;A1725,'기사 리스트'!C:C,0)))</f>
        <v/>
      </c>
    </row>
    <row r="1726" spans="1:9">
      <c r="A1726" s="32" t="s">
        <v>3576</v>
      </c>
      <c r="B1726" s="32" t="s">
        <v>2597</v>
      </c>
      <c r="C1726" s="32">
        <v>4</v>
      </c>
      <c r="D1726" s="32">
        <v>1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직접유입</v>
      </c>
      <c r="I1726" s="26" t="str">
        <f>IF(E1726="","",INDEX('기사 리스트'!B:B,MATCH("https://skinnonews.com"&amp;A1726,'기사 리스트'!C:C,0)))</f>
        <v/>
      </c>
    </row>
    <row r="1727" spans="1:9">
      <c r="A1727" s="32" t="s">
        <v>994</v>
      </c>
      <c r="B1727" s="32" t="s">
        <v>2642</v>
      </c>
      <c r="C1727" s="32">
        <v>3</v>
      </c>
      <c r="D1727" s="32">
        <v>3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M.facebook.com</v>
      </c>
      <c r="I1727" s="26" t="str">
        <f>IF(E1727="","",INDEX('기사 리스트'!B:B,MATCH("https://skinnonews.com"&amp;A1727,'기사 리스트'!C:C,0)))</f>
        <v/>
      </c>
    </row>
    <row r="1728" spans="1:9">
      <c r="A1728" s="32" t="s">
        <v>994</v>
      </c>
      <c r="B1728" s="32" t="s">
        <v>2634</v>
      </c>
      <c r="C1728" s="32">
        <v>3</v>
      </c>
      <c r="D1728" s="32">
        <v>1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Marklines.com</v>
      </c>
      <c r="I1728" s="26" t="str">
        <f>IF(E1728="","",INDEX('기사 리스트'!B:B,MATCH("https://skinnonews.com"&amp;A1728,'기사 리스트'!C:C,0)))</f>
        <v/>
      </c>
    </row>
    <row r="1729" spans="1:9">
      <c r="A1729" s="32" t="s">
        <v>994</v>
      </c>
      <c r="B1729" s="32" t="s">
        <v>2632</v>
      </c>
      <c r="C1729" s="32">
        <v>3</v>
      </c>
      <c r="D1729" s="32">
        <v>2</v>
      </c>
      <c r="E1729" s="26" t="str">
        <f>IFERROR(MATCH(A1729,기사별유입!$J$3:$J$3072,0),"")</f>
        <v/>
      </c>
      <c r="F1729" s="26" t="str">
        <f>IF(E1729="","",E1729&amp;"@"&amp;COUNTIF($E$1:E1729,E1729))</f>
        <v/>
      </c>
      <c r="G1729" s="26" t="str">
        <f t="shared" si="26"/>
        <v>Skglobalchemical.com</v>
      </c>
      <c r="I1729" s="26" t="str">
        <f>IF(E1729="","",INDEX('기사 리스트'!B:B,MATCH("https://skinnonews.com"&amp;A1729,'기사 리스트'!C:C,0)))</f>
        <v/>
      </c>
    </row>
    <row r="1730" spans="1:9">
      <c r="A1730" s="32" t="s">
        <v>994</v>
      </c>
      <c r="B1730" s="32" t="s">
        <v>2623</v>
      </c>
      <c r="C1730" s="32">
        <v>3</v>
      </c>
      <c r="D1730" s="32">
        <v>2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Sktradinginternational.com</v>
      </c>
      <c r="I1730" s="26" t="str">
        <f>IF(E1730="","",INDEX('기사 리스트'!B:B,MATCH("https://skinnonews.com"&amp;A1730,'기사 리스트'!C:C,0)))</f>
        <v/>
      </c>
    </row>
    <row r="1731" spans="1:9">
      <c r="A1731" s="32" t="s">
        <v>1706</v>
      </c>
      <c r="B1731" s="32" t="s">
        <v>2597</v>
      </c>
      <c r="C1731" s="32">
        <v>3</v>
      </c>
      <c r="D1731" s="32">
        <v>2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직접유입</v>
      </c>
      <c r="I1731" s="26" t="str">
        <f>IF(E1731="","",INDEX('기사 리스트'!B:B,MATCH("https://skinnonews.com"&amp;A1731,'기사 리스트'!C:C,0)))</f>
        <v/>
      </c>
    </row>
    <row r="1732" spans="1:9">
      <c r="A1732" s="32" t="s">
        <v>2202</v>
      </c>
      <c r="B1732" s="32" t="s">
        <v>2596</v>
      </c>
      <c r="C1732" s="32">
        <v>3</v>
      </c>
      <c r="D1732" s="32">
        <v>3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Google 검색</v>
      </c>
      <c r="I1732" s="26" t="str">
        <f>IF(E1732="","",INDEX('기사 리스트'!B:B,MATCH("https://skinnonews.com"&amp;A1732,'기사 리스트'!C:C,0)))</f>
        <v/>
      </c>
    </row>
    <row r="1733" spans="1:9">
      <c r="A1733" s="32" t="s">
        <v>1448</v>
      </c>
      <c r="B1733" s="32" t="s">
        <v>2596</v>
      </c>
      <c r="C1733" s="32">
        <v>3</v>
      </c>
      <c r="D1733" s="32">
        <v>2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Google 검색</v>
      </c>
      <c r="I1733" s="26" t="str">
        <f>IF(E1733="","",INDEX('기사 리스트'!B:B,MATCH("https://skinnonews.com"&amp;A1733,'기사 리스트'!C:C,0)))</f>
        <v/>
      </c>
    </row>
    <row r="1734" spans="1:9">
      <c r="A1734" s="32" t="s">
        <v>1097</v>
      </c>
      <c r="B1734" s="32" t="s">
        <v>2598</v>
      </c>
      <c r="C1734" s="32">
        <v>3</v>
      </c>
      <c r="D1734" s="32">
        <v>2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Naver 검색</v>
      </c>
      <c r="I1734" s="26" t="str">
        <f>IF(E1734="","",INDEX('기사 리스트'!B:B,MATCH("https://skinnonews.com"&amp;A1734,'기사 리스트'!C:C,0)))</f>
        <v/>
      </c>
    </row>
    <row r="1735" spans="1:9">
      <c r="A1735" s="32" t="s">
        <v>3199</v>
      </c>
      <c r="B1735" s="32" t="s">
        <v>2596</v>
      </c>
      <c r="C1735" s="32">
        <v>3</v>
      </c>
      <c r="D1735" s="32">
        <v>2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Google 검색</v>
      </c>
      <c r="I1735" s="26" t="str">
        <f>IF(E1735="","",INDEX('기사 리스트'!B:B,MATCH("https://skinnonews.com"&amp;A1735,'기사 리스트'!C:C,0)))</f>
        <v/>
      </c>
    </row>
    <row r="1736" spans="1:9">
      <c r="A1736" s="32" t="s">
        <v>1044</v>
      </c>
      <c r="B1736" s="32" t="s">
        <v>2598</v>
      </c>
      <c r="C1736" s="32">
        <v>3</v>
      </c>
      <c r="D1736" s="32">
        <v>3</v>
      </c>
      <c r="E1736" s="26">
        <f>IFERROR(MATCH(A1736,기사별유입!$J$3:$J$3072,0),"")</f>
        <v>57</v>
      </c>
      <c r="F1736" s="26" t="str">
        <f>IF(E1736="","",E1736&amp;"@"&amp;COUNTIF($E$1:E1736,E1736))</f>
        <v>57@3</v>
      </c>
      <c r="G1736" s="26" t="str">
        <f t="shared" si="27"/>
        <v>Naver 검색</v>
      </c>
      <c r="I1736" s="26" t="str">
        <f>IF(E1736="","",INDEX('기사 리스트'!B:B,MATCH("https://skinnonews.com"&amp;A1736,'기사 리스트'!C:C,0)))</f>
        <v>SK온·포드 합작 ‘블루오벌SK’, 미국 최대 배터리 공장 기공식</v>
      </c>
    </row>
    <row r="1737" spans="1:9">
      <c r="A1737" s="32" t="s">
        <v>1100</v>
      </c>
      <c r="B1737" s="32" t="s">
        <v>2598</v>
      </c>
      <c r="C1737" s="32">
        <v>3</v>
      </c>
      <c r="D1737" s="32">
        <v>3</v>
      </c>
      <c r="E1737" s="26" t="str">
        <f>IFERROR(MATCH(A1737,기사별유입!$J$3:$J$3072,0),"")</f>
        <v/>
      </c>
      <c r="F1737" s="26" t="str">
        <f>IF(E1737="","",E1737&amp;"@"&amp;COUNTIF($E$1:E1737,E1737))</f>
        <v/>
      </c>
      <c r="G1737" s="26" t="str">
        <f t="shared" si="27"/>
        <v>Naver 검색</v>
      </c>
      <c r="I1737" s="26" t="str">
        <f>IF(E1737="","",INDEX('기사 리스트'!B:B,MATCH("https://skinnonews.com"&amp;A1737,'기사 리스트'!C:C,0)))</f>
        <v/>
      </c>
    </row>
    <row r="1738" spans="1:9">
      <c r="A1738" s="32" t="s">
        <v>1100</v>
      </c>
      <c r="B1738" s="32" t="s">
        <v>2601</v>
      </c>
      <c r="C1738" s="32">
        <v>3</v>
      </c>
      <c r="D1738" s="32">
        <v>3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Naver.com</v>
      </c>
      <c r="I1738" s="26" t="str">
        <f>IF(E1738="","",INDEX('기사 리스트'!B:B,MATCH("https://skinnonews.com"&amp;A1738,'기사 리스트'!C:C,0)))</f>
        <v/>
      </c>
    </row>
    <row r="1739" spans="1:9">
      <c r="A1739" s="32" t="s">
        <v>1449</v>
      </c>
      <c r="B1739" s="32" t="s">
        <v>2596</v>
      </c>
      <c r="C1739" s="32">
        <v>3</v>
      </c>
      <c r="D1739" s="32">
        <v>3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Google 검색</v>
      </c>
      <c r="I1739" s="26" t="str">
        <f>IF(E1739="","",INDEX('기사 리스트'!B:B,MATCH("https://skinnonews.com"&amp;A1739,'기사 리스트'!C:C,0)))</f>
        <v/>
      </c>
    </row>
    <row r="1740" spans="1:9">
      <c r="A1740" s="32" t="s">
        <v>1071</v>
      </c>
      <c r="B1740" s="32" t="s">
        <v>2599</v>
      </c>
      <c r="C1740" s="32">
        <v>3</v>
      </c>
      <c r="D1740" s="32">
        <v>1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Sk-on.com</v>
      </c>
      <c r="I1740" s="26" t="str">
        <f>IF(E1740="","",INDEX('기사 리스트'!B:B,MATCH("https://skinnonews.com"&amp;A1740,'기사 리스트'!C:C,0)))</f>
        <v/>
      </c>
    </row>
    <row r="1741" spans="1:9">
      <c r="A1741" s="32" t="s">
        <v>1520</v>
      </c>
      <c r="B1741" s="32" t="s">
        <v>2596</v>
      </c>
      <c r="C1741" s="32">
        <v>3</v>
      </c>
      <c r="D1741" s="32">
        <v>3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Google 검색</v>
      </c>
      <c r="I1741" s="26" t="str">
        <f>IF(E1741="","",INDEX('기사 리스트'!B:B,MATCH("https://skinnonews.com"&amp;A1741,'기사 리스트'!C:C,0)))</f>
        <v/>
      </c>
    </row>
    <row r="1742" spans="1:9">
      <c r="A1742" s="32" t="s">
        <v>1960</v>
      </c>
      <c r="B1742" s="32" t="s">
        <v>2596</v>
      </c>
      <c r="C1742" s="32">
        <v>3</v>
      </c>
      <c r="D1742" s="32">
        <v>2</v>
      </c>
      <c r="E1742" s="26" t="str">
        <f>IFERROR(MATCH(A1742,기사별유입!$J$3:$J$3072,0),"")</f>
        <v/>
      </c>
      <c r="F1742" s="26" t="str">
        <f>IF(E1742="","",E1742&amp;"@"&amp;COUNTIF($E$1:E1742,E1742))</f>
        <v/>
      </c>
      <c r="G1742" s="26" t="str">
        <f t="shared" si="27"/>
        <v>Google 검색</v>
      </c>
      <c r="I1742" s="26" t="str">
        <f>IF(E1742="","",INDEX('기사 리스트'!B:B,MATCH("https://skinnonews.com"&amp;A1742,'기사 리스트'!C:C,0)))</f>
        <v/>
      </c>
    </row>
    <row r="1743" spans="1:9">
      <c r="A1743" s="32" t="s">
        <v>1151</v>
      </c>
      <c r="B1743" s="32" t="s">
        <v>2598</v>
      </c>
      <c r="C1743" s="32">
        <v>3</v>
      </c>
      <c r="D1743" s="32">
        <v>2</v>
      </c>
      <c r="E1743" s="26" t="str">
        <f>IFERROR(MATCH(A1743,기사별유입!$J$3:$J$3072,0),"")</f>
        <v/>
      </c>
      <c r="F1743" s="26" t="str">
        <f>IF(E1743="","",E1743&amp;"@"&amp;COUNTIF($E$1:E1743,E1743))</f>
        <v/>
      </c>
      <c r="G1743" s="26" t="str">
        <f t="shared" si="27"/>
        <v>Naver 검색</v>
      </c>
      <c r="I1743" s="26" t="str">
        <f>IF(E1743="","",INDEX('기사 리스트'!B:B,MATCH("https://skinnonews.com"&amp;A1743,'기사 리스트'!C:C,0)))</f>
        <v/>
      </c>
    </row>
    <row r="1744" spans="1:9">
      <c r="A1744" s="32" t="s">
        <v>2380</v>
      </c>
      <c r="B1744" s="32" t="s">
        <v>2596</v>
      </c>
      <c r="C1744" s="32">
        <v>3</v>
      </c>
      <c r="D1744" s="32">
        <v>3</v>
      </c>
      <c r="E1744" s="26" t="str">
        <f>IFERROR(MATCH(A1744,기사별유입!$J$3:$J$3072,0),"")</f>
        <v/>
      </c>
      <c r="F1744" s="26" t="str">
        <f>IF(E1744="","",E1744&amp;"@"&amp;COUNTIF($E$1:E1744,E1744))</f>
        <v/>
      </c>
      <c r="G1744" s="26" t="str">
        <f t="shared" si="27"/>
        <v>Google 검색</v>
      </c>
      <c r="I1744" s="26" t="str">
        <f>IF(E1744="","",INDEX('기사 리스트'!B:B,MATCH("https://skinnonews.com"&amp;A1744,'기사 리스트'!C:C,0)))</f>
        <v/>
      </c>
    </row>
    <row r="1745" spans="1:9">
      <c r="A1745" s="32" t="s">
        <v>1566</v>
      </c>
      <c r="B1745" s="32" t="s">
        <v>2623</v>
      </c>
      <c r="C1745" s="32">
        <v>3</v>
      </c>
      <c r="D1745" s="32">
        <v>3</v>
      </c>
      <c r="E1745" s="26" t="str">
        <f>IFERROR(MATCH(A1745,기사별유입!$J$3:$J$3072,0),"")</f>
        <v/>
      </c>
      <c r="F1745" s="26" t="str">
        <f>IF(E1745="","",E1745&amp;"@"&amp;COUNTIF($E$1:E1745,E1745))</f>
        <v/>
      </c>
      <c r="G1745" s="26" t="str">
        <f t="shared" si="27"/>
        <v>Sktradinginternational.com</v>
      </c>
      <c r="I1745" s="26" t="str">
        <f>IF(E1745="","",INDEX('기사 리스트'!B:B,MATCH("https://skinnonews.com"&amp;A1745,'기사 리스트'!C:C,0)))</f>
        <v/>
      </c>
    </row>
    <row r="1746" spans="1:9">
      <c r="A1746" s="32" t="s">
        <v>1781</v>
      </c>
      <c r="B1746" s="32" t="s">
        <v>2598</v>
      </c>
      <c r="C1746" s="32">
        <v>3</v>
      </c>
      <c r="D1746" s="32">
        <v>2</v>
      </c>
      <c r="E1746" s="26" t="str">
        <f>IFERROR(MATCH(A1746,기사별유입!$J$3:$J$3072,0),"")</f>
        <v/>
      </c>
      <c r="F1746" s="26" t="str">
        <f>IF(E1746="","",E1746&amp;"@"&amp;COUNTIF($E$1:E1746,E1746))</f>
        <v/>
      </c>
      <c r="G1746" s="26" t="str">
        <f t="shared" si="27"/>
        <v>Naver 검색</v>
      </c>
      <c r="I1746" s="26" t="str">
        <f>IF(E1746="","",INDEX('기사 리스트'!B:B,MATCH("https://skinnonews.com"&amp;A1746,'기사 리스트'!C:C,0)))</f>
        <v/>
      </c>
    </row>
    <row r="1747" spans="1:9">
      <c r="A1747" s="32" t="s">
        <v>1258</v>
      </c>
      <c r="B1747" s="32" t="s">
        <v>2598</v>
      </c>
      <c r="C1747" s="32">
        <v>3</v>
      </c>
      <c r="D1747" s="32">
        <v>3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Naver 검색</v>
      </c>
      <c r="I1747" s="26" t="str">
        <f>IF(E1747="","",INDEX('기사 리스트'!B:B,MATCH("https://skinnonews.com"&amp;A1747,'기사 리스트'!C:C,0)))</f>
        <v/>
      </c>
    </row>
    <row r="1748" spans="1:9">
      <c r="A1748" s="32" t="s">
        <v>1568</v>
      </c>
      <c r="B1748" s="32" t="s">
        <v>2596</v>
      </c>
      <c r="C1748" s="32">
        <v>3</v>
      </c>
      <c r="D1748" s="32">
        <v>3</v>
      </c>
      <c r="E1748" s="26" t="str">
        <f>IFERROR(MATCH(A1748,기사별유입!$J$3:$J$3072,0),"")</f>
        <v/>
      </c>
      <c r="F1748" s="26" t="str">
        <f>IF(E1748="","",E1748&amp;"@"&amp;COUNTIF($E$1:E1748,E1748))</f>
        <v/>
      </c>
      <c r="G1748" s="26" t="str">
        <f t="shared" si="27"/>
        <v>Google 검색</v>
      </c>
      <c r="I1748" s="26" t="str">
        <f>IF(E1748="","",INDEX('기사 리스트'!B:B,MATCH("https://skinnonews.com"&amp;A1748,'기사 리스트'!C:C,0)))</f>
        <v/>
      </c>
    </row>
    <row r="1749" spans="1:9">
      <c r="A1749" s="32" t="s">
        <v>1274</v>
      </c>
      <c r="B1749" s="32" t="s">
        <v>2598</v>
      </c>
      <c r="C1749" s="32">
        <v>3</v>
      </c>
      <c r="D1749" s="32">
        <v>2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Naver 검색</v>
      </c>
      <c r="I1749" s="26" t="str">
        <f>IF(E1749="","",INDEX('기사 리스트'!B:B,MATCH("https://skinnonews.com"&amp;A1749,'기사 리스트'!C:C,0)))</f>
        <v/>
      </c>
    </row>
    <row r="1750" spans="1:9">
      <c r="A1750" s="32" t="s">
        <v>3496</v>
      </c>
      <c r="B1750" s="32" t="s">
        <v>2596</v>
      </c>
      <c r="C1750" s="32">
        <v>3</v>
      </c>
      <c r="D1750" s="32">
        <v>3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Google 검색</v>
      </c>
      <c r="I1750" s="26" t="str">
        <f>IF(E1750="","",INDEX('기사 리스트'!B:B,MATCH("https://skinnonews.com"&amp;A1750,'기사 리스트'!C:C,0)))</f>
        <v/>
      </c>
    </row>
    <row r="1751" spans="1:9">
      <c r="A1751" s="32" t="s">
        <v>1964</v>
      </c>
      <c r="B1751" s="32" t="s">
        <v>2596</v>
      </c>
      <c r="C1751" s="32">
        <v>3</v>
      </c>
      <c r="D1751" s="32">
        <v>2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Google 검색</v>
      </c>
      <c r="I1751" s="26" t="str">
        <f>IF(E1751="","",INDEX('기사 리스트'!B:B,MATCH("https://skinnonews.com"&amp;A1751,'기사 리스트'!C:C,0)))</f>
        <v/>
      </c>
    </row>
    <row r="1752" spans="1:9">
      <c r="A1752" s="32" t="s">
        <v>1451</v>
      </c>
      <c r="B1752" s="32" t="s">
        <v>2597</v>
      </c>
      <c r="C1752" s="32">
        <v>3</v>
      </c>
      <c r="D1752" s="32">
        <v>2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직접유입</v>
      </c>
      <c r="I1752" s="26" t="str">
        <f>IF(E1752="","",INDEX('기사 리스트'!B:B,MATCH("https://skinnonews.com"&amp;A1752,'기사 리스트'!C:C,0)))</f>
        <v/>
      </c>
    </row>
    <row r="1753" spans="1:9">
      <c r="A1753" s="32" t="s">
        <v>2212</v>
      </c>
      <c r="B1753" s="32" t="s">
        <v>2596</v>
      </c>
      <c r="C1753" s="32">
        <v>3</v>
      </c>
      <c r="D1753" s="32">
        <v>3</v>
      </c>
      <c r="E1753" s="26" t="str">
        <f>IFERROR(MATCH(A1753,기사별유입!$J$3:$J$3072,0),"")</f>
        <v/>
      </c>
      <c r="F1753" s="26" t="str">
        <f>IF(E1753="","",E1753&amp;"@"&amp;COUNTIF($E$1:E1753,E1753))</f>
        <v/>
      </c>
      <c r="G1753" s="26" t="str">
        <f t="shared" si="27"/>
        <v>Google 검색</v>
      </c>
      <c r="I1753" s="26" t="str">
        <f>IF(E1753="","",INDEX('기사 리스트'!B:B,MATCH("https://skinnonews.com"&amp;A1753,'기사 리스트'!C:C,0)))</f>
        <v/>
      </c>
    </row>
    <row r="1754" spans="1:9">
      <c r="A1754" s="32" t="s">
        <v>2875</v>
      </c>
      <c r="B1754" s="32" t="s">
        <v>2596</v>
      </c>
      <c r="C1754" s="32">
        <v>3</v>
      </c>
      <c r="D1754" s="32">
        <v>3</v>
      </c>
      <c r="E1754" s="26" t="str">
        <f>IFERROR(MATCH(A1754,기사별유입!$J$3:$J$3072,0),"")</f>
        <v/>
      </c>
      <c r="F1754" s="26" t="str">
        <f>IF(E1754="","",E1754&amp;"@"&amp;COUNTIF($E$1:E1754,E1754))</f>
        <v/>
      </c>
      <c r="G1754" s="26" t="str">
        <f t="shared" si="27"/>
        <v>Google 검색</v>
      </c>
      <c r="I1754" s="26" t="str">
        <f>IF(E1754="","",INDEX('기사 리스트'!B:B,MATCH("https://skinnonews.com"&amp;A1754,'기사 리스트'!C:C,0)))</f>
        <v/>
      </c>
    </row>
    <row r="1755" spans="1:9">
      <c r="A1755" s="32" t="s">
        <v>1452</v>
      </c>
      <c r="B1755" s="32" t="s">
        <v>2596</v>
      </c>
      <c r="C1755" s="32">
        <v>3</v>
      </c>
      <c r="D1755" s="32">
        <v>3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Google 검색</v>
      </c>
      <c r="I1755" s="26" t="str">
        <f>IF(E1755="","",INDEX('기사 리스트'!B:B,MATCH("https://skinnonews.com"&amp;A1755,'기사 리스트'!C:C,0)))</f>
        <v/>
      </c>
    </row>
    <row r="1756" spans="1:9">
      <c r="A1756" s="32" t="s">
        <v>1183</v>
      </c>
      <c r="B1756" s="32" t="s">
        <v>2609</v>
      </c>
      <c r="C1756" s="32">
        <v>3</v>
      </c>
      <c r="D1756" s="32">
        <v>3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Bing</v>
      </c>
      <c r="I1756" s="26" t="str">
        <f>IF(E1756="","",INDEX('기사 리스트'!B:B,MATCH("https://skinnonews.com"&amp;A1756,'기사 리스트'!C:C,0)))</f>
        <v/>
      </c>
    </row>
    <row r="1757" spans="1:9">
      <c r="A1757" s="32" t="s">
        <v>1183</v>
      </c>
      <c r="B1757" s="32" t="s">
        <v>2601</v>
      </c>
      <c r="C1757" s="32">
        <v>3</v>
      </c>
      <c r="D1757" s="32">
        <v>1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Naver.com</v>
      </c>
      <c r="I1757" s="26" t="str">
        <f>IF(E1757="","",INDEX('기사 리스트'!B:B,MATCH("https://skinnonews.com"&amp;A1757,'기사 리스트'!C:C,0)))</f>
        <v/>
      </c>
    </row>
    <row r="1758" spans="1:9">
      <c r="A1758" s="32" t="s">
        <v>1965</v>
      </c>
      <c r="B1758" s="32" t="s">
        <v>2596</v>
      </c>
      <c r="C1758" s="32">
        <v>3</v>
      </c>
      <c r="D1758" s="32">
        <v>3</v>
      </c>
      <c r="E1758" s="26" t="str">
        <f>IFERROR(MATCH(A1758,기사별유입!$J$3:$J$3072,0),"")</f>
        <v/>
      </c>
      <c r="F1758" s="26" t="str">
        <f>IF(E1758="","",E1758&amp;"@"&amp;COUNTIF($E$1:E1758,E1758))</f>
        <v/>
      </c>
      <c r="G1758" s="26" t="str">
        <f t="shared" si="27"/>
        <v>Google 검색</v>
      </c>
      <c r="I1758" s="26" t="str">
        <f>IF(E1758="","",INDEX('기사 리스트'!B:B,MATCH("https://skinnonews.com"&amp;A1758,'기사 리스트'!C:C,0)))</f>
        <v/>
      </c>
    </row>
    <row r="1759" spans="1:9">
      <c r="A1759" s="32" t="s">
        <v>1864</v>
      </c>
      <c r="B1759" s="32" t="s">
        <v>2596</v>
      </c>
      <c r="C1759" s="32">
        <v>3</v>
      </c>
      <c r="D1759" s="32">
        <v>2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Google 검색</v>
      </c>
      <c r="I1759" s="26" t="str">
        <f>IF(E1759="","",INDEX('기사 리스트'!B:B,MATCH("https://skinnonews.com"&amp;A1759,'기사 리스트'!C:C,0)))</f>
        <v/>
      </c>
    </row>
    <row r="1760" spans="1:9">
      <c r="A1760" s="32" t="s">
        <v>1782</v>
      </c>
      <c r="B1760" s="32" t="s">
        <v>2597</v>
      </c>
      <c r="C1760" s="32">
        <v>3</v>
      </c>
      <c r="D1760" s="32">
        <v>1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직접유입</v>
      </c>
      <c r="I1760" s="26" t="str">
        <f>IF(E1760="","",INDEX('기사 리스트'!B:B,MATCH("https://skinnonews.com"&amp;A1760,'기사 리스트'!C:C,0)))</f>
        <v/>
      </c>
    </row>
    <row r="1761" spans="1:9">
      <c r="A1761" s="32" t="s">
        <v>1671</v>
      </c>
      <c r="B1761" s="32" t="s">
        <v>2596</v>
      </c>
      <c r="C1761" s="32">
        <v>3</v>
      </c>
      <c r="D1761" s="32">
        <v>2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Google 검색</v>
      </c>
      <c r="I1761" s="26" t="str">
        <f>IF(E1761="","",INDEX('기사 리스트'!B:B,MATCH("https://skinnonews.com"&amp;A1761,'기사 리스트'!C:C,0)))</f>
        <v/>
      </c>
    </row>
    <row r="1762" spans="1:9">
      <c r="A1762" s="32" t="s">
        <v>1867</v>
      </c>
      <c r="B1762" s="32" t="s">
        <v>2596</v>
      </c>
      <c r="C1762" s="32">
        <v>3</v>
      </c>
      <c r="D1762" s="32">
        <v>3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Google 검색</v>
      </c>
      <c r="I1762" s="26" t="str">
        <f>IF(E1762="","",INDEX('기사 리스트'!B:B,MATCH("https://skinnonews.com"&amp;A1762,'기사 리스트'!C:C,0)))</f>
        <v/>
      </c>
    </row>
    <row r="1763" spans="1:9">
      <c r="A1763" s="32" t="s">
        <v>3119</v>
      </c>
      <c r="B1763" s="32" t="s">
        <v>2596</v>
      </c>
      <c r="C1763" s="32">
        <v>3</v>
      </c>
      <c r="D1763" s="32">
        <v>2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Google 검색</v>
      </c>
      <c r="I1763" s="26" t="str">
        <f>IF(E1763="","",INDEX('기사 리스트'!B:B,MATCH("https://skinnonews.com"&amp;A1763,'기사 리스트'!C:C,0)))</f>
        <v/>
      </c>
    </row>
    <row r="1764" spans="1:9">
      <c r="A1764" s="32" t="s">
        <v>3579</v>
      </c>
      <c r="B1764" s="32" t="s">
        <v>2596</v>
      </c>
      <c r="C1764" s="32">
        <v>3</v>
      </c>
      <c r="D1764" s="32">
        <v>2</v>
      </c>
      <c r="E1764" s="26" t="str">
        <f>IFERROR(MATCH(A1764,기사별유입!$J$3:$J$3072,0),"")</f>
        <v/>
      </c>
      <c r="F1764" s="26" t="str">
        <f>IF(E1764="","",E1764&amp;"@"&amp;COUNTIF($E$1:E1764,E1764))</f>
        <v/>
      </c>
      <c r="G1764" s="26" t="str">
        <f t="shared" si="27"/>
        <v>Google 검색</v>
      </c>
      <c r="I1764" s="26" t="str">
        <f>IF(E1764="","",INDEX('기사 리스트'!B:B,MATCH("https://skinnonews.com"&amp;A1764,'기사 리스트'!C:C,0)))</f>
        <v/>
      </c>
    </row>
    <row r="1765" spans="1:9">
      <c r="A1765" s="32" t="s">
        <v>2078</v>
      </c>
      <c r="B1765" s="32" t="s">
        <v>2598</v>
      </c>
      <c r="C1765" s="32">
        <v>3</v>
      </c>
      <c r="D1765" s="32">
        <v>3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Naver 검색</v>
      </c>
      <c r="I1765" s="26" t="str">
        <f>IF(E1765="","",INDEX('기사 리스트'!B:B,MATCH("https://skinnonews.com"&amp;A1765,'기사 리스트'!C:C,0)))</f>
        <v/>
      </c>
    </row>
    <row r="1766" spans="1:9">
      <c r="A1766" s="32" t="s">
        <v>1379</v>
      </c>
      <c r="B1766" s="32" t="s">
        <v>2598</v>
      </c>
      <c r="C1766" s="32">
        <v>3</v>
      </c>
      <c r="D1766" s="32">
        <v>2</v>
      </c>
      <c r="E1766" s="26" t="str">
        <f>IFERROR(MATCH(A1766,기사별유입!$J$3:$J$3072,0),"")</f>
        <v/>
      </c>
      <c r="F1766" s="26" t="str">
        <f>IF(E1766="","",E1766&amp;"@"&amp;COUNTIF($E$1:E1766,E1766))</f>
        <v/>
      </c>
      <c r="G1766" s="26" t="str">
        <f t="shared" si="27"/>
        <v>Naver 검색</v>
      </c>
      <c r="I1766" s="26" t="str">
        <f>IF(E1766="","",INDEX('기사 리스트'!B:B,MATCH("https://skinnonews.com"&amp;A1766,'기사 리스트'!C:C,0)))</f>
        <v/>
      </c>
    </row>
    <row r="1767" spans="1:9">
      <c r="A1767" s="32" t="s">
        <v>2392</v>
      </c>
      <c r="B1767" s="32" t="s">
        <v>2596</v>
      </c>
      <c r="C1767" s="32">
        <v>3</v>
      </c>
      <c r="D1767" s="32">
        <v>3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Google 검색</v>
      </c>
      <c r="I1767" s="26" t="str">
        <f>IF(E1767="","",INDEX('기사 리스트'!B:B,MATCH("https://skinnonews.com"&amp;A1767,'기사 리스트'!C:C,0)))</f>
        <v/>
      </c>
    </row>
    <row r="1768" spans="1:9">
      <c r="A1768" s="32" t="s">
        <v>1156</v>
      </c>
      <c r="B1768" s="32" t="s">
        <v>2597</v>
      </c>
      <c r="C1768" s="32">
        <v>3</v>
      </c>
      <c r="D1768" s="32">
        <v>3</v>
      </c>
      <c r="E1768" s="26" t="str">
        <f>IFERROR(MATCH(A1768,기사별유입!$J$3:$J$3072,0),"")</f>
        <v/>
      </c>
      <c r="F1768" s="26" t="str">
        <f>IF(E1768="","",E1768&amp;"@"&amp;COUNTIF($E$1:E1768,E1768))</f>
        <v/>
      </c>
      <c r="G1768" s="26" t="str">
        <f t="shared" si="27"/>
        <v>직접유입</v>
      </c>
      <c r="I1768" s="26" t="str">
        <f>IF(E1768="","",INDEX('기사 리스트'!B:B,MATCH("https://skinnonews.com"&amp;A1768,'기사 리스트'!C:C,0)))</f>
        <v/>
      </c>
    </row>
    <row r="1769" spans="1:9">
      <c r="A1769" s="32" t="s">
        <v>1525</v>
      </c>
      <c r="B1769" s="32" t="s">
        <v>2596</v>
      </c>
      <c r="C1769" s="32">
        <v>3</v>
      </c>
      <c r="D1769" s="32">
        <v>3</v>
      </c>
      <c r="E1769" s="26" t="str">
        <f>IFERROR(MATCH(A1769,기사별유입!$J$3:$J$3072,0),"")</f>
        <v/>
      </c>
      <c r="F1769" s="26" t="str">
        <f>IF(E1769="","",E1769&amp;"@"&amp;COUNTIF($E$1:E1769,E1769))</f>
        <v/>
      </c>
      <c r="G1769" s="26" t="str">
        <f t="shared" si="27"/>
        <v>Google 검색</v>
      </c>
      <c r="I1769" s="26" t="str">
        <f>IF(E1769="","",INDEX('기사 리스트'!B:B,MATCH("https://skinnonews.com"&amp;A1769,'기사 리스트'!C:C,0)))</f>
        <v/>
      </c>
    </row>
    <row r="1770" spans="1:9">
      <c r="A1770" s="32" t="s">
        <v>1319</v>
      </c>
      <c r="B1770" s="32" t="s">
        <v>2601</v>
      </c>
      <c r="C1770" s="32">
        <v>3</v>
      </c>
      <c r="D1770" s="32">
        <v>2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Naver.com</v>
      </c>
      <c r="I1770" s="26" t="str">
        <f>IF(E1770="","",INDEX('기사 리스트'!B:B,MATCH("https://skinnonews.com"&amp;A1770,'기사 리스트'!C:C,0)))</f>
        <v/>
      </c>
    </row>
    <row r="1771" spans="1:9">
      <c r="A1771" s="32" t="s">
        <v>1457</v>
      </c>
      <c r="B1771" s="32" t="s">
        <v>2597</v>
      </c>
      <c r="C1771" s="32">
        <v>3</v>
      </c>
      <c r="D1771" s="32">
        <v>1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직접유입</v>
      </c>
      <c r="I1771" s="26" t="str">
        <f>IF(E1771="","",INDEX('기사 리스트'!B:B,MATCH("https://skinnonews.com"&amp;A1771,'기사 리스트'!C:C,0)))</f>
        <v/>
      </c>
    </row>
    <row r="1772" spans="1:9">
      <c r="A1772" s="32" t="s">
        <v>2393</v>
      </c>
      <c r="B1772" s="32" t="s">
        <v>2596</v>
      </c>
      <c r="C1772" s="32">
        <v>3</v>
      </c>
      <c r="D1772" s="32">
        <v>2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Google 검색</v>
      </c>
      <c r="I1772" s="26" t="str">
        <f>IF(E1772="","",INDEX('기사 리스트'!B:B,MATCH("https://skinnonews.com"&amp;A1772,'기사 리스트'!C:C,0)))</f>
        <v/>
      </c>
    </row>
    <row r="1773" spans="1:9">
      <c r="A1773" s="32" t="s">
        <v>1716</v>
      </c>
      <c r="B1773" s="32" t="s">
        <v>2596</v>
      </c>
      <c r="C1773" s="32">
        <v>3</v>
      </c>
      <c r="D1773" s="32">
        <v>3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Google 검색</v>
      </c>
      <c r="I1773" s="26" t="str">
        <f>IF(E1773="","",INDEX('기사 리스트'!B:B,MATCH("https://skinnonews.com"&amp;A1773,'기사 리스트'!C:C,0)))</f>
        <v/>
      </c>
    </row>
    <row r="1774" spans="1:9">
      <c r="A1774" s="32" t="s">
        <v>1784</v>
      </c>
      <c r="B1774" s="32" t="s">
        <v>2598</v>
      </c>
      <c r="C1774" s="32">
        <v>3</v>
      </c>
      <c r="D1774" s="32">
        <v>3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Naver 검색</v>
      </c>
      <c r="I1774" s="26" t="str">
        <f>IF(E1774="","",INDEX('기사 리스트'!B:B,MATCH("https://skinnonews.com"&amp;A1774,'기사 리스트'!C:C,0)))</f>
        <v/>
      </c>
    </row>
    <row r="1775" spans="1:9">
      <c r="A1775" s="32" t="s">
        <v>1127</v>
      </c>
      <c r="B1775" s="32" t="s">
        <v>2597</v>
      </c>
      <c r="C1775" s="32">
        <v>3</v>
      </c>
      <c r="D1775" s="32">
        <v>3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직접유입</v>
      </c>
      <c r="I1775" s="26" t="str">
        <f>IF(E1775="","",INDEX('기사 리스트'!B:B,MATCH("https://skinnonews.com"&amp;A1775,'기사 리스트'!C:C,0)))</f>
        <v/>
      </c>
    </row>
    <row r="1776" spans="1:9">
      <c r="A1776" s="32" t="s">
        <v>1971</v>
      </c>
      <c r="B1776" s="32" t="s">
        <v>3345</v>
      </c>
      <c r="C1776" s="32">
        <v>3</v>
      </c>
      <c r="D1776" s="32">
        <v>2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Marineinv.com</v>
      </c>
      <c r="I1776" s="26" t="str">
        <f>IF(E1776="","",INDEX('기사 리스트'!B:B,MATCH("https://skinnonews.com"&amp;A1776,'기사 리스트'!C:C,0)))</f>
        <v/>
      </c>
    </row>
    <row r="1777" spans="1:9">
      <c r="A1777" s="32" t="s">
        <v>1526</v>
      </c>
      <c r="B1777" s="32" t="s">
        <v>2597</v>
      </c>
      <c r="C1777" s="32">
        <v>3</v>
      </c>
      <c r="D1777" s="32">
        <v>3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직접유입</v>
      </c>
      <c r="I1777" s="26" t="str">
        <f>IF(E1777="","",INDEX('기사 리스트'!B:B,MATCH("https://skinnonews.com"&amp;A1777,'기사 리스트'!C:C,0)))</f>
        <v/>
      </c>
    </row>
    <row r="1778" spans="1:9">
      <c r="A1778" s="32" t="s">
        <v>1620</v>
      </c>
      <c r="B1778" s="32" t="s">
        <v>2596</v>
      </c>
      <c r="C1778" s="32">
        <v>3</v>
      </c>
      <c r="D1778" s="32">
        <v>3</v>
      </c>
      <c r="E1778" s="26" t="str">
        <f>IFERROR(MATCH(A1778,기사별유입!$J$3:$J$3072,0),"")</f>
        <v/>
      </c>
      <c r="F1778" s="26" t="str">
        <f>IF(E1778="","",E1778&amp;"@"&amp;COUNTIF($E$1:E1778,E1778))</f>
        <v/>
      </c>
      <c r="G1778" s="26" t="str">
        <f t="shared" si="27"/>
        <v>Google 검색</v>
      </c>
      <c r="I1778" s="26" t="str">
        <f>IF(E1778="","",INDEX('기사 리스트'!B:B,MATCH("https://skinnonews.com"&amp;A1778,'기사 리스트'!C:C,0)))</f>
        <v/>
      </c>
    </row>
    <row r="1779" spans="1:9">
      <c r="A1779" s="32" t="s">
        <v>1433</v>
      </c>
      <c r="B1779" s="32" t="s">
        <v>2596</v>
      </c>
      <c r="C1779" s="32">
        <v>3</v>
      </c>
      <c r="D1779" s="32">
        <v>2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Google 검색</v>
      </c>
      <c r="I1779" s="26" t="str">
        <f>IF(E1779="","",INDEX('기사 리스트'!B:B,MATCH("https://skinnonews.com"&amp;A1779,'기사 리스트'!C:C,0)))</f>
        <v/>
      </c>
    </row>
    <row r="1780" spans="1:9">
      <c r="A1780" s="32" t="s">
        <v>2833</v>
      </c>
      <c r="B1780" s="32" t="s">
        <v>2596</v>
      </c>
      <c r="C1780" s="32">
        <v>3</v>
      </c>
      <c r="D1780" s="32">
        <v>2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Google 검색</v>
      </c>
      <c r="I1780" s="26" t="str">
        <f>IF(E1780="","",INDEX('기사 리스트'!B:B,MATCH("https://skinnonews.com"&amp;A1780,'기사 리스트'!C:C,0)))</f>
        <v/>
      </c>
    </row>
    <row r="1781" spans="1:9">
      <c r="A1781" s="32" t="s">
        <v>3580</v>
      </c>
      <c r="B1781" s="32" t="s">
        <v>2596</v>
      </c>
      <c r="C1781" s="32">
        <v>3</v>
      </c>
      <c r="D1781" s="32">
        <v>3</v>
      </c>
      <c r="E1781" s="26" t="str">
        <f>IFERROR(MATCH(A1781,기사별유입!$J$3:$J$3072,0),"")</f>
        <v/>
      </c>
      <c r="F1781" s="26" t="str">
        <f>IF(E1781="","",E1781&amp;"@"&amp;COUNTIF($E$1:E1781,E1781))</f>
        <v/>
      </c>
      <c r="G1781" s="26" t="str">
        <f t="shared" si="27"/>
        <v>Google 검색</v>
      </c>
      <c r="I1781" s="26" t="str">
        <f>IF(E1781="","",INDEX('기사 리스트'!B:B,MATCH("https://skinnonews.com"&amp;A1781,'기사 리스트'!C:C,0)))</f>
        <v/>
      </c>
    </row>
    <row r="1782" spans="1:9">
      <c r="A1782" s="32" t="s">
        <v>1790</v>
      </c>
      <c r="B1782" s="32" t="s">
        <v>2596</v>
      </c>
      <c r="C1782" s="32">
        <v>3</v>
      </c>
      <c r="D1782" s="32">
        <v>3</v>
      </c>
      <c r="E1782" s="26" t="str">
        <f>IFERROR(MATCH(A1782,기사별유입!$J$3:$J$3072,0),"")</f>
        <v/>
      </c>
      <c r="F1782" s="26" t="str">
        <f>IF(E1782="","",E1782&amp;"@"&amp;COUNTIF($E$1:E1782,E1782))</f>
        <v/>
      </c>
      <c r="G1782" s="26" t="str">
        <f t="shared" si="27"/>
        <v>Google 검색</v>
      </c>
      <c r="I1782" s="26" t="str">
        <f>IF(E1782="","",INDEX('기사 리스트'!B:B,MATCH("https://skinnonews.com"&amp;A1782,'기사 리스트'!C:C,0)))</f>
        <v/>
      </c>
    </row>
    <row r="1783" spans="1:9">
      <c r="A1783" s="32" t="s">
        <v>2224</v>
      </c>
      <c r="B1783" s="32" t="s">
        <v>2596</v>
      </c>
      <c r="C1783" s="32">
        <v>3</v>
      </c>
      <c r="D1783" s="32">
        <v>2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Google 검색</v>
      </c>
      <c r="I1783" s="26" t="str">
        <f>IF(E1783="","",INDEX('기사 리스트'!B:B,MATCH("https://skinnonews.com"&amp;A1783,'기사 리스트'!C:C,0)))</f>
        <v/>
      </c>
    </row>
    <row r="1784" spans="1:9">
      <c r="A1784" s="32" t="s">
        <v>3534</v>
      </c>
      <c r="B1784" s="32" t="s">
        <v>2596</v>
      </c>
      <c r="C1784" s="32">
        <v>3</v>
      </c>
      <c r="D1784" s="32">
        <v>2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Google 검색</v>
      </c>
      <c r="I1784" s="26" t="str">
        <f>IF(E1784="","",INDEX('기사 리스트'!B:B,MATCH("https://skinnonews.com"&amp;A1784,'기사 리스트'!C:C,0)))</f>
        <v/>
      </c>
    </row>
    <row r="1785" spans="1:9">
      <c r="A1785" s="32" t="s">
        <v>1574</v>
      </c>
      <c r="B1785" s="32" t="s">
        <v>2598</v>
      </c>
      <c r="C1785" s="32">
        <v>3</v>
      </c>
      <c r="D1785" s="32">
        <v>2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Naver 검색</v>
      </c>
      <c r="I1785" s="26" t="str">
        <f>IF(E1785="","",INDEX('기사 리스트'!B:B,MATCH("https://skinnonews.com"&amp;A1785,'기사 리스트'!C:C,0)))</f>
        <v/>
      </c>
    </row>
    <row r="1786" spans="1:9">
      <c r="A1786" s="32" t="s">
        <v>2399</v>
      </c>
      <c r="B1786" s="32" t="s">
        <v>2596</v>
      </c>
      <c r="C1786" s="32">
        <v>3</v>
      </c>
      <c r="D1786" s="32">
        <v>3</v>
      </c>
      <c r="E1786" s="26" t="str">
        <f>IFERROR(MATCH(A1786,기사별유입!$J$3:$J$3072,0),"")</f>
        <v/>
      </c>
      <c r="F1786" s="26" t="str">
        <f>IF(E1786="","",E1786&amp;"@"&amp;COUNTIF($E$1:E1786,E1786))</f>
        <v/>
      </c>
      <c r="G1786" s="26" t="str">
        <f t="shared" si="27"/>
        <v>Google 검색</v>
      </c>
      <c r="I1786" s="26" t="str">
        <f>IF(E1786="","",INDEX('기사 리스트'!B:B,MATCH("https://skinnonews.com"&amp;A1786,'기사 리스트'!C:C,0)))</f>
        <v/>
      </c>
    </row>
    <row r="1787" spans="1:9">
      <c r="A1787" s="32" t="s">
        <v>1575</v>
      </c>
      <c r="B1787" s="32" t="s">
        <v>2596</v>
      </c>
      <c r="C1787" s="32">
        <v>3</v>
      </c>
      <c r="D1787" s="32">
        <v>2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Google 검색</v>
      </c>
      <c r="I1787" s="26" t="str">
        <f>IF(E1787="","",INDEX('기사 리스트'!B:B,MATCH("https://skinnonews.com"&amp;A1787,'기사 리스트'!C:C,0)))</f>
        <v/>
      </c>
    </row>
    <row r="1788" spans="1:9">
      <c r="A1788" s="32" t="s">
        <v>1088</v>
      </c>
      <c r="B1788" s="32" t="s">
        <v>2626</v>
      </c>
      <c r="C1788" s="32">
        <v>3</v>
      </c>
      <c r="D1788" s="32">
        <v>2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M.blog.naver.com</v>
      </c>
      <c r="I1788" s="26" t="str">
        <f>IF(E1788="","",INDEX('기사 리스트'!B:B,MATCH("https://skinnonews.com"&amp;A1788,'기사 리스트'!C:C,0)))</f>
        <v/>
      </c>
    </row>
    <row r="1789" spans="1:9">
      <c r="A1789" s="32" t="s">
        <v>1090</v>
      </c>
      <c r="B1789" s="32" t="s">
        <v>2599</v>
      </c>
      <c r="C1789" s="32">
        <v>3</v>
      </c>
      <c r="D1789" s="32">
        <v>1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Sk-on.com</v>
      </c>
      <c r="I1789" s="26" t="str">
        <f>IF(E1789="","",INDEX('기사 리스트'!B:B,MATCH("https://skinnonews.com"&amp;A1789,'기사 리스트'!C:C,0)))</f>
        <v/>
      </c>
    </row>
    <row r="1790" spans="1:9">
      <c r="A1790" s="32" t="s">
        <v>1186</v>
      </c>
      <c r="B1790" s="32" t="s">
        <v>2632</v>
      </c>
      <c r="C1790" s="32">
        <v>3</v>
      </c>
      <c r="D1790" s="32">
        <v>2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Skglobalchemical.com</v>
      </c>
      <c r="I1790" s="26" t="str">
        <f>IF(E1790="","",INDEX('기사 리스트'!B:B,MATCH("https://skinnonews.com"&amp;A1790,'기사 리스트'!C:C,0)))</f>
        <v/>
      </c>
    </row>
    <row r="1791" spans="1:9">
      <c r="A1791" s="32" t="s">
        <v>1461</v>
      </c>
      <c r="B1791" s="32" t="s">
        <v>2596</v>
      </c>
      <c r="C1791" s="32">
        <v>3</v>
      </c>
      <c r="D1791" s="32">
        <v>3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Google 검색</v>
      </c>
      <c r="I1791" s="26" t="str">
        <f>IF(E1791="","",INDEX('기사 리스트'!B:B,MATCH("https://skinnonews.com"&amp;A1791,'기사 리스트'!C:C,0)))</f>
        <v/>
      </c>
    </row>
    <row r="1792" spans="1:9">
      <c r="A1792" s="32" t="s">
        <v>1226</v>
      </c>
      <c r="B1792" s="32" t="s">
        <v>2609</v>
      </c>
      <c r="C1792" s="32">
        <v>3</v>
      </c>
      <c r="D1792" s="32">
        <v>1</v>
      </c>
      <c r="E1792" s="26" t="str">
        <f>IFERROR(MATCH(A1792,기사별유입!$J$3:$J$3072,0),"")</f>
        <v/>
      </c>
      <c r="F1792" s="26" t="str">
        <f>IF(E1792="","",E1792&amp;"@"&amp;COUNTIF($E$1:E1792,E1792))</f>
        <v/>
      </c>
      <c r="G1792" s="26" t="str">
        <f t="shared" si="27"/>
        <v>Bing</v>
      </c>
      <c r="I1792" s="26" t="str">
        <f>IF(E1792="","",INDEX('기사 리스트'!B:B,MATCH("https://skinnonews.com"&amp;A1792,'기사 리스트'!C:C,0)))</f>
        <v/>
      </c>
    </row>
    <row r="1793" spans="1:9">
      <c r="A1793" s="32" t="s">
        <v>2228</v>
      </c>
      <c r="B1793" s="32" t="s">
        <v>2596</v>
      </c>
      <c r="C1793" s="32">
        <v>3</v>
      </c>
      <c r="D1793" s="32">
        <v>2</v>
      </c>
      <c r="E1793" s="26" t="str">
        <f>IFERROR(MATCH(A1793,기사별유입!$J$3:$J$3072,0),"")</f>
        <v/>
      </c>
      <c r="F1793" s="26" t="str">
        <f>IF(E1793="","",E1793&amp;"@"&amp;COUNTIF($E$1:E1793,E1793))</f>
        <v/>
      </c>
      <c r="G1793" s="26" t="str">
        <f t="shared" si="27"/>
        <v>Google 검색</v>
      </c>
      <c r="I1793" s="26" t="str">
        <f>IF(E1793="","",INDEX('기사 리스트'!B:B,MATCH("https://skinnonews.com"&amp;A1793,'기사 리스트'!C:C,0)))</f>
        <v/>
      </c>
    </row>
    <row r="1794" spans="1:9">
      <c r="A1794" s="32" t="s">
        <v>1624</v>
      </c>
      <c r="B1794" s="32" t="s">
        <v>2605</v>
      </c>
      <c r="C1794" s="32">
        <v>3</v>
      </c>
      <c r="D1794" s="32">
        <v>2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Skenmove.com</v>
      </c>
      <c r="I1794" s="26" t="str">
        <f>IF(E1794="","",INDEX('기사 리스트'!B:B,MATCH("https://skinnonews.com"&amp;A1794,'기사 리스트'!C:C,0)))</f>
        <v/>
      </c>
    </row>
    <row r="1795" spans="1:9">
      <c r="A1795" s="32" t="s">
        <v>1576</v>
      </c>
      <c r="B1795" s="32" t="s">
        <v>2597</v>
      </c>
      <c r="C1795" s="32">
        <v>3</v>
      </c>
      <c r="D1795" s="32">
        <v>1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직접유입</v>
      </c>
      <c r="I1795" s="26" t="str">
        <f>IF(E1795="","",INDEX('기사 리스트'!B:B,MATCH("https://skinnonews.com"&amp;A1795,'기사 리스트'!C:C,0)))</f>
        <v/>
      </c>
    </row>
    <row r="1796" spans="1:9">
      <c r="A1796" s="32" t="s">
        <v>1180</v>
      </c>
      <c r="B1796" s="32" t="s">
        <v>2597</v>
      </c>
      <c r="C1796" s="32">
        <v>3</v>
      </c>
      <c r="D1796" s="32">
        <v>2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직접유입</v>
      </c>
      <c r="I1796" s="26" t="str">
        <f>IF(E1796="","",INDEX('기사 리스트'!B:B,MATCH("https://skinnonews.com"&amp;A1796,'기사 리스트'!C:C,0)))</f>
        <v/>
      </c>
    </row>
    <row r="1797" spans="1:9">
      <c r="A1797" s="32" t="s">
        <v>2229</v>
      </c>
      <c r="B1797" s="32" t="s">
        <v>2596</v>
      </c>
      <c r="C1797" s="32">
        <v>3</v>
      </c>
      <c r="D1797" s="32">
        <v>3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Google 검색</v>
      </c>
      <c r="I1797" s="26" t="str">
        <f>IF(E1797="","",INDEX('기사 리스트'!B:B,MATCH("https://skinnonews.com"&amp;A1797,'기사 리스트'!C:C,0)))</f>
        <v/>
      </c>
    </row>
    <row r="1798" spans="1:9">
      <c r="A1798" s="32" t="s">
        <v>1873</v>
      </c>
      <c r="B1798" s="32" t="s">
        <v>2596</v>
      </c>
      <c r="C1798" s="32">
        <v>3</v>
      </c>
      <c r="D1798" s="32">
        <v>2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Google 검색</v>
      </c>
      <c r="I1798" s="26" t="str">
        <f>IF(E1798="","",INDEX('기사 리스트'!B:B,MATCH("https://skinnonews.com"&amp;A1798,'기사 리스트'!C:C,0)))</f>
        <v/>
      </c>
    </row>
    <row r="1799" spans="1:9">
      <c r="A1799" s="32" t="s">
        <v>1530</v>
      </c>
      <c r="B1799" s="32" t="s">
        <v>2597</v>
      </c>
      <c r="C1799" s="32">
        <v>3</v>
      </c>
      <c r="D1799" s="32">
        <v>3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직접유입</v>
      </c>
      <c r="I1799" s="26" t="str">
        <f>IF(E1799="","",INDEX('기사 리스트'!B:B,MATCH("https://skinnonews.com"&amp;A1799,'기사 리스트'!C:C,0)))</f>
        <v/>
      </c>
    </row>
    <row r="1800" spans="1:9">
      <c r="A1800" s="32" t="s">
        <v>1041</v>
      </c>
      <c r="B1800" s="32" t="s">
        <v>2603</v>
      </c>
      <c r="C1800" s="32">
        <v>3</v>
      </c>
      <c r="D1800" s="32">
        <v>3</v>
      </c>
      <c r="E1800" s="26">
        <f>IFERROR(MATCH(A1800,기사별유입!$J$3:$J$3072,0),"")</f>
        <v>64</v>
      </c>
      <c r="F1800" s="26" t="str">
        <f>IF(E1800="","",E1800&amp;"@"&amp;COUNTIF($E$1:E1800,E1800))</f>
        <v>64@5</v>
      </c>
      <c r="G1800" s="26" t="str">
        <f t="shared" si="28"/>
        <v>Skenergy.com</v>
      </c>
      <c r="I1800" s="26" t="str">
        <f>IF(E1800="","",INDEX('기사 리스트'!B:B,MATCH("https://skinnonews.com"&amp;A1800,'기사 리스트'!C:C,0)))</f>
        <v>“SK주유소의 현재와 미래를 담은 공간에서 충전하는 행복 에너지!” – SK에너지 팝업스토어 SK주(酒)유소 서울 종로점</v>
      </c>
    </row>
    <row r="1801" spans="1:9">
      <c r="A1801" s="32" t="s">
        <v>1626</v>
      </c>
      <c r="B1801" s="32" t="s">
        <v>2596</v>
      </c>
      <c r="C1801" s="32">
        <v>3</v>
      </c>
      <c r="D1801" s="32">
        <v>3</v>
      </c>
      <c r="E1801" s="26" t="str">
        <f>IFERROR(MATCH(A1801,기사별유입!$J$3:$J$3072,0),"")</f>
        <v/>
      </c>
      <c r="F1801" s="26" t="str">
        <f>IF(E1801="","",E1801&amp;"@"&amp;COUNTIF($E$1:E1801,E1801))</f>
        <v/>
      </c>
      <c r="G1801" s="26" t="str">
        <f t="shared" si="28"/>
        <v>Google 검색</v>
      </c>
      <c r="I1801" s="26" t="str">
        <f>IF(E1801="","",INDEX('기사 리스트'!B:B,MATCH("https://skinnonews.com"&amp;A1801,'기사 리스트'!C:C,0)))</f>
        <v/>
      </c>
    </row>
    <row r="1802" spans="1:9">
      <c r="A1802" s="32" t="s">
        <v>1103</v>
      </c>
      <c r="B1802" s="32" t="s">
        <v>4723</v>
      </c>
      <c r="C1802" s="32">
        <v>3</v>
      </c>
      <c r="D1802" s="32">
        <v>1</v>
      </c>
      <c r="E1802" s="26">
        <f>IFERROR(MATCH(A1802,기사별유입!$J$3:$J$3072,0),"")</f>
        <v>28</v>
      </c>
      <c r="F1802" s="26" t="str">
        <f>IF(E1802="","",E1802&amp;"@"&amp;COUNTIF($E$1:E1802,E1802))</f>
        <v>28@3</v>
      </c>
      <c r="G1802" s="26" t="str">
        <f t="shared" si="28"/>
        <v>Claude.ai</v>
      </c>
      <c r="I1802" s="26" t="str">
        <f>IF(E1802="","",INDEX('기사 리스트'!B:B,MATCH("https://skinnonews.com"&amp;A1802,'기사 리스트'!C:C,0)))</f>
        <v>[SKinno Tech] 2차전지 핵심 소재 ‘배터리 분리막’ – 글로벌 시장을 선도하는 SK아이이테크놀로지의 기술력</v>
      </c>
    </row>
    <row r="1803" spans="1:9">
      <c r="A1803" s="32" t="s">
        <v>1876</v>
      </c>
      <c r="B1803" s="32" t="s">
        <v>2596</v>
      </c>
      <c r="C1803" s="32">
        <v>3</v>
      </c>
      <c r="D1803" s="32">
        <v>2</v>
      </c>
      <c r="E1803" s="26" t="str">
        <f>IFERROR(MATCH(A1803,기사별유입!$J$3:$J$3072,0),"")</f>
        <v/>
      </c>
      <c r="F1803" s="26" t="str">
        <f>IF(E1803="","",E1803&amp;"@"&amp;COUNTIF($E$1:E1803,E1803))</f>
        <v/>
      </c>
      <c r="G1803" s="26" t="str">
        <f t="shared" si="28"/>
        <v>Google 검색</v>
      </c>
      <c r="I1803" s="26" t="str">
        <f>IF(E1803="","",INDEX('기사 리스트'!B:B,MATCH("https://skinnonews.com"&amp;A1803,'기사 리스트'!C:C,0)))</f>
        <v/>
      </c>
    </row>
    <row r="1804" spans="1:9">
      <c r="A1804" s="32" t="s">
        <v>1578</v>
      </c>
      <c r="B1804" s="32" t="s">
        <v>2597</v>
      </c>
      <c r="C1804" s="32">
        <v>3</v>
      </c>
      <c r="D1804" s="32">
        <v>2</v>
      </c>
      <c r="E1804" s="26" t="str">
        <f>IFERROR(MATCH(A1804,기사별유입!$J$3:$J$3072,0),"")</f>
        <v/>
      </c>
      <c r="F1804" s="26" t="str">
        <f>IF(E1804="","",E1804&amp;"@"&amp;COUNTIF($E$1:E1804,E1804))</f>
        <v/>
      </c>
      <c r="G1804" s="26" t="str">
        <f t="shared" si="28"/>
        <v>직접유입</v>
      </c>
      <c r="I1804" s="26" t="str">
        <f>IF(E1804="","",INDEX('기사 리스트'!B:B,MATCH("https://skinnonews.com"&amp;A1804,'기사 리스트'!C:C,0)))</f>
        <v/>
      </c>
    </row>
    <row r="1805" spans="1:9">
      <c r="A1805" s="32" t="s">
        <v>1578</v>
      </c>
      <c r="B1805" s="32" t="s">
        <v>2596</v>
      </c>
      <c r="C1805" s="32">
        <v>3</v>
      </c>
      <c r="D1805" s="32">
        <v>3</v>
      </c>
      <c r="E1805" s="26" t="str">
        <f>IFERROR(MATCH(A1805,기사별유입!$J$3:$J$3072,0),"")</f>
        <v/>
      </c>
      <c r="F1805" s="26" t="str">
        <f>IF(E1805="","",E1805&amp;"@"&amp;COUNTIF($E$1:E1805,E1805))</f>
        <v/>
      </c>
      <c r="G1805" s="26" t="str">
        <f t="shared" si="28"/>
        <v>Google 검색</v>
      </c>
      <c r="I1805" s="26" t="str">
        <f>IF(E1805="","",INDEX('기사 리스트'!B:B,MATCH("https://skinnonews.com"&amp;A1805,'기사 리스트'!C:C,0)))</f>
        <v/>
      </c>
    </row>
    <row r="1806" spans="1:9">
      <c r="A1806" s="32" t="s">
        <v>1139</v>
      </c>
      <c r="B1806" s="32" t="s">
        <v>2597</v>
      </c>
      <c r="C1806" s="32">
        <v>3</v>
      </c>
      <c r="D1806" s="32">
        <v>2</v>
      </c>
      <c r="E1806" s="26">
        <f>IFERROR(MATCH(A1806,기사별유입!$J$3:$J$3072,0),"")</f>
        <v>27</v>
      </c>
      <c r="F1806" s="26" t="str">
        <f>IF(E1806="","",E1806&amp;"@"&amp;COUNTIF($E$1:E1806,E1806))</f>
        <v>27@2</v>
      </c>
      <c r="G1806" s="26" t="str">
        <f t="shared" si="28"/>
        <v>직접유입</v>
      </c>
      <c r="I1806" s="26" t="str">
        <f>IF(E1806="","",INDEX('기사 리스트'!B:B,MATCH("https://skinnonews.com"&amp;A1806,'기사 리스트'!C:C,0)))</f>
        <v>[카드뉴스] 지구가 들끓고 있다! – Warming을 넘어선 Boiling의 시대</v>
      </c>
    </row>
    <row r="1807" spans="1:9">
      <c r="A1807" s="32" t="s">
        <v>1139</v>
      </c>
      <c r="B1807" s="32" t="s">
        <v>2598</v>
      </c>
      <c r="C1807" s="32">
        <v>3</v>
      </c>
      <c r="D1807" s="32">
        <v>2</v>
      </c>
      <c r="E1807" s="26">
        <f>IFERROR(MATCH(A1807,기사별유입!$J$3:$J$3072,0),"")</f>
        <v>27</v>
      </c>
      <c r="F1807" s="26" t="str">
        <f>IF(E1807="","",E1807&amp;"@"&amp;COUNTIF($E$1:E1807,E1807))</f>
        <v>27@3</v>
      </c>
      <c r="G1807" s="26" t="str">
        <f t="shared" si="28"/>
        <v>Naver 검색</v>
      </c>
      <c r="I1807" s="26" t="str">
        <f>IF(E1807="","",INDEX('기사 리스트'!B:B,MATCH("https://skinnonews.com"&amp;A1807,'기사 리스트'!C:C,0)))</f>
        <v>[카드뉴스] 지구가 들끓고 있다! – Warming을 넘어선 Boiling의 시대</v>
      </c>
    </row>
    <row r="1808" spans="1:9">
      <c r="A1808" s="32" t="s">
        <v>1321</v>
      </c>
      <c r="B1808" s="32" t="s">
        <v>2596</v>
      </c>
      <c r="C1808" s="32">
        <v>3</v>
      </c>
      <c r="D1808" s="32">
        <v>3</v>
      </c>
      <c r="E1808" s="26" t="str">
        <f>IFERROR(MATCH(A1808,기사별유입!$J$3:$J$3072,0),"")</f>
        <v/>
      </c>
      <c r="F1808" s="26" t="str">
        <f>IF(E1808="","",E1808&amp;"@"&amp;COUNTIF($E$1:E1808,E1808))</f>
        <v/>
      </c>
      <c r="G1808" s="26" t="str">
        <f t="shared" si="28"/>
        <v>Google 검색</v>
      </c>
      <c r="I1808" s="26" t="str">
        <f>IF(E1808="","",INDEX('기사 리스트'!B:B,MATCH("https://skinnonews.com"&amp;A1808,'기사 리스트'!C:C,0)))</f>
        <v/>
      </c>
    </row>
    <row r="1809" spans="1:9">
      <c r="A1809" s="32" t="s">
        <v>1362</v>
      </c>
      <c r="B1809" s="32" t="s">
        <v>2596</v>
      </c>
      <c r="C1809" s="32">
        <v>3</v>
      </c>
      <c r="D1809" s="32">
        <v>3</v>
      </c>
      <c r="E1809" s="26" t="str">
        <f>IFERROR(MATCH(A1809,기사별유입!$J$3:$J$3072,0),"")</f>
        <v/>
      </c>
      <c r="F1809" s="26" t="str">
        <f>IF(E1809="","",E1809&amp;"@"&amp;COUNTIF($E$1:E1809,E1809))</f>
        <v/>
      </c>
      <c r="G1809" s="26" t="str">
        <f t="shared" si="28"/>
        <v>Google 검색</v>
      </c>
      <c r="I1809" s="26" t="str">
        <f>IF(E1809="","",INDEX('기사 리스트'!B:B,MATCH("https://skinnonews.com"&amp;A1809,'기사 리스트'!C:C,0)))</f>
        <v/>
      </c>
    </row>
    <row r="1810" spans="1:9">
      <c r="A1810" s="32" t="s">
        <v>1982</v>
      </c>
      <c r="B1810" s="32" t="s">
        <v>2597</v>
      </c>
      <c r="C1810" s="32">
        <v>3</v>
      </c>
      <c r="D1810" s="32">
        <v>1</v>
      </c>
      <c r="E1810" s="26" t="str">
        <f>IFERROR(MATCH(A1810,기사별유입!$J$3:$J$3072,0),"")</f>
        <v/>
      </c>
      <c r="F1810" s="26" t="str">
        <f>IF(E1810="","",E1810&amp;"@"&amp;COUNTIF($E$1:E1810,E1810))</f>
        <v/>
      </c>
      <c r="G1810" s="26" t="str">
        <f t="shared" si="28"/>
        <v>직접유입</v>
      </c>
      <c r="I1810" s="26" t="str">
        <f>IF(E1810="","",INDEX('기사 리스트'!B:B,MATCH("https://skinnonews.com"&amp;A1810,'기사 리스트'!C:C,0)))</f>
        <v/>
      </c>
    </row>
    <row r="1811" spans="1:9">
      <c r="A1811" s="32" t="s">
        <v>1342</v>
      </c>
      <c r="B1811" s="32" t="s">
        <v>2606</v>
      </c>
      <c r="C1811" s="32">
        <v>3</v>
      </c>
      <c r="D1811" s="32">
        <v>3</v>
      </c>
      <c r="E1811" s="26" t="str">
        <f>IFERROR(MATCH(A1811,기사별유입!$J$3:$J$3072,0),"")</f>
        <v/>
      </c>
      <c r="F1811" s="26" t="str">
        <f>IF(E1811="","",E1811&amp;"@"&amp;COUNTIF($E$1:E1811,E1811))</f>
        <v/>
      </c>
      <c r="G1811" s="26" t="str">
        <f t="shared" si="28"/>
        <v>M.search.naver.com</v>
      </c>
      <c r="I1811" s="26" t="str">
        <f>IF(E1811="","",INDEX('기사 리스트'!B:B,MATCH("https://skinnonews.com"&amp;A1811,'기사 리스트'!C:C,0)))</f>
        <v/>
      </c>
    </row>
    <row r="1812" spans="1:9">
      <c r="A1812" s="32" t="s">
        <v>1342</v>
      </c>
      <c r="B1812" s="32" t="s">
        <v>2598</v>
      </c>
      <c r="C1812" s="32">
        <v>3</v>
      </c>
      <c r="D1812" s="32">
        <v>3</v>
      </c>
      <c r="E1812" s="26" t="str">
        <f>IFERROR(MATCH(A1812,기사별유입!$J$3:$J$3072,0),"")</f>
        <v/>
      </c>
      <c r="F1812" s="26" t="str">
        <f>IF(E1812="","",E1812&amp;"@"&amp;COUNTIF($E$1:E1812,E1812))</f>
        <v/>
      </c>
      <c r="G1812" s="26" t="str">
        <f t="shared" si="28"/>
        <v>Naver 검색</v>
      </c>
      <c r="I1812" s="26" t="str">
        <f>IF(E1812="","",INDEX('기사 리스트'!B:B,MATCH("https://skinnonews.com"&amp;A1812,'기사 리스트'!C:C,0)))</f>
        <v/>
      </c>
    </row>
    <row r="1813" spans="1:9">
      <c r="A1813" s="32" t="s">
        <v>2092</v>
      </c>
      <c r="B1813" s="32" t="s">
        <v>2596</v>
      </c>
      <c r="C1813" s="32">
        <v>3</v>
      </c>
      <c r="D1813" s="32">
        <v>3</v>
      </c>
      <c r="E1813" s="26" t="str">
        <f>IFERROR(MATCH(A1813,기사별유입!$J$3:$J$3072,0),"")</f>
        <v/>
      </c>
      <c r="F1813" s="26" t="str">
        <f>IF(E1813="","",E1813&amp;"@"&amp;COUNTIF($E$1:E1813,E1813))</f>
        <v/>
      </c>
      <c r="G1813" s="26" t="str">
        <f t="shared" si="28"/>
        <v>Google 검색</v>
      </c>
      <c r="I1813" s="26" t="str">
        <f>IF(E1813="","",INDEX('기사 리스트'!B:B,MATCH("https://skinnonews.com"&amp;A1813,'기사 리스트'!C:C,0)))</f>
        <v/>
      </c>
    </row>
    <row r="1814" spans="1:9">
      <c r="A1814" s="32" t="s">
        <v>1054</v>
      </c>
      <c r="B1814" s="32" t="s">
        <v>2597</v>
      </c>
      <c r="C1814" s="32">
        <v>3</v>
      </c>
      <c r="D1814" s="32">
        <v>3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직접유입</v>
      </c>
      <c r="I1814" s="26" t="str">
        <f>IF(E1814="","",INDEX('기사 리스트'!B:B,MATCH("https://skinnonews.com"&amp;A1814,'기사 리스트'!C:C,0)))</f>
        <v/>
      </c>
    </row>
    <row r="1815" spans="1:9">
      <c r="A1815" s="32" t="s">
        <v>2407</v>
      </c>
      <c r="B1815" s="32" t="s">
        <v>2596</v>
      </c>
      <c r="C1815" s="32">
        <v>3</v>
      </c>
      <c r="D1815" s="32">
        <v>3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Google 검색</v>
      </c>
      <c r="I1815" s="26" t="str">
        <f>IF(E1815="","",INDEX('기사 리스트'!B:B,MATCH("https://skinnonews.com"&amp;A1815,'기사 리스트'!C:C,0)))</f>
        <v/>
      </c>
    </row>
    <row r="1816" spans="1:9">
      <c r="A1816" s="32" t="s">
        <v>1627</v>
      </c>
      <c r="B1816" s="32" t="s">
        <v>2598</v>
      </c>
      <c r="C1816" s="32">
        <v>3</v>
      </c>
      <c r="D1816" s="32">
        <v>2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Naver 검색</v>
      </c>
      <c r="I1816" s="26" t="str">
        <f>IF(E1816="","",INDEX('기사 리스트'!B:B,MATCH("https://skinnonews.com"&amp;A1816,'기사 리스트'!C:C,0)))</f>
        <v/>
      </c>
    </row>
    <row r="1817" spans="1:9">
      <c r="A1817" s="32" t="s">
        <v>1047</v>
      </c>
      <c r="B1817" s="32" t="s">
        <v>2599</v>
      </c>
      <c r="C1817" s="32">
        <v>3</v>
      </c>
      <c r="D1817" s="32">
        <v>3</v>
      </c>
      <c r="E1817" s="26">
        <f>IFERROR(MATCH(A1817,기사별유입!$J$3:$J$3072,0),"")</f>
        <v>40</v>
      </c>
      <c r="F1817" s="26" t="str">
        <f>IF(E1817="","",E1817&amp;"@"&amp;COUNTIF($E$1:E1817,E1817))</f>
        <v>40@3</v>
      </c>
      <c r="G1817" s="26" t="str">
        <f t="shared" si="28"/>
        <v>Sk-on.com</v>
      </c>
      <c r="I1817" s="26" t="str">
        <f>IF(E1817="","",INDEX('기사 리스트'!B:B,MATCH("https://skinnonews.com"&amp;A1817,'기사 리스트'!C:C,0)))</f>
        <v>[SKinno Tech] 2차전지의 핵심은 바로 이것? 음극 활물질 살펴보기!</v>
      </c>
    </row>
    <row r="1818" spans="1:9">
      <c r="A1818" s="32" t="s">
        <v>1415</v>
      </c>
      <c r="B1818" s="32" t="s">
        <v>2601</v>
      </c>
      <c r="C1818" s="32">
        <v>3</v>
      </c>
      <c r="D1818" s="32">
        <v>2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Naver.com</v>
      </c>
      <c r="I1818" s="26" t="str">
        <f>IF(E1818="","",INDEX('기사 리스트'!B:B,MATCH("https://skinnonews.com"&amp;A1818,'기사 리스트'!C:C,0)))</f>
        <v/>
      </c>
    </row>
    <row r="1819" spans="1:9">
      <c r="A1819" s="32" t="s">
        <v>1493</v>
      </c>
      <c r="B1819" s="32" t="s">
        <v>2598</v>
      </c>
      <c r="C1819" s="32">
        <v>3</v>
      </c>
      <c r="D1819" s="32">
        <v>2</v>
      </c>
      <c r="E1819" s="26" t="str">
        <f>IFERROR(MATCH(A1819,기사별유입!$J$3:$J$3072,0),"")</f>
        <v/>
      </c>
      <c r="F1819" s="26" t="str">
        <f>IF(E1819="","",E1819&amp;"@"&amp;COUNTIF($E$1:E1819,E1819))</f>
        <v/>
      </c>
      <c r="G1819" s="26" t="str">
        <f t="shared" si="28"/>
        <v>Naver 검색</v>
      </c>
      <c r="I1819" s="26" t="str">
        <f>IF(E1819="","",INDEX('기사 리스트'!B:B,MATCH("https://skinnonews.com"&amp;A1819,'기사 리스트'!C:C,0)))</f>
        <v/>
      </c>
    </row>
    <row r="1820" spans="1:9">
      <c r="A1820" s="32" t="s">
        <v>1493</v>
      </c>
      <c r="B1820" s="32" t="s">
        <v>2601</v>
      </c>
      <c r="C1820" s="32">
        <v>3</v>
      </c>
      <c r="D1820" s="32">
        <v>1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Naver.com</v>
      </c>
      <c r="I1820" s="26" t="str">
        <f>IF(E1820="","",INDEX('기사 리스트'!B:B,MATCH("https://skinnonews.com"&amp;A1820,'기사 리스트'!C:C,0)))</f>
        <v/>
      </c>
    </row>
    <row r="1821" spans="1:9">
      <c r="A1821" s="32" t="s">
        <v>1983</v>
      </c>
      <c r="B1821" s="32" t="s">
        <v>2596</v>
      </c>
      <c r="C1821" s="32">
        <v>3</v>
      </c>
      <c r="D1821" s="32">
        <v>3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Google 검색</v>
      </c>
      <c r="I1821" s="26" t="str">
        <f>IF(E1821="","",INDEX('기사 리스트'!B:B,MATCH("https://skinnonews.com"&amp;A1821,'기사 리스트'!C:C,0)))</f>
        <v/>
      </c>
    </row>
    <row r="1822" spans="1:9">
      <c r="A1822" s="32" t="s">
        <v>2094</v>
      </c>
      <c r="B1822" s="32" t="s">
        <v>2598</v>
      </c>
      <c r="C1822" s="32">
        <v>3</v>
      </c>
      <c r="D1822" s="32">
        <v>3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Naver 검색</v>
      </c>
      <c r="I1822" s="26" t="str">
        <f>IF(E1822="","",INDEX('기사 리스트'!B:B,MATCH("https://skinnonews.com"&amp;A1822,'기사 리스트'!C:C,0)))</f>
        <v/>
      </c>
    </row>
    <row r="1823" spans="1:9">
      <c r="A1823" s="32" t="s">
        <v>1206</v>
      </c>
      <c r="B1823" s="32" t="s">
        <v>2596</v>
      </c>
      <c r="C1823" s="32">
        <v>3</v>
      </c>
      <c r="D1823" s="32">
        <v>2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Google 검색</v>
      </c>
      <c r="I1823" s="26" t="str">
        <f>IF(E1823="","",INDEX('기사 리스트'!B:B,MATCH("https://skinnonews.com"&amp;A1823,'기사 리스트'!C:C,0)))</f>
        <v/>
      </c>
    </row>
    <row r="1824" spans="1:9">
      <c r="A1824" s="32" t="s">
        <v>1881</v>
      </c>
      <c r="B1824" s="32" t="s">
        <v>2597</v>
      </c>
      <c r="C1824" s="32">
        <v>3</v>
      </c>
      <c r="D1824" s="32">
        <v>1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직접유입</v>
      </c>
      <c r="I1824" s="26" t="str">
        <f>IF(E1824="","",INDEX('기사 리스트'!B:B,MATCH("https://skinnonews.com"&amp;A1824,'기사 리스트'!C:C,0)))</f>
        <v/>
      </c>
    </row>
    <row r="1825" spans="1:9">
      <c r="A1825" s="32" t="s">
        <v>1364</v>
      </c>
      <c r="B1825" s="32" t="s">
        <v>2596</v>
      </c>
      <c r="C1825" s="32">
        <v>3</v>
      </c>
      <c r="D1825" s="32">
        <v>3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Google 검색</v>
      </c>
      <c r="I1825" s="26" t="str">
        <f>IF(E1825="","",INDEX('기사 리스트'!B:B,MATCH("https://skinnonews.com"&amp;A1825,'기사 리스트'!C:C,0)))</f>
        <v/>
      </c>
    </row>
    <row r="1826" spans="1:9">
      <c r="A1826" s="32" t="s">
        <v>1084</v>
      </c>
      <c r="B1826" s="32" t="s">
        <v>2619</v>
      </c>
      <c r="C1826" s="32">
        <v>3</v>
      </c>
      <c r="D1826" s="32">
        <v>1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Skinnovation.co.kr</v>
      </c>
      <c r="I1826" s="26" t="str">
        <f>IF(E1826="","",INDEX('기사 리스트'!B:B,MATCH("https://skinnonews.com"&amp;A1826,'기사 리스트'!C:C,0)))</f>
        <v/>
      </c>
    </row>
    <row r="1827" spans="1:9">
      <c r="A1827" s="32" t="s">
        <v>1216</v>
      </c>
      <c r="B1827" s="32" t="s">
        <v>2598</v>
      </c>
      <c r="C1827" s="32">
        <v>3</v>
      </c>
      <c r="D1827" s="32">
        <v>2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Naver 검색</v>
      </c>
      <c r="I1827" s="26" t="str">
        <f>IF(E1827="","",INDEX('기사 리스트'!B:B,MATCH("https://skinnonews.com"&amp;A1827,'기사 리스트'!C:C,0)))</f>
        <v/>
      </c>
    </row>
    <row r="1828" spans="1:9">
      <c r="A1828" s="32" t="s">
        <v>3056</v>
      </c>
      <c r="B1828" s="32" t="s">
        <v>2596</v>
      </c>
      <c r="C1828" s="32">
        <v>3</v>
      </c>
      <c r="D1828" s="32">
        <v>3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Google 검색</v>
      </c>
      <c r="I1828" s="26" t="str">
        <f>IF(E1828="","",INDEX('기사 리스트'!B:B,MATCH("https://skinnonews.com"&amp;A1828,'기사 리스트'!C:C,0)))</f>
        <v/>
      </c>
    </row>
    <row r="1829" spans="1:9">
      <c r="A1829" s="32" t="s">
        <v>1159</v>
      </c>
      <c r="B1829" s="32" t="s">
        <v>2596</v>
      </c>
      <c r="C1829" s="32">
        <v>3</v>
      </c>
      <c r="D1829" s="32">
        <v>3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Google 검색</v>
      </c>
      <c r="I1829" s="26" t="str">
        <f>IF(E1829="","",INDEX('기사 리스트'!B:B,MATCH("https://skinnonews.com"&amp;A1829,'기사 리스트'!C:C,0)))</f>
        <v/>
      </c>
    </row>
    <row r="1830" spans="1:9">
      <c r="A1830" s="32" t="s">
        <v>1020</v>
      </c>
      <c r="B1830" s="32" t="s">
        <v>2599</v>
      </c>
      <c r="C1830" s="32">
        <v>3</v>
      </c>
      <c r="D1830" s="32">
        <v>2</v>
      </c>
      <c r="E1830" s="26">
        <f>IFERROR(MATCH(A1830,기사별유입!$J$3:$J$3072,0),"")</f>
        <v>44</v>
      </c>
      <c r="F1830" s="26" t="str">
        <f>IF(E1830="","",E1830&amp;"@"&amp;COUNTIF($E$1:E1830,E1830))</f>
        <v>44@4</v>
      </c>
      <c r="G1830" s="26" t="str">
        <f t="shared" si="28"/>
        <v>Sk-on.com</v>
      </c>
      <c r="I1830" s="26" t="str">
        <f>IF(E1830="","",INDEX('기사 리스트'!B:B,MATCH("https://skinnonews.com"&amp;A1830,'기사 리스트'!C:C,0)))</f>
        <v>SK온, 美 솔리드파워와 협력 강화… 전고체 배터리 개발 가속</v>
      </c>
    </row>
    <row r="1831" spans="1:9">
      <c r="A1831" s="32" t="s">
        <v>1207</v>
      </c>
      <c r="B1831" s="32" t="s">
        <v>2597</v>
      </c>
      <c r="C1831" s="32">
        <v>3</v>
      </c>
      <c r="D1831" s="32">
        <v>2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직접유입</v>
      </c>
      <c r="I1831" s="26" t="str">
        <f>IF(E1831="","",INDEX('기사 리스트'!B:B,MATCH("https://skinnonews.com"&amp;A1831,'기사 리스트'!C:C,0)))</f>
        <v/>
      </c>
    </row>
    <row r="1832" spans="1:9">
      <c r="A1832" s="32" t="s">
        <v>1282</v>
      </c>
      <c r="B1832" s="32" t="s">
        <v>2597</v>
      </c>
      <c r="C1832" s="32">
        <v>3</v>
      </c>
      <c r="D1832" s="32">
        <v>1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직접유입</v>
      </c>
      <c r="I1832" s="26" t="str">
        <f>IF(E1832="","",INDEX('기사 리스트'!B:B,MATCH("https://skinnonews.com"&amp;A1832,'기사 리스트'!C:C,0)))</f>
        <v/>
      </c>
    </row>
    <row r="1833" spans="1:9">
      <c r="A1833" s="32" t="s">
        <v>1094</v>
      </c>
      <c r="B1833" s="32" t="s">
        <v>2598</v>
      </c>
      <c r="C1833" s="32">
        <v>3</v>
      </c>
      <c r="D1833" s="32">
        <v>3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Naver 검색</v>
      </c>
      <c r="I1833" s="26" t="str">
        <f>IF(E1833="","",INDEX('기사 리스트'!B:B,MATCH("https://skinnonews.com"&amp;A1833,'기사 리스트'!C:C,0)))</f>
        <v/>
      </c>
    </row>
    <row r="1834" spans="1:9">
      <c r="A1834" s="32" t="s">
        <v>1030</v>
      </c>
      <c r="B1834" s="32" t="s">
        <v>2598</v>
      </c>
      <c r="C1834" s="32">
        <v>3</v>
      </c>
      <c r="D1834" s="32">
        <v>3</v>
      </c>
      <c r="E1834" s="26">
        <f>IFERROR(MATCH(A1834,기사별유입!$J$3:$J$3072,0),"")</f>
        <v>55</v>
      </c>
      <c r="F1834" s="26" t="str">
        <f>IF(E1834="","",E1834&amp;"@"&amp;COUNTIF($E$1:E1834,E1834))</f>
        <v>55@4</v>
      </c>
      <c r="G1834" s="26" t="str">
        <f t="shared" si="28"/>
        <v>Naver 검색</v>
      </c>
      <c r="I1834" s="26" t="str">
        <f>IF(E1834="","",INDEX('기사 리스트'!B:B,MATCH("https://skinnonews.com"&amp;A1834,'기사 리스트'!C:C,0)))</f>
        <v>SK엔무브, 데이터센터 수조형 액침냉각 이어 정밀액체냉각 시장 본격 진출</v>
      </c>
    </row>
    <row r="1835" spans="1:9">
      <c r="A1835" s="32" t="s">
        <v>1001</v>
      </c>
      <c r="B1835" s="32" t="s">
        <v>2599</v>
      </c>
      <c r="C1835" s="32">
        <v>3</v>
      </c>
      <c r="D1835" s="32">
        <v>1</v>
      </c>
      <c r="E1835" s="26">
        <f>IFERROR(MATCH(A1835,기사별유입!$J$3:$J$3072,0),"")</f>
        <v>50</v>
      </c>
      <c r="F1835" s="26" t="str">
        <f>IF(E1835="","",E1835&amp;"@"&amp;COUNTIF($E$1:E1835,E1835))</f>
        <v>50@4</v>
      </c>
      <c r="G1835" s="26" t="str">
        <f t="shared" si="28"/>
        <v>Sk-on.com</v>
      </c>
      <c r="I1835" s="26" t="str">
        <f>IF(E1835="","",INDEX('기사 리스트'!B:B,MATCH("https://skinnonews.com"&amp;A1835,'기사 리스트'!C:C,0)))</f>
        <v>더 빨라지고, 더 강해졌다… SK온, 新 급속충전 기술 공개</v>
      </c>
    </row>
    <row r="1836" spans="1:9">
      <c r="A1836" s="32" t="s">
        <v>1882</v>
      </c>
      <c r="B1836" s="32" t="s">
        <v>2596</v>
      </c>
      <c r="C1836" s="32">
        <v>3</v>
      </c>
      <c r="D1836" s="32">
        <v>3</v>
      </c>
      <c r="E1836" s="26" t="str">
        <f>IFERROR(MATCH(A1836,기사별유입!$J$3:$J$3072,0),"")</f>
        <v/>
      </c>
      <c r="F1836" s="26" t="str">
        <f>IF(E1836="","",E1836&amp;"@"&amp;COUNTIF($E$1:E1836,E1836))</f>
        <v/>
      </c>
      <c r="G1836" s="26" t="str">
        <f t="shared" si="28"/>
        <v>Google 검색</v>
      </c>
      <c r="I1836" s="26" t="str">
        <f>IF(E1836="","",INDEX('기사 리스트'!B:B,MATCH("https://skinnonews.com"&amp;A1836,'기사 리스트'!C:C,0)))</f>
        <v/>
      </c>
    </row>
    <row r="1837" spans="1:9">
      <c r="A1837" s="32" t="s">
        <v>1494</v>
      </c>
      <c r="B1837" s="32" t="s">
        <v>2596</v>
      </c>
      <c r="C1837" s="32">
        <v>3</v>
      </c>
      <c r="D1837" s="32">
        <v>2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Google 검색</v>
      </c>
      <c r="I1837" s="26" t="str">
        <f>IF(E1837="","",INDEX('기사 리스트'!B:B,MATCH("https://skinnonews.com"&amp;A1837,'기사 리스트'!C:C,0)))</f>
        <v/>
      </c>
    </row>
    <row r="1838" spans="1:9">
      <c r="A1838" s="32" t="s">
        <v>1026</v>
      </c>
      <c r="B1838" s="32" t="s">
        <v>2597</v>
      </c>
      <c r="C1838" s="32">
        <v>3</v>
      </c>
      <c r="D1838" s="32">
        <v>3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직접유입</v>
      </c>
      <c r="I1838" s="26" t="str">
        <f>IF(E1838="","",INDEX('기사 리스트'!B:B,MATCH("https://skinnonews.com"&amp;A1838,'기사 리스트'!C:C,0)))</f>
        <v/>
      </c>
    </row>
    <row r="1839" spans="1:9">
      <c r="A1839" s="32" t="s">
        <v>1114</v>
      </c>
      <c r="B1839" s="32" t="s">
        <v>2602</v>
      </c>
      <c r="C1839" s="32">
        <v>3</v>
      </c>
      <c r="D1839" s="32">
        <v>3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Skincheonpetrochem.com</v>
      </c>
      <c r="I1839" s="26" t="str">
        <f>IF(E1839="","",INDEX('기사 리스트'!B:B,MATCH("https://skinnonews.com"&amp;A1839,'기사 리스트'!C:C,0)))</f>
        <v/>
      </c>
    </row>
    <row r="1840" spans="1:9">
      <c r="A1840" s="32" t="s">
        <v>1245</v>
      </c>
      <c r="B1840" s="32" t="s">
        <v>2598</v>
      </c>
      <c r="C1840" s="32">
        <v>3</v>
      </c>
      <c r="D1840" s="32">
        <v>3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Naver 검색</v>
      </c>
      <c r="I1840" s="26" t="str">
        <f>IF(E1840="","",INDEX('기사 리스트'!B:B,MATCH("https://skinnonews.com"&amp;A1840,'기사 리스트'!C:C,0)))</f>
        <v/>
      </c>
    </row>
    <row r="1841" spans="1:9">
      <c r="A1841" s="32" t="s">
        <v>1062</v>
      </c>
      <c r="B1841" s="32" t="s">
        <v>2599</v>
      </c>
      <c r="C1841" s="32">
        <v>3</v>
      </c>
      <c r="D1841" s="32">
        <v>3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Sk-on.com</v>
      </c>
      <c r="I1841" s="26" t="str">
        <f>IF(E1841="","",INDEX('기사 리스트'!B:B,MATCH("https://skinnonews.com"&amp;A1841,'기사 리스트'!C:C,0)))</f>
        <v/>
      </c>
    </row>
    <row r="1842" spans="1:9">
      <c r="A1842" s="32" t="s">
        <v>2410</v>
      </c>
      <c r="B1842" s="32" t="s">
        <v>2652</v>
      </c>
      <c r="C1842" s="32">
        <v>3</v>
      </c>
      <c r="D1842" s="32">
        <v>1</v>
      </c>
      <c r="E1842" s="26" t="str">
        <f>IFERROR(MATCH(A1842,기사별유입!$J$3:$J$3072,0),"")</f>
        <v/>
      </c>
      <c r="F1842" s="26" t="str">
        <f>IF(E1842="","",E1842&amp;"@"&amp;COUNTIF($E$1:E1842,E1842))</f>
        <v/>
      </c>
      <c r="G1842" s="26" t="str">
        <f t="shared" si="28"/>
        <v>Link.naver.com</v>
      </c>
      <c r="I1842" s="26" t="str">
        <f>IF(E1842="","",INDEX('기사 리스트'!B:B,MATCH("https://skinnonews.com"&amp;A1842,'기사 리스트'!C:C,0)))</f>
        <v/>
      </c>
    </row>
    <row r="1843" spans="1:9">
      <c r="A1843" s="32" t="s">
        <v>2746</v>
      </c>
      <c r="B1843" s="32" t="s">
        <v>2597</v>
      </c>
      <c r="C1843" s="32">
        <v>3</v>
      </c>
      <c r="D1843" s="32">
        <v>3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직접유입</v>
      </c>
      <c r="I1843" s="26" t="str">
        <f>IF(E1843="","",INDEX('기사 리스트'!B:B,MATCH("https://skinnonews.com"&amp;A1843,'기사 리스트'!C:C,0)))</f>
        <v/>
      </c>
    </row>
    <row r="1844" spans="1:9">
      <c r="A1844" s="32" t="s">
        <v>2745</v>
      </c>
      <c r="B1844" s="32" t="s">
        <v>2597</v>
      </c>
      <c r="C1844" s="32">
        <v>3</v>
      </c>
      <c r="D1844" s="32">
        <v>3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직접유입</v>
      </c>
      <c r="I1844" s="26" t="str">
        <f>IF(E1844="","",INDEX('기사 리스트'!B:B,MATCH("https://skinnonews.com"&amp;A1844,'기사 리스트'!C:C,0)))</f>
        <v/>
      </c>
    </row>
    <row r="1845" spans="1:9">
      <c r="A1845" s="32" t="s">
        <v>2745</v>
      </c>
      <c r="B1845" s="32" t="s">
        <v>2599</v>
      </c>
      <c r="C1845" s="32">
        <v>3</v>
      </c>
      <c r="D1845" s="32">
        <v>1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Sk-on.com</v>
      </c>
      <c r="I1845" s="26" t="str">
        <f>IF(E1845="","",INDEX('기사 리스트'!B:B,MATCH("https://skinnonews.com"&amp;A1845,'기사 리스트'!C:C,0)))</f>
        <v/>
      </c>
    </row>
    <row r="1846" spans="1:9">
      <c r="A1846" s="32" t="s">
        <v>2747</v>
      </c>
      <c r="B1846" s="32" t="s">
        <v>2643</v>
      </c>
      <c r="C1846" s="32">
        <v>3</v>
      </c>
      <c r="D1846" s="32">
        <v>1</v>
      </c>
      <c r="E1846" s="26" t="str">
        <f>IFERROR(MATCH(A1846,기사별유입!$J$3:$J$3072,0),"")</f>
        <v/>
      </c>
      <c r="F1846" s="26" t="str">
        <f>IF(E1846="","",E1846&amp;"@"&amp;COUNTIF($E$1:E1846,E1846))</f>
        <v/>
      </c>
      <c r="G1846" s="26" t="str">
        <f t="shared" si="28"/>
        <v>Lens.google.com</v>
      </c>
      <c r="I1846" s="26" t="str">
        <f>IF(E1846="","",INDEX('기사 리스트'!B:B,MATCH("https://skinnonews.com"&amp;A1846,'기사 리스트'!C:C,0)))</f>
        <v/>
      </c>
    </row>
    <row r="1847" spans="1:9">
      <c r="A1847" s="32" t="s">
        <v>2741</v>
      </c>
      <c r="B1847" s="32" t="s">
        <v>4738</v>
      </c>
      <c r="C1847" s="32">
        <v>3</v>
      </c>
      <c r="D1847" s="32">
        <v>2</v>
      </c>
      <c r="E1847" s="26">
        <f>IFERROR(MATCH(A1847,기사별유입!$J$3:$J$3072,0),"")</f>
        <v>46</v>
      </c>
      <c r="F1847" s="26" t="str">
        <f>IF(E1847="","",E1847&amp;"@"&amp;COUNTIF($E$1:E1847,E1847))</f>
        <v>46@4</v>
      </c>
      <c r="G1847" s="26" t="str">
        <f t="shared" si="28"/>
        <v>Canva.com</v>
      </c>
      <c r="I1847" s="26" t="str">
        <f>IF(E1847="","",INDEX('기사 리스트'!B:B,MATCH("https://skinnonews.com"&amp;A1847,'기사 리스트'!C:C,0)))</f>
        <v>“생분해성 플라스틱 원료 생산, 국내 미생물 기술로 연다”</v>
      </c>
    </row>
    <row r="1848" spans="1:9">
      <c r="A1848" s="32" t="s">
        <v>2741</v>
      </c>
      <c r="B1848" s="32" t="s">
        <v>2598</v>
      </c>
      <c r="C1848" s="32">
        <v>3</v>
      </c>
      <c r="D1848" s="32">
        <v>3</v>
      </c>
      <c r="E1848" s="26">
        <f>IFERROR(MATCH(A1848,기사별유입!$J$3:$J$3072,0),"")</f>
        <v>46</v>
      </c>
      <c r="F1848" s="26" t="str">
        <f>IF(E1848="","",E1848&amp;"@"&amp;COUNTIF($E$1:E1848,E1848))</f>
        <v>46@5</v>
      </c>
      <c r="G1848" s="26" t="str">
        <f t="shared" si="28"/>
        <v>Naver 검색</v>
      </c>
      <c r="I1848" s="26" t="str">
        <f>IF(E1848="","",INDEX('기사 리스트'!B:B,MATCH("https://skinnonews.com"&amp;A1848,'기사 리스트'!C:C,0)))</f>
        <v>“생분해성 플라스틱 원료 생산, 국내 미생물 기술로 연다”</v>
      </c>
    </row>
    <row r="1849" spans="1:9">
      <c r="A1849" s="32" t="s">
        <v>2753</v>
      </c>
      <c r="B1849" s="32" t="s">
        <v>2597</v>
      </c>
      <c r="C1849" s="32">
        <v>3</v>
      </c>
      <c r="D1849" s="32">
        <v>3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직접유입</v>
      </c>
      <c r="I1849" s="26" t="str">
        <f>IF(E1849="","",INDEX('기사 리스트'!B:B,MATCH("https://skinnonews.com"&amp;A1849,'기사 리스트'!C:C,0)))</f>
        <v/>
      </c>
    </row>
    <row r="1850" spans="1:9">
      <c r="A1850" s="32" t="s">
        <v>2743</v>
      </c>
      <c r="B1850" s="32" t="s">
        <v>2609</v>
      </c>
      <c r="C1850" s="32">
        <v>3</v>
      </c>
      <c r="D1850" s="32">
        <v>2</v>
      </c>
      <c r="E1850" s="26">
        <f>IFERROR(MATCH(A1850,기사별유입!$J$3:$J$3072,0),"")</f>
        <v>8</v>
      </c>
      <c r="F1850" s="26" t="str">
        <f>IF(E1850="","",E1850&amp;"@"&amp;COUNTIF($E$1:E1850,E1850))</f>
        <v>8@7</v>
      </c>
      <c r="G1850" s="26" t="str">
        <f t="shared" si="28"/>
        <v>Bing</v>
      </c>
      <c r="I1850" s="26" t="str">
        <f>IF(E1850="","",INDEX('기사 리스트'!B:B,MATCH("https://skinnonews.com"&amp;A1850,'기사 리스트'!C:C,0)))</f>
        <v>[전지적 배터리 시점] ① 일상을 차지(Charge)해 온 ‘전지’의 역사 – 과거의 꿈을 실현시키다!</v>
      </c>
    </row>
    <row r="1851" spans="1:9">
      <c r="A1851" s="32" t="s">
        <v>2743</v>
      </c>
      <c r="B1851" s="32" t="s">
        <v>2606</v>
      </c>
      <c r="C1851" s="32">
        <v>3</v>
      </c>
      <c r="D1851" s="32">
        <v>2</v>
      </c>
      <c r="E1851" s="26">
        <f>IFERROR(MATCH(A1851,기사별유입!$J$3:$J$3072,0),"")</f>
        <v>8</v>
      </c>
      <c r="F1851" s="26" t="str">
        <f>IF(E1851="","",E1851&amp;"@"&amp;COUNTIF($E$1:E1851,E1851))</f>
        <v>8@8</v>
      </c>
      <c r="G1851" s="26" t="str">
        <f t="shared" si="28"/>
        <v>M.search.naver.com</v>
      </c>
      <c r="I1851" s="26" t="str">
        <f>IF(E1851="","",INDEX('기사 리스트'!B:B,MATCH("https://skinnonews.com"&amp;A1851,'기사 리스트'!C:C,0)))</f>
        <v>[전지적 배터리 시점] ① 일상을 차지(Charge)해 온 ‘전지’의 역사 – 과거의 꿈을 실현시키다!</v>
      </c>
    </row>
    <row r="1852" spans="1:9">
      <c r="A1852" s="32" t="s">
        <v>2743</v>
      </c>
      <c r="B1852" s="32" t="s">
        <v>2612</v>
      </c>
      <c r="C1852" s="32">
        <v>3</v>
      </c>
      <c r="D1852" s="32">
        <v>2</v>
      </c>
      <c r="E1852" s="26">
        <f>IFERROR(MATCH(A1852,기사별유입!$J$3:$J$3072,0),"")</f>
        <v>8</v>
      </c>
      <c r="F1852" s="26" t="str">
        <f>IF(E1852="","",E1852&amp;"@"&amp;COUNTIF($E$1:E1852,E1852))</f>
        <v>8@9</v>
      </c>
      <c r="G1852" s="26" t="str">
        <f t="shared" si="28"/>
        <v>Youtube.com</v>
      </c>
      <c r="I1852" s="26" t="str">
        <f>IF(E1852="","",INDEX('기사 리스트'!B:B,MATCH("https://skinnonews.com"&amp;A1852,'기사 리스트'!C:C,0)))</f>
        <v>[전지적 배터리 시점] ① 일상을 차지(Charge)해 온 ‘전지’의 역사 – 과거의 꿈을 실현시키다!</v>
      </c>
    </row>
    <row r="1853" spans="1:9">
      <c r="A1853" s="32" t="s">
        <v>2748</v>
      </c>
      <c r="B1853" s="32" t="s">
        <v>2609</v>
      </c>
      <c r="C1853" s="32">
        <v>3</v>
      </c>
      <c r="D1853" s="32">
        <v>3</v>
      </c>
      <c r="E1853" s="26">
        <f>IFERROR(MATCH(A1853,기사별유입!$J$3:$J$3072,0),"")</f>
        <v>26</v>
      </c>
      <c r="F1853" s="26" t="str">
        <f>IF(E1853="","",E1853&amp;"@"&amp;COUNTIF($E$1:E1853,E1853))</f>
        <v>26@4</v>
      </c>
      <c r="G1853" s="26" t="str">
        <f t="shared" si="28"/>
        <v>Bing</v>
      </c>
      <c r="I1853" s="26" t="str">
        <f>IF(E1853="","",INDEX('기사 리스트'!B:B,MATCH("https://skinnonews.com"&amp;A1853,'기사 리스트'!C:C,0)))</f>
        <v>[SK이노베이션 2024년 1분기 실적발표] 매출액 18조 8,551억원, 영업이익 6,247억원 – 기존 성장동력의 견고한 실적으로 영업이익 6,247억원 달성</v>
      </c>
    </row>
    <row r="1854" spans="1:9">
      <c r="A1854" s="32" t="s">
        <v>2748</v>
      </c>
      <c r="B1854" s="32" t="s">
        <v>2601</v>
      </c>
      <c r="C1854" s="32">
        <v>3</v>
      </c>
      <c r="D1854" s="32">
        <v>3</v>
      </c>
      <c r="E1854" s="26">
        <f>IFERROR(MATCH(A1854,기사별유입!$J$3:$J$3072,0),"")</f>
        <v>26</v>
      </c>
      <c r="F1854" s="26" t="str">
        <f>IF(E1854="","",E1854&amp;"@"&amp;COUNTIF($E$1:E1854,E1854))</f>
        <v>26@5</v>
      </c>
      <c r="G1854" s="26" t="str">
        <f t="shared" si="28"/>
        <v>Naver.com</v>
      </c>
      <c r="I1854" s="26" t="str">
        <f>IF(E1854="","",INDEX('기사 리스트'!B:B,MATCH("https://skinnonews.com"&amp;A1854,'기사 리스트'!C:C,0)))</f>
        <v>[SK이노베이션 2024년 1분기 실적발표] 매출액 18조 8,551억원, 영업이익 6,247억원 – 기존 성장동력의 견고한 실적으로 영업이익 6,247억원 달성</v>
      </c>
    </row>
    <row r="1855" spans="1:9">
      <c r="A1855" s="32" t="s">
        <v>2748</v>
      </c>
      <c r="B1855" s="32" t="s">
        <v>2599</v>
      </c>
      <c r="C1855" s="32">
        <v>3</v>
      </c>
      <c r="D1855" s="32">
        <v>2</v>
      </c>
      <c r="E1855" s="26">
        <f>IFERROR(MATCH(A1855,기사별유입!$J$3:$J$3072,0),"")</f>
        <v>26</v>
      </c>
      <c r="F1855" s="26" t="str">
        <f>IF(E1855="","",E1855&amp;"@"&amp;COUNTIF($E$1:E1855,E1855))</f>
        <v>26@6</v>
      </c>
      <c r="G1855" s="26" t="str">
        <f t="shared" si="28"/>
        <v>Sk-on.com</v>
      </c>
      <c r="I1855" s="26" t="str">
        <f>IF(E1855="","",INDEX('기사 리스트'!B:B,MATCH("https://skinnonews.com"&amp;A1855,'기사 리스트'!C:C,0)))</f>
        <v>[SK이노베이션 2024년 1분기 실적발표] 매출액 18조 8,551억원, 영업이익 6,247억원 – 기존 성장동력의 견고한 실적으로 영업이익 6,247억원 달성</v>
      </c>
    </row>
    <row r="1856" spans="1:9">
      <c r="A1856" s="32" t="s">
        <v>3004</v>
      </c>
      <c r="B1856" s="32" t="s">
        <v>2612</v>
      </c>
      <c r="C1856" s="32">
        <v>3</v>
      </c>
      <c r="D1856" s="32">
        <v>3</v>
      </c>
      <c r="E1856" s="26">
        <f>IFERROR(MATCH(A1856,기사별유입!$J$3:$J$3072,0),"")</f>
        <v>3</v>
      </c>
      <c r="F1856" s="26" t="str">
        <f>IF(E1856="","",E1856&amp;"@"&amp;COUNTIF($E$1:E1856,E1856))</f>
        <v>3@8</v>
      </c>
      <c r="G1856" s="26" t="str">
        <f t="shared" si="28"/>
        <v>Youtube.com</v>
      </c>
      <c r="I1856" s="26" t="str">
        <f>IF(E1856="","",INDEX('기사 리스트'!B:B,MATCH("https://skinnonews.com"&amp;A1856,'기사 리스트'!C:C,0)))</f>
        <v>[팩트체크해油] 석유 고갈… 50년 전에도 앞으로 50년, 지금도 50년?</v>
      </c>
    </row>
    <row r="1857" spans="1:9">
      <c r="A1857" s="32" t="s">
        <v>3007</v>
      </c>
      <c r="B1857" s="32" t="s">
        <v>2600</v>
      </c>
      <c r="C1857" s="32">
        <v>3</v>
      </c>
      <c r="D1857" s="32">
        <v>2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Facebook</v>
      </c>
      <c r="I1857" s="26" t="str">
        <f>IF(E1857="","",INDEX('기사 리스트'!B:B,MATCH("https://skinnonews.com"&amp;A1857,'기사 리스트'!C:C,0)))</f>
        <v/>
      </c>
    </row>
    <row r="1858" spans="1:9">
      <c r="A1858" s="32" t="s">
        <v>3008</v>
      </c>
      <c r="B1858" s="32" t="s">
        <v>2646</v>
      </c>
      <c r="C1858" s="32">
        <v>3</v>
      </c>
      <c r="D1858" s="32">
        <v>3</v>
      </c>
      <c r="E1858" s="26">
        <f>IFERROR(MATCH(A1858,기사별유입!$J$3:$J$3072,0),"")</f>
        <v>62</v>
      </c>
      <c r="F1858" s="26" t="str">
        <f>IF(E1858="","",E1858&amp;"@"&amp;COUNTIF($E$1:E1858,E1858))</f>
        <v>62@7</v>
      </c>
      <c r="G1858" s="26" t="str">
        <f t="shared" si="28"/>
        <v>Ozmailer.com</v>
      </c>
      <c r="I1858" s="26" t="str">
        <f>IF(E1858="","",INDEX('기사 리스트'!B:B,MATCH("https://skinnonews.com"&amp;A1858,'기사 리스트'!C:C,0)))</f>
        <v>[에너지食] ‘미라’ 제조법의 핵심 비결이 석유?</v>
      </c>
    </row>
    <row r="1859" spans="1:9">
      <c r="A1859" s="32" t="s">
        <v>3011</v>
      </c>
      <c r="B1859" s="32" t="s">
        <v>2604</v>
      </c>
      <c r="C1859" s="32">
        <v>3</v>
      </c>
      <c r="D1859" s="32">
        <v>2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Skgeocentric.com</v>
      </c>
      <c r="I1859" s="26" t="str">
        <f>IF(E1859="","",INDEX('기사 리스트'!B:B,MATCH("https://skinnonews.com"&amp;A1859,'기사 리스트'!C:C,0)))</f>
        <v/>
      </c>
    </row>
    <row r="1860" spans="1:9">
      <c r="A1860" s="32" t="s">
        <v>3010</v>
      </c>
      <c r="B1860" s="32" t="s">
        <v>2603</v>
      </c>
      <c r="C1860" s="32">
        <v>3</v>
      </c>
      <c r="D1860" s="32">
        <v>3</v>
      </c>
      <c r="E1860" s="26">
        <f>IFERROR(MATCH(A1860,기사별유입!$J$3:$J$3072,0),"")</f>
        <v>47</v>
      </c>
      <c r="F1860" s="26" t="str">
        <f>IF(E1860="","",E1860&amp;"@"&amp;COUNTIF($E$1:E1860,E1860))</f>
        <v>47@5</v>
      </c>
      <c r="G1860" s="26" t="str">
        <f t="shared" si="29"/>
        <v>Skenergy.com</v>
      </c>
      <c r="I1860" s="26" t="str">
        <f>IF(E1860="","",INDEX('기사 리스트'!B:B,MATCH("https://skinnonews.com"&amp;A1860,'기사 리스트'!C:C,0)))</f>
        <v>SK이노베이션, AI/DT 입힌 스마트플랜트 2.0 도입… 현장 효율성 대폭 높인다</v>
      </c>
    </row>
    <row r="1861" spans="1:9">
      <c r="A1861" s="32" t="s">
        <v>3017</v>
      </c>
      <c r="B1861" s="32" t="s">
        <v>2598</v>
      </c>
      <c r="C1861" s="32">
        <v>3</v>
      </c>
      <c r="D1861" s="32">
        <v>3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Naver 검색</v>
      </c>
      <c r="I1861" s="26" t="str">
        <f>IF(E1861="","",INDEX('기사 리스트'!B:B,MATCH("https://skinnonews.com"&amp;A1861,'기사 리스트'!C:C,0)))</f>
        <v/>
      </c>
    </row>
    <row r="1862" spans="1:9">
      <c r="A1862" s="32" t="s">
        <v>3012</v>
      </c>
      <c r="B1862" s="32" t="s">
        <v>2631</v>
      </c>
      <c r="C1862" s="32">
        <v>3</v>
      </c>
      <c r="D1862" s="32">
        <v>1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Newsletter</v>
      </c>
      <c r="I1862" s="26" t="str">
        <f>IF(E1862="","",INDEX('기사 리스트'!B:B,MATCH("https://skinnonews.com"&amp;A1862,'기사 리스트'!C:C,0)))</f>
        <v/>
      </c>
    </row>
    <row r="1863" spans="1:9">
      <c r="A1863" s="32" t="s">
        <v>3012</v>
      </c>
      <c r="B1863" s="32" t="s">
        <v>2603</v>
      </c>
      <c r="C1863" s="32">
        <v>3</v>
      </c>
      <c r="D1863" s="32">
        <v>3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Skenergy.com</v>
      </c>
      <c r="I1863" s="26" t="str">
        <f>IF(E1863="","",INDEX('기사 리스트'!B:B,MATCH("https://skinnonews.com"&amp;A1863,'기사 리스트'!C:C,0)))</f>
        <v/>
      </c>
    </row>
    <row r="1864" spans="1:9">
      <c r="A1864" s="32" t="s">
        <v>3459</v>
      </c>
      <c r="B1864" s="32" t="s">
        <v>2598</v>
      </c>
      <c r="C1864" s="32">
        <v>3</v>
      </c>
      <c r="D1864" s="32">
        <v>4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Naver 검색</v>
      </c>
      <c r="I1864" s="26" t="str">
        <f>IF(E1864="","",INDEX('기사 리스트'!B:B,MATCH("https://skinnonews.com"&amp;A1864,'기사 리스트'!C:C,0)))</f>
        <v/>
      </c>
    </row>
    <row r="1865" spans="1:9">
      <c r="A1865" s="32" t="s">
        <v>3444</v>
      </c>
      <c r="B1865" s="32" t="s">
        <v>2609</v>
      </c>
      <c r="C1865" s="32">
        <v>3</v>
      </c>
      <c r="D1865" s="32">
        <v>2</v>
      </c>
      <c r="E1865" s="26">
        <f>IFERROR(MATCH(A1865,기사별유입!$J$3:$J$3072,0),"")</f>
        <v>53</v>
      </c>
      <c r="F1865" s="26" t="str">
        <f>IF(E1865="","",E1865&amp;"@"&amp;COUNTIF($E$1:E1865,E1865))</f>
        <v>53@5</v>
      </c>
      <c r="G1865" s="26" t="str">
        <f t="shared" si="29"/>
        <v>Bing</v>
      </c>
      <c r="I1865" s="26" t="str">
        <f>IF(E1865="","",INDEX('기사 리스트'!B:B,MATCH("https://skinnonews.com"&amp;A1865,'기사 리스트'!C:C,0)))</f>
        <v>SK이노베이션, 2주간 ‘집중 자원봉사’ 활동 펼쳐… 구성원 2,800명 동참</v>
      </c>
    </row>
    <row r="1866" spans="1:9">
      <c r="A1866" s="32" t="s">
        <v>3444</v>
      </c>
      <c r="B1866" s="32" t="s">
        <v>2603</v>
      </c>
      <c r="C1866" s="32">
        <v>3</v>
      </c>
      <c r="D1866" s="32">
        <v>2</v>
      </c>
      <c r="E1866" s="26">
        <f>IFERROR(MATCH(A1866,기사별유입!$J$3:$J$3072,0),"")</f>
        <v>53</v>
      </c>
      <c r="F1866" s="26" t="str">
        <f>IF(E1866="","",E1866&amp;"@"&amp;COUNTIF($E$1:E1866,E1866))</f>
        <v>53@6</v>
      </c>
      <c r="G1866" s="26" t="str">
        <f t="shared" si="29"/>
        <v>Skenergy.com</v>
      </c>
      <c r="I1866" s="26" t="str">
        <f>IF(E1866="","",INDEX('기사 리스트'!B:B,MATCH("https://skinnonews.com"&amp;A1866,'기사 리스트'!C:C,0)))</f>
        <v>SK이노베이션, 2주간 ‘집중 자원봉사’ 활동 펼쳐… 구성원 2,800명 동참</v>
      </c>
    </row>
    <row r="1867" spans="1:9">
      <c r="A1867" s="32" t="s">
        <v>3481</v>
      </c>
      <c r="B1867" s="32" t="s">
        <v>2596</v>
      </c>
      <c r="C1867" s="32">
        <v>3</v>
      </c>
      <c r="D1867" s="32">
        <v>3</v>
      </c>
      <c r="E1867" s="26">
        <f>IFERROR(MATCH(A1867,기사별유입!$J$3:$J$3072,0),"")</f>
        <v>101</v>
      </c>
      <c r="F1867" s="26" t="str">
        <f>IF(E1867="","",E1867&amp;"@"&amp;COUNTIF($E$1:E1867,E1867))</f>
        <v>101@1</v>
      </c>
      <c r="G1867" s="26" t="str">
        <f t="shared" si="29"/>
        <v>Google 검색</v>
      </c>
      <c r="I1867" s="26" t="str">
        <f>IF(E1867="","",INDEX('기사 리스트'!B:B,MATCH("https://skinnonews.com"&amp;A1867,'기사 리스트'!C:C,0)))</f>
        <v>[사진] SK이노베이션, 2주간 ‘집중 자원봉사’ 활동 펼쳐… 구성원 2,800명 동참</v>
      </c>
    </row>
    <row r="1868" spans="1:9">
      <c r="A1868" s="32" t="s">
        <v>3456</v>
      </c>
      <c r="B1868" s="32" t="s">
        <v>2646</v>
      </c>
      <c r="C1868" s="32">
        <v>3</v>
      </c>
      <c r="D1868" s="32">
        <v>1</v>
      </c>
      <c r="E1868" s="26">
        <f>IFERROR(MATCH(A1868,기사별유입!$J$3:$J$3072,0),"")</f>
        <v>97</v>
      </c>
      <c r="F1868" s="26" t="str">
        <f>IF(E1868="","",E1868&amp;"@"&amp;COUNTIF($E$1:E1868,E1868))</f>
        <v>97@4</v>
      </c>
      <c r="G1868" s="26" t="str">
        <f t="shared" si="29"/>
        <v>Ozmailer.com</v>
      </c>
      <c r="I1868" s="26" t="str">
        <f>IF(E1868="","",INDEX('기사 리스트'!B:B,MATCH("https://skinnonews.com"&amp;A1868,'기사 리스트'!C:C,0)))</f>
        <v>SK인천석유화학, 초등학교 ‘친환경 놀이과학교실’ 개강</v>
      </c>
    </row>
    <row r="1869" spans="1:9">
      <c r="A1869" s="32" t="s">
        <v>4739</v>
      </c>
      <c r="B1869" s="32">
        <v>3</v>
      </c>
      <c r="C1869" s="32">
        <v>3</v>
      </c>
      <c r="D1869" s="32">
        <v>1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3</v>
      </c>
      <c r="I1869" s="26" t="str">
        <f>IF(E1869="","",INDEX('기사 리스트'!B:B,MATCH("https://skinnonews.com"&amp;A1869,'기사 리스트'!C:C,0)))</f>
        <v/>
      </c>
    </row>
    <row r="1870" spans="1:9">
      <c r="A1870" s="32" t="s">
        <v>3585</v>
      </c>
      <c r="B1870" s="32" t="s">
        <v>2596</v>
      </c>
      <c r="C1870" s="32">
        <v>3</v>
      </c>
      <c r="D1870" s="32">
        <v>1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Google 검색</v>
      </c>
      <c r="I1870" s="26" t="str">
        <f>IF(E1870="","",INDEX('기사 리스트'!B:B,MATCH("https://skinnonews.com"&amp;A1870,'기사 리스트'!C:C,0)))</f>
        <v/>
      </c>
    </row>
    <row r="1871" spans="1:9">
      <c r="A1871" s="32" t="s">
        <v>3446</v>
      </c>
      <c r="B1871" s="32" t="s">
        <v>2609</v>
      </c>
      <c r="C1871" s="32">
        <v>3</v>
      </c>
      <c r="D1871" s="32">
        <v>2</v>
      </c>
      <c r="E1871" s="26">
        <f>IFERROR(MATCH(A1871,기사별유입!$J$3:$J$3072,0),"")</f>
        <v>59</v>
      </c>
      <c r="F1871" s="26" t="str">
        <f>IF(E1871="","",E1871&amp;"@"&amp;COUNTIF($E$1:E1871,E1871))</f>
        <v>59@6</v>
      </c>
      <c r="G1871" s="26" t="str">
        <f t="shared" si="29"/>
        <v>Bing</v>
      </c>
      <c r="I1871" s="26" t="str">
        <f>IF(E1871="","",INDEX('기사 리스트'!B:B,MATCH("https://skinnonews.com"&amp;A1871,'기사 리스트'!C:C,0)))</f>
        <v>공장내 발생하는 배기가스, 자원으로 재탄생</v>
      </c>
    </row>
    <row r="1872" spans="1:9">
      <c r="A1872" s="32" t="s">
        <v>3446</v>
      </c>
      <c r="B1872" s="32" t="s">
        <v>2601</v>
      </c>
      <c r="C1872" s="32">
        <v>3</v>
      </c>
      <c r="D1872" s="32">
        <v>2</v>
      </c>
      <c r="E1872" s="26">
        <f>IFERROR(MATCH(A1872,기사별유입!$J$3:$J$3072,0),"")</f>
        <v>59</v>
      </c>
      <c r="F1872" s="26" t="str">
        <f>IF(E1872="","",E1872&amp;"@"&amp;COUNTIF($E$1:E1872,E1872))</f>
        <v>59@7</v>
      </c>
      <c r="G1872" s="26" t="str">
        <f t="shared" si="29"/>
        <v>Naver.com</v>
      </c>
      <c r="I1872" s="26" t="str">
        <f>IF(E1872="","",INDEX('기사 리스트'!B:B,MATCH("https://skinnonews.com"&amp;A1872,'기사 리스트'!C:C,0)))</f>
        <v>공장내 발생하는 배기가스, 자원으로 재탄생</v>
      </c>
    </row>
    <row r="1873" spans="1:9">
      <c r="A1873" s="32" t="s">
        <v>3442</v>
      </c>
      <c r="B1873" s="32" t="s">
        <v>2609</v>
      </c>
      <c r="C1873" s="32">
        <v>3</v>
      </c>
      <c r="D1873" s="32">
        <v>3</v>
      </c>
      <c r="E1873" s="26">
        <f>IFERROR(MATCH(A1873,기사별유입!$J$3:$J$3072,0),"")</f>
        <v>20</v>
      </c>
      <c r="F1873" s="26" t="str">
        <f>IF(E1873="","",E1873&amp;"@"&amp;COUNTIF($E$1:E1873,E1873))</f>
        <v>20@8</v>
      </c>
      <c r="G1873" s="26" t="str">
        <f t="shared" si="29"/>
        <v>Bing</v>
      </c>
      <c r="I1873" s="26" t="str">
        <f>IF(E1873="","",INDEX('기사 리스트'!B:B,MATCH("https://skinnonews.com"&amp;A1873,'기사 리스트'!C:C,0)))</f>
        <v>SK온, 리튬메탈 배터리용 고분자 전해질 개발</v>
      </c>
    </row>
    <row r="1874" spans="1:9">
      <c r="A1874" s="32" t="s">
        <v>3440</v>
      </c>
      <c r="B1874" s="32" t="s">
        <v>2637</v>
      </c>
      <c r="C1874" s="32">
        <v>3</v>
      </c>
      <c r="D1874" s="32">
        <v>3</v>
      </c>
      <c r="E1874" s="26">
        <f>IFERROR(MATCH(A1874,기사별유입!$J$3:$J$3072,0),"")</f>
        <v>7</v>
      </c>
      <c r="F1874" s="26" t="str">
        <f>IF(E1874="","",E1874&amp;"@"&amp;COUNTIF($E$1:E1874,E1874))</f>
        <v>7@7</v>
      </c>
      <c r="G1874" s="26" t="str">
        <f t="shared" si="29"/>
        <v>Facebook.com</v>
      </c>
      <c r="I1874" s="26" t="str">
        <f>IF(E1874="","",INDEX('기사 리스트'!B:B,MATCH("https://skinnonews.com"&amp;A1874,'기사 리스트'!C:C,0)))</f>
        <v>[에너지食] ‘빛과 소금’ 대신 ‘빛과 석유’! – 시추 기술의 발전으로 알아보는 땅 속 보물찾기</v>
      </c>
    </row>
    <row r="1875" spans="1:9">
      <c r="A1875" s="32" t="s">
        <v>3439</v>
      </c>
      <c r="B1875" s="32" t="s">
        <v>4723</v>
      </c>
      <c r="C1875" s="32">
        <v>3</v>
      </c>
      <c r="D1875" s="32">
        <v>1</v>
      </c>
      <c r="E1875" s="26">
        <f>IFERROR(MATCH(A1875,기사별유입!$J$3:$J$3072,0),"")</f>
        <v>1</v>
      </c>
      <c r="F1875" s="26" t="str">
        <f>IF(E1875="","",E1875&amp;"@"&amp;COUNTIF($E$1:E1875,E1875))</f>
        <v>1@9</v>
      </c>
      <c r="G1875" s="26" t="str">
        <f t="shared" si="29"/>
        <v>Claude.ai</v>
      </c>
      <c r="I1875" s="26" t="str">
        <f>IF(E1875="","",INDEX('기사 리스트'!B:B,MATCH("https://skinnonews.com"&amp;A1875,'기사 리스트'!C:C,0)))</f>
        <v>“옥상정원? 테니스 코트? 아니죠!” 우리나라 옥상은 왜 대부분 녹색일까?</v>
      </c>
    </row>
    <row r="1876" spans="1:9">
      <c r="A1876" s="32" t="s">
        <v>3439</v>
      </c>
      <c r="B1876" s="32" t="s">
        <v>2955</v>
      </c>
      <c r="C1876" s="32">
        <v>3</v>
      </c>
      <c r="D1876" s="32">
        <v>2</v>
      </c>
      <c r="E1876" s="26">
        <f>IFERROR(MATCH(A1876,기사별유입!$J$3:$J$3072,0),"")</f>
        <v>1</v>
      </c>
      <c r="F1876" s="26" t="str">
        <f>IF(E1876="","",E1876&amp;"@"&amp;COUNTIF($E$1:E1876,E1876))</f>
        <v>1@10</v>
      </c>
      <c r="G1876" s="26" t="str">
        <f t="shared" si="29"/>
        <v>Link.inpock.co.kr</v>
      </c>
      <c r="I1876" s="26" t="str">
        <f>IF(E1876="","",INDEX('기사 리스트'!B:B,MATCH("https://skinnonews.com"&amp;A1876,'기사 리스트'!C:C,0)))</f>
        <v>“옥상정원? 테니스 코트? 아니죠!” 우리나라 옥상은 왜 대부분 녹색일까?</v>
      </c>
    </row>
    <row r="1877" spans="1:9">
      <c r="A1877" s="32" t="s">
        <v>3448</v>
      </c>
      <c r="B1877" s="32" t="s">
        <v>2669</v>
      </c>
      <c r="C1877" s="32">
        <v>3</v>
      </c>
      <c r="D1877" s="32">
        <v>3</v>
      </c>
      <c r="E1877" s="26">
        <f>IFERROR(MATCH(A1877,기사별유입!$J$3:$J$3072,0),"")</f>
        <v>92</v>
      </c>
      <c r="F1877" s="26" t="str">
        <f>IF(E1877="","",E1877&amp;"@"&amp;COUNTIF($E$1:E1877,E1877))</f>
        <v>92@5</v>
      </c>
      <c r="G1877" s="26" t="str">
        <f t="shared" si="29"/>
        <v>Lm.facebook.com</v>
      </c>
      <c r="I1877" s="26" t="str">
        <f>IF(E1877="","",INDEX('기사 리스트'!B:B,MATCH("https://skinnonews.com"&amp;A1877,'기사 리스트'!C:C,0)))</f>
        <v>SK온, 엑손모빌과 리튬 공급 협력</v>
      </c>
    </row>
    <row r="1878" spans="1:9">
      <c r="A1878" s="32" t="s">
        <v>3474</v>
      </c>
      <c r="B1878" s="32" t="s">
        <v>2597</v>
      </c>
      <c r="C1878" s="32">
        <v>3</v>
      </c>
      <c r="D1878" s="32">
        <v>3</v>
      </c>
      <c r="E1878" s="26">
        <f>IFERROR(MATCH(A1878,기사별유입!$J$3:$J$3072,0),"")</f>
        <v>100</v>
      </c>
      <c r="F1878" s="26" t="str">
        <f>IF(E1878="","",E1878&amp;"@"&amp;COUNTIF($E$1:E1878,E1878))</f>
        <v>100@1</v>
      </c>
      <c r="G1878" s="26" t="str">
        <f t="shared" si="29"/>
        <v>직접유입</v>
      </c>
      <c r="I1878" s="26" t="str">
        <f>IF(E1878="","",INDEX('기사 리스트'!B:B,MATCH("https://skinnonews.com"&amp;A1878,'기사 리스트'!C:C,0)))</f>
        <v>SK아이이테크놀로지, K-택소노미·이중 중대성 평가 반영한 지속가능경영보고서 발간</v>
      </c>
    </row>
    <row r="1879" spans="1:9">
      <c r="A1879" s="32" t="s">
        <v>3451</v>
      </c>
      <c r="B1879" s="32" t="s">
        <v>2598</v>
      </c>
      <c r="C1879" s="32">
        <v>3</v>
      </c>
      <c r="D1879" s="32">
        <v>2</v>
      </c>
      <c r="E1879" s="26">
        <f>IFERROR(MATCH(A1879,기사별유입!$J$3:$J$3072,0),"")</f>
        <v>95</v>
      </c>
      <c r="F1879" s="26" t="str">
        <f>IF(E1879="","",E1879&amp;"@"&amp;COUNTIF($E$1:E1879,E1879))</f>
        <v>95@3</v>
      </c>
      <c r="G1879" s="26" t="str">
        <f t="shared" si="29"/>
        <v>Naver 검색</v>
      </c>
      <c r="I1879" s="26" t="str">
        <f>IF(E1879="","",INDEX('기사 리스트'!B:B,MATCH("https://skinnonews.com"&amp;A1879,'기사 리스트'!C:C,0)))</f>
        <v>SK온, 페라리 2024년 우수 공급사로 선정</v>
      </c>
    </row>
    <row r="1880" spans="1:9">
      <c r="A1880" s="32" t="s">
        <v>3451</v>
      </c>
      <c r="B1880" s="32" t="s">
        <v>2599</v>
      </c>
      <c r="C1880" s="32">
        <v>3</v>
      </c>
      <c r="D1880" s="32">
        <v>3</v>
      </c>
      <c r="E1880" s="26">
        <f>IFERROR(MATCH(A1880,기사별유입!$J$3:$J$3072,0),"")</f>
        <v>95</v>
      </c>
      <c r="F1880" s="26" t="str">
        <f>IF(E1880="","",E1880&amp;"@"&amp;COUNTIF($E$1:E1880,E1880))</f>
        <v>95@4</v>
      </c>
      <c r="G1880" s="26" t="str">
        <f t="shared" si="29"/>
        <v>Sk-on.com</v>
      </c>
      <c r="I1880" s="26" t="str">
        <f>IF(E1880="","",INDEX('기사 리스트'!B:B,MATCH("https://skinnonews.com"&amp;A1880,'기사 리스트'!C:C,0)))</f>
        <v>SK온, 페라리 2024년 우수 공급사로 선정</v>
      </c>
    </row>
    <row r="1881" spans="1:9">
      <c r="A1881" s="32" t="s">
        <v>1169</v>
      </c>
      <c r="B1881" s="32" t="s">
        <v>2597</v>
      </c>
      <c r="C1881" s="32">
        <v>3</v>
      </c>
      <c r="D1881" s="32">
        <v>3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직접유입</v>
      </c>
      <c r="I1881" s="26" t="str">
        <f>IF(E1881="","",INDEX('기사 리스트'!B:B,MATCH("https://skinnonews.com"&amp;A1881,'기사 리스트'!C:C,0)))</f>
        <v/>
      </c>
    </row>
    <row r="1882" spans="1:9">
      <c r="A1882" s="32" t="s">
        <v>2099</v>
      </c>
      <c r="B1882" s="32" t="s">
        <v>2596</v>
      </c>
      <c r="C1882" s="32">
        <v>3</v>
      </c>
      <c r="D1882" s="32">
        <v>3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Google 검색</v>
      </c>
      <c r="I1882" s="26" t="str">
        <f>IF(E1882="","",INDEX('기사 리스트'!B:B,MATCH("https://skinnonews.com"&amp;A1882,'기사 리스트'!C:C,0)))</f>
        <v/>
      </c>
    </row>
    <row r="1883" spans="1:9">
      <c r="A1883" s="32" t="s">
        <v>1153</v>
      </c>
      <c r="B1883" s="32" t="s">
        <v>2597</v>
      </c>
      <c r="C1883" s="32">
        <v>3</v>
      </c>
      <c r="D1883" s="32">
        <v>3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직접유입</v>
      </c>
      <c r="I1883" s="26" t="str">
        <f>IF(E1883="","",INDEX('기사 리스트'!B:B,MATCH("https://skinnonews.com"&amp;A1883,'기사 리스트'!C:C,0)))</f>
        <v/>
      </c>
    </row>
    <row r="1884" spans="1:9">
      <c r="A1884" s="32" t="s">
        <v>1380</v>
      </c>
      <c r="B1884" s="32" t="s">
        <v>2596</v>
      </c>
      <c r="C1884" s="32">
        <v>3</v>
      </c>
      <c r="D1884" s="32">
        <v>3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Google 검색</v>
      </c>
      <c r="I1884" s="26" t="str">
        <f>IF(E1884="","",INDEX('기사 리스트'!B:B,MATCH("https://skinnonews.com"&amp;A1884,'기사 리스트'!C:C,0)))</f>
        <v/>
      </c>
    </row>
    <row r="1885" spans="1:9">
      <c r="A1885" s="32" t="s">
        <v>3586</v>
      </c>
      <c r="B1885" s="32" t="s">
        <v>2596</v>
      </c>
      <c r="C1885" s="32">
        <v>3</v>
      </c>
      <c r="D1885" s="32">
        <v>3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Google 검색</v>
      </c>
      <c r="I1885" s="26" t="str">
        <f>IF(E1885="","",INDEX('기사 리스트'!B:B,MATCH("https://skinnonews.com"&amp;A1885,'기사 리스트'!C:C,0)))</f>
        <v/>
      </c>
    </row>
    <row r="1886" spans="1:9">
      <c r="A1886" s="32" t="s">
        <v>2100</v>
      </c>
      <c r="B1886" s="32" t="s">
        <v>2596</v>
      </c>
      <c r="C1886" s="32">
        <v>3</v>
      </c>
      <c r="D1886" s="32">
        <v>3</v>
      </c>
      <c r="E1886" s="26" t="str">
        <f>IFERROR(MATCH(A1886,기사별유입!$J$3:$J$3072,0),"")</f>
        <v/>
      </c>
      <c r="F1886" s="26" t="str">
        <f>IF(E1886="","",E1886&amp;"@"&amp;COUNTIF($E$1:E1886,E1886))</f>
        <v/>
      </c>
      <c r="G1886" s="26" t="str">
        <f t="shared" si="29"/>
        <v>Google 검색</v>
      </c>
      <c r="I1886" s="26" t="str">
        <f>IF(E1886="","",INDEX('기사 리스트'!B:B,MATCH("https://skinnonews.com"&amp;A1886,'기사 리스트'!C:C,0)))</f>
        <v/>
      </c>
    </row>
    <row r="1887" spans="1:9">
      <c r="A1887" s="32" t="s">
        <v>1234</v>
      </c>
      <c r="B1887" s="32" t="s">
        <v>2597</v>
      </c>
      <c r="C1887" s="32">
        <v>3</v>
      </c>
      <c r="D1887" s="32">
        <v>2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직접유입</v>
      </c>
      <c r="I1887" s="26" t="str">
        <f>IF(E1887="","",INDEX('기사 리스트'!B:B,MATCH("https://skinnonews.com"&amp;A1887,'기사 리스트'!C:C,0)))</f>
        <v/>
      </c>
    </row>
    <row r="1888" spans="1:9">
      <c r="A1888" s="32" t="s">
        <v>1885</v>
      </c>
      <c r="B1888" s="32" t="s">
        <v>2596</v>
      </c>
      <c r="C1888" s="32">
        <v>3</v>
      </c>
      <c r="D1888" s="32">
        <v>3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Google 검색</v>
      </c>
      <c r="I1888" s="26" t="str">
        <f>IF(E1888="","",INDEX('기사 리스트'!B:B,MATCH("https://skinnonews.com"&amp;A1888,'기사 리스트'!C:C,0)))</f>
        <v/>
      </c>
    </row>
    <row r="1889" spans="1:9">
      <c r="A1889" s="32" t="s">
        <v>3589</v>
      </c>
      <c r="B1889" s="32" t="s">
        <v>2596</v>
      </c>
      <c r="C1889" s="32">
        <v>3</v>
      </c>
      <c r="D1889" s="32">
        <v>3</v>
      </c>
      <c r="E1889" s="26" t="str">
        <f>IFERROR(MATCH(A1889,기사별유입!$J$3:$J$3072,0),"")</f>
        <v/>
      </c>
      <c r="F1889" s="26" t="str">
        <f>IF(E1889="","",E1889&amp;"@"&amp;COUNTIF($E$1:E1889,E1889))</f>
        <v/>
      </c>
      <c r="G1889" s="26" t="str">
        <f t="shared" si="29"/>
        <v>Google 검색</v>
      </c>
      <c r="I1889" s="26" t="str">
        <f>IF(E1889="","",INDEX('기사 리스트'!B:B,MATCH("https://skinnonews.com"&amp;A1889,'기사 리스트'!C:C,0)))</f>
        <v/>
      </c>
    </row>
    <row r="1890" spans="1:9">
      <c r="A1890" s="32" t="s">
        <v>3590</v>
      </c>
      <c r="B1890" s="32" t="s">
        <v>2596</v>
      </c>
      <c r="C1890" s="32">
        <v>3</v>
      </c>
      <c r="D1890" s="32">
        <v>2</v>
      </c>
      <c r="E1890" s="26" t="str">
        <f>IFERROR(MATCH(A1890,기사별유입!$J$3:$J$3072,0),"")</f>
        <v/>
      </c>
      <c r="F1890" s="26" t="str">
        <f>IF(E1890="","",E1890&amp;"@"&amp;COUNTIF($E$1:E1890,E1890))</f>
        <v/>
      </c>
      <c r="G1890" s="26" t="str">
        <f t="shared" si="29"/>
        <v>Google 검색</v>
      </c>
      <c r="I1890" s="26" t="str">
        <f>IF(E1890="","",INDEX('기사 리스트'!B:B,MATCH("https://skinnonews.com"&amp;A1890,'기사 리스트'!C:C,0)))</f>
        <v/>
      </c>
    </row>
    <row r="1891" spans="1:9">
      <c r="A1891" s="32" t="s">
        <v>3591</v>
      </c>
      <c r="B1891" s="32" t="s">
        <v>2596</v>
      </c>
      <c r="C1891" s="32">
        <v>3</v>
      </c>
      <c r="D1891" s="32">
        <v>3</v>
      </c>
      <c r="E1891" s="26" t="str">
        <f>IFERROR(MATCH(A1891,기사별유입!$J$3:$J$3072,0),"")</f>
        <v/>
      </c>
      <c r="F1891" s="26" t="str">
        <f>IF(E1891="","",E1891&amp;"@"&amp;COUNTIF($E$1:E1891,E1891))</f>
        <v/>
      </c>
      <c r="G1891" s="26" t="str">
        <f t="shared" si="29"/>
        <v>Google 검색</v>
      </c>
      <c r="I1891" s="26" t="str">
        <f>IF(E1891="","",INDEX('기사 리스트'!B:B,MATCH("https://skinnonews.com"&amp;A1891,'기사 리스트'!C:C,0)))</f>
        <v/>
      </c>
    </row>
    <row r="1892" spans="1:9">
      <c r="A1892" s="32" t="s">
        <v>3499</v>
      </c>
      <c r="B1892" s="32" t="s">
        <v>2596</v>
      </c>
      <c r="C1892" s="32">
        <v>3</v>
      </c>
      <c r="D1892" s="32">
        <v>3</v>
      </c>
      <c r="E1892" s="26" t="str">
        <f>IFERROR(MATCH(A1892,기사별유입!$J$3:$J$3072,0),"")</f>
        <v/>
      </c>
      <c r="F1892" s="26" t="str">
        <f>IF(E1892="","",E1892&amp;"@"&amp;COUNTIF($E$1:E1892,E1892))</f>
        <v/>
      </c>
      <c r="G1892" s="26" t="str">
        <f t="shared" si="29"/>
        <v>Google 검색</v>
      </c>
      <c r="I1892" s="26" t="str">
        <f>IF(E1892="","",INDEX('기사 리스트'!B:B,MATCH("https://skinnonews.com"&amp;A1892,'기사 리스트'!C:C,0)))</f>
        <v/>
      </c>
    </row>
    <row r="1893" spans="1:9">
      <c r="A1893" s="32" t="s">
        <v>1992</v>
      </c>
      <c r="B1893" s="32" t="s">
        <v>2598</v>
      </c>
      <c r="C1893" s="32">
        <v>3</v>
      </c>
      <c r="D1893" s="32">
        <v>3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Naver 검색</v>
      </c>
      <c r="I1893" s="26" t="str">
        <f>IF(E1893="","",INDEX('기사 리스트'!B:B,MATCH("https://skinnonews.com"&amp;A1893,'기사 리스트'!C:C,0)))</f>
        <v/>
      </c>
    </row>
    <row r="1894" spans="1:9">
      <c r="A1894" s="32" t="s">
        <v>1197</v>
      </c>
      <c r="B1894" s="32" t="s">
        <v>2598</v>
      </c>
      <c r="C1894" s="32">
        <v>3</v>
      </c>
      <c r="D1894" s="32">
        <v>2</v>
      </c>
      <c r="E1894" s="26" t="str">
        <f>IFERROR(MATCH(A1894,기사별유입!$J$3:$J$3072,0),"")</f>
        <v/>
      </c>
      <c r="F1894" s="26" t="str">
        <f>IF(E1894="","",E1894&amp;"@"&amp;COUNTIF($E$1:E1894,E1894))</f>
        <v/>
      </c>
      <c r="G1894" s="26" t="str">
        <f t="shared" si="29"/>
        <v>Naver 검색</v>
      </c>
      <c r="I1894" s="26" t="str">
        <f>IF(E1894="","",INDEX('기사 리스트'!B:B,MATCH("https://skinnonews.com"&amp;A1894,'기사 리스트'!C:C,0)))</f>
        <v/>
      </c>
    </row>
    <row r="1895" spans="1:9">
      <c r="A1895" s="32" t="s">
        <v>3592</v>
      </c>
      <c r="B1895" s="32" t="s">
        <v>2596</v>
      </c>
      <c r="C1895" s="32">
        <v>3</v>
      </c>
      <c r="D1895" s="32">
        <v>2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Google 검색</v>
      </c>
      <c r="I1895" s="26" t="str">
        <f>IF(E1895="","",INDEX('기사 리스트'!B:B,MATCH("https://skinnonews.com"&amp;A1895,'기사 리스트'!C:C,0)))</f>
        <v/>
      </c>
    </row>
    <row r="1896" spans="1:9">
      <c r="A1896" s="32" t="s">
        <v>1682</v>
      </c>
      <c r="B1896" s="32" t="s">
        <v>2596</v>
      </c>
      <c r="C1896" s="32">
        <v>3</v>
      </c>
      <c r="D1896" s="32">
        <v>3</v>
      </c>
      <c r="E1896" s="26" t="str">
        <f>IFERROR(MATCH(A1896,기사별유입!$J$3:$J$3072,0),"")</f>
        <v/>
      </c>
      <c r="F1896" s="26" t="str">
        <f>IF(E1896="","",E1896&amp;"@"&amp;COUNTIF($E$1:E1896,E1896))</f>
        <v/>
      </c>
      <c r="G1896" s="26" t="str">
        <f t="shared" si="29"/>
        <v>Google 검색</v>
      </c>
      <c r="I1896" s="26" t="str">
        <f>IF(E1896="","",INDEX('기사 리스트'!B:B,MATCH("https://skinnonews.com"&amp;A1896,'기사 리스트'!C:C,0)))</f>
        <v/>
      </c>
    </row>
    <row r="1897" spans="1:9">
      <c r="A1897" s="32" t="s">
        <v>1087</v>
      </c>
      <c r="B1897" s="32" t="s">
        <v>2597</v>
      </c>
      <c r="C1897" s="32">
        <v>3</v>
      </c>
      <c r="D1897" s="32">
        <v>3</v>
      </c>
      <c r="E1897" s="26">
        <f>IFERROR(MATCH(A1897,기사별유입!$J$3:$J$3072,0),"")</f>
        <v>63</v>
      </c>
      <c r="F1897" s="26" t="str">
        <f>IF(E1897="","",E1897&amp;"@"&amp;COUNTIF($E$1:E1897,E1897))</f>
        <v>63@2</v>
      </c>
      <c r="G1897" s="26" t="str">
        <f t="shared" si="29"/>
        <v>직접유입</v>
      </c>
      <c r="I1897" s="26" t="e">
        <f>IF(E1897="","",INDEX('기사 리스트'!B:B,MATCH("https://skinnonews.com"&amp;A1897,'기사 리스트'!C:C,0)))</f>
        <v>#N/A</v>
      </c>
    </row>
    <row r="1898" spans="1:9">
      <c r="A1898" s="32" t="s">
        <v>1726</v>
      </c>
      <c r="B1898" s="32" t="s">
        <v>2596</v>
      </c>
      <c r="C1898" s="32">
        <v>3</v>
      </c>
      <c r="D1898" s="32">
        <v>3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Google 검색</v>
      </c>
      <c r="I1898" s="26" t="str">
        <f>IF(E1898="","",INDEX('기사 리스트'!B:B,MATCH("https://skinnonews.com"&amp;A1898,'기사 리스트'!C:C,0)))</f>
        <v/>
      </c>
    </row>
    <row r="1899" spans="1:9">
      <c r="A1899" s="32" t="s">
        <v>3593</v>
      </c>
      <c r="B1899" s="32" t="s">
        <v>2596</v>
      </c>
      <c r="C1899" s="32">
        <v>3</v>
      </c>
      <c r="D1899" s="32">
        <v>2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Google 검색</v>
      </c>
      <c r="I1899" s="26" t="str">
        <f>IF(E1899="","",INDEX('기사 리스트'!B:B,MATCH("https://skinnonews.com"&amp;A1899,'기사 리스트'!C:C,0)))</f>
        <v/>
      </c>
    </row>
    <row r="1900" spans="1:9">
      <c r="A1900" s="32" t="s">
        <v>1632</v>
      </c>
      <c r="B1900" s="32" t="s">
        <v>2596</v>
      </c>
      <c r="C1900" s="32">
        <v>3</v>
      </c>
      <c r="D1900" s="32">
        <v>3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Google 검색</v>
      </c>
      <c r="I1900" s="26" t="str">
        <f>IF(E1900="","",INDEX('기사 리스트'!B:B,MATCH("https://skinnonews.com"&amp;A1900,'기사 리스트'!C:C,0)))</f>
        <v/>
      </c>
    </row>
    <row r="1901" spans="1:9">
      <c r="A1901" s="32" t="s">
        <v>3501</v>
      </c>
      <c r="B1901" s="32" t="s">
        <v>2597</v>
      </c>
      <c r="C1901" s="32">
        <v>3</v>
      </c>
      <c r="D1901" s="32">
        <v>1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직접유입</v>
      </c>
      <c r="I1901" s="26" t="str">
        <f>IF(E1901="","",INDEX('기사 리스트'!B:B,MATCH("https://skinnonews.com"&amp;A1901,'기사 리스트'!C:C,0)))</f>
        <v/>
      </c>
    </row>
    <row r="1902" spans="1:9">
      <c r="A1902" s="32" t="s">
        <v>2241</v>
      </c>
      <c r="B1902" s="32" t="s">
        <v>2596</v>
      </c>
      <c r="C1902" s="32">
        <v>3</v>
      </c>
      <c r="D1902" s="32">
        <v>2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Google 검색</v>
      </c>
      <c r="I1902" s="26" t="str">
        <f>IF(E1902="","",INDEX('기사 리스트'!B:B,MATCH("https://skinnonews.com"&amp;A1902,'기사 리스트'!C:C,0)))</f>
        <v/>
      </c>
    </row>
    <row r="1903" spans="1:9">
      <c r="A1903" s="32" t="s">
        <v>3595</v>
      </c>
      <c r="B1903" s="32" t="s">
        <v>2596</v>
      </c>
      <c r="C1903" s="32">
        <v>3</v>
      </c>
      <c r="D1903" s="32">
        <v>1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Google 검색</v>
      </c>
      <c r="I1903" s="26" t="str">
        <f>IF(E1903="","",INDEX('기사 리스트'!B:B,MATCH("https://skinnonews.com"&amp;A1903,'기사 리스트'!C:C,0)))</f>
        <v/>
      </c>
    </row>
    <row r="1904" spans="1:9">
      <c r="A1904" s="32" t="s">
        <v>3539</v>
      </c>
      <c r="B1904" s="32" t="s">
        <v>2598</v>
      </c>
      <c r="C1904" s="32">
        <v>3</v>
      </c>
      <c r="D1904" s="32">
        <v>1</v>
      </c>
      <c r="E1904" s="26" t="str">
        <f>IFERROR(MATCH(A1904,기사별유입!$J$3:$J$3072,0),"")</f>
        <v/>
      </c>
      <c r="F1904" s="26" t="str">
        <f>IF(E1904="","",E1904&amp;"@"&amp;COUNTIF($E$1:E1904,E1904))</f>
        <v/>
      </c>
      <c r="G1904" s="26" t="str">
        <f t="shared" si="29"/>
        <v>Naver 검색</v>
      </c>
      <c r="I1904" s="26" t="str">
        <f>IF(E1904="","",INDEX('기사 리스트'!B:B,MATCH("https://skinnonews.com"&amp;A1904,'기사 리스트'!C:C,0)))</f>
        <v/>
      </c>
    </row>
    <row r="1905" spans="1:9">
      <c r="A1905" s="32" t="s">
        <v>1729</v>
      </c>
      <c r="B1905" s="32" t="s">
        <v>2596</v>
      </c>
      <c r="C1905" s="32">
        <v>3</v>
      </c>
      <c r="D1905" s="32">
        <v>2</v>
      </c>
      <c r="E1905" s="26" t="str">
        <f>IFERROR(MATCH(A1905,기사별유입!$J$3:$J$3072,0),"")</f>
        <v/>
      </c>
      <c r="F1905" s="26" t="str">
        <f>IF(E1905="","",E1905&amp;"@"&amp;COUNTIF($E$1:E1905,E1905))</f>
        <v/>
      </c>
      <c r="G1905" s="26" t="str">
        <f t="shared" si="29"/>
        <v>Google 검색</v>
      </c>
      <c r="I1905" s="26" t="str">
        <f>IF(E1905="","",INDEX('기사 리스트'!B:B,MATCH("https://skinnonews.com"&amp;A1905,'기사 리스트'!C:C,0)))</f>
        <v/>
      </c>
    </row>
    <row r="1906" spans="1:9">
      <c r="A1906" s="32" t="s">
        <v>2420</v>
      </c>
      <c r="B1906" s="32" t="s">
        <v>2596</v>
      </c>
      <c r="C1906" s="32">
        <v>3</v>
      </c>
      <c r="D1906" s="32">
        <v>3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Google 검색</v>
      </c>
      <c r="I1906" s="26" t="str">
        <f>IF(E1906="","",INDEX('기사 리스트'!B:B,MATCH("https://skinnonews.com"&amp;A1906,'기사 리스트'!C:C,0)))</f>
        <v/>
      </c>
    </row>
    <row r="1907" spans="1:9">
      <c r="A1907" s="32" t="s">
        <v>1121</v>
      </c>
      <c r="B1907" s="32" t="s">
        <v>3366</v>
      </c>
      <c r="C1907" s="32">
        <v>3</v>
      </c>
      <c r="D1907" s="32">
        <v>3</v>
      </c>
      <c r="E1907" s="26">
        <f>IFERROR(MATCH(A1907,기사별유입!$J$3:$J$3072,0),"")</f>
        <v>11</v>
      </c>
      <c r="F1907" s="26" t="str">
        <f>IF(E1907="","",E1907&amp;"@"&amp;COUNTIF($E$1:E1907,E1907))</f>
        <v>11@4</v>
      </c>
      <c r="G1907" s="26" t="str">
        <f t="shared" si="29"/>
        <v>Mail.google.com</v>
      </c>
      <c r="I1907" s="26" t="str">
        <f>IF(E1907="","",INDEX('기사 리스트'!B:B,MATCH("https://skinnonews.com"&amp;A1907,'기사 리스트'!C:C,0)))</f>
        <v>History#1 선경직물의 탄생과 성장</v>
      </c>
    </row>
    <row r="1908" spans="1:9">
      <c r="A1908" s="32" t="s">
        <v>1995</v>
      </c>
      <c r="B1908" s="32" t="s">
        <v>2596</v>
      </c>
      <c r="C1908" s="32">
        <v>3</v>
      </c>
      <c r="D1908" s="32">
        <v>3</v>
      </c>
      <c r="E1908" s="26" t="str">
        <f>IFERROR(MATCH(A1908,기사별유입!$J$3:$J$3072,0),"")</f>
        <v/>
      </c>
      <c r="F1908" s="26" t="str">
        <f>IF(E1908="","",E1908&amp;"@"&amp;COUNTIF($E$1:E1908,E1908))</f>
        <v/>
      </c>
      <c r="G1908" s="26" t="str">
        <f t="shared" si="29"/>
        <v>Google 검색</v>
      </c>
      <c r="I1908" s="26" t="str">
        <f>IF(E1908="","",INDEX('기사 리스트'!B:B,MATCH("https://skinnonews.com"&amp;A1908,'기사 리스트'!C:C,0)))</f>
        <v/>
      </c>
    </row>
    <row r="1909" spans="1:9">
      <c r="A1909" s="32" t="s">
        <v>2422</v>
      </c>
      <c r="B1909" s="32" t="s">
        <v>2596</v>
      </c>
      <c r="C1909" s="32">
        <v>3</v>
      </c>
      <c r="D1909" s="32">
        <v>3</v>
      </c>
      <c r="E1909" s="26" t="str">
        <f>IFERROR(MATCH(A1909,기사별유입!$J$3:$J$3072,0),"")</f>
        <v/>
      </c>
      <c r="F1909" s="26" t="str">
        <f>IF(E1909="","",E1909&amp;"@"&amp;COUNTIF($E$1:E1909,E1909))</f>
        <v/>
      </c>
      <c r="G1909" s="26" t="str">
        <f t="shared" si="29"/>
        <v>Google 검색</v>
      </c>
      <c r="I1909" s="26" t="str">
        <f>IF(E1909="","",INDEX('기사 리스트'!B:B,MATCH("https://skinnonews.com"&amp;A1909,'기사 리스트'!C:C,0)))</f>
        <v/>
      </c>
    </row>
    <row r="1910" spans="1:9">
      <c r="A1910" s="32" t="s">
        <v>2110</v>
      </c>
      <c r="B1910" s="32" t="s">
        <v>2597</v>
      </c>
      <c r="C1910" s="32">
        <v>3</v>
      </c>
      <c r="D1910" s="32">
        <v>1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직접유입</v>
      </c>
      <c r="I1910" s="26" t="str">
        <f>IF(E1910="","",INDEX('기사 리스트'!B:B,MATCH("https://skinnonews.com"&amp;A1910,'기사 리스트'!C:C,0)))</f>
        <v/>
      </c>
    </row>
    <row r="1911" spans="1:9">
      <c r="A1911" s="32" t="s">
        <v>1893</v>
      </c>
      <c r="B1911" s="32" t="s">
        <v>2596</v>
      </c>
      <c r="C1911" s="32">
        <v>3</v>
      </c>
      <c r="D1911" s="32">
        <v>3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Google 검색</v>
      </c>
      <c r="I1911" s="26" t="str">
        <f>IF(E1911="","",INDEX('기사 리스트'!B:B,MATCH("https://skinnonews.com"&amp;A1911,'기사 리스트'!C:C,0)))</f>
        <v/>
      </c>
    </row>
    <row r="1912" spans="1:9">
      <c r="A1912" s="32" t="s">
        <v>1586</v>
      </c>
      <c r="B1912" s="32" t="s">
        <v>2596</v>
      </c>
      <c r="C1912" s="32">
        <v>3</v>
      </c>
      <c r="D1912" s="32">
        <v>2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Google 검색</v>
      </c>
      <c r="I1912" s="26" t="str">
        <f>IF(E1912="","",INDEX('기사 리스트'!B:B,MATCH("https://skinnonews.com"&amp;A1912,'기사 리스트'!C:C,0)))</f>
        <v/>
      </c>
    </row>
    <row r="1913" spans="1:9">
      <c r="A1913" s="32" t="s">
        <v>3598</v>
      </c>
      <c r="B1913" s="32" t="s">
        <v>2596</v>
      </c>
      <c r="C1913" s="32">
        <v>3</v>
      </c>
      <c r="D1913" s="32">
        <v>2</v>
      </c>
      <c r="E1913" s="26" t="str">
        <f>IFERROR(MATCH(A1913,기사별유입!$J$3:$J$3072,0),"")</f>
        <v/>
      </c>
      <c r="F1913" s="26" t="str">
        <f>IF(E1913="","",E1913&amp;"@"&amp;COUNTIF($E$1:E1913,E1913))</f>
        <v/>
      </c>
      <c r="G1913" s="26" t="str">
        <f t="shared" si="29"/>
        <v>Google 검색</v>
      </c>
      <c r="I1913" s="26" t="str">
        <f>IF(E1913="","",INDEX('기사 리스트'!B:B,MATCH("https://skinnonews.com"&amp;A1913,'기사 리스트'!C:C,0)))</f>
        <v/>
      </c>
    </row>
    <row r="1914" spans="1:9">
      <c r="A1914" s="32" t="s">
        <v>2810</v>
      </c>
      <c r="B1914" s="32" t="s">
        <v>2596</v>
      </c>
      <c r="C1914" s="32">
        <v>3</v>
      </c>
      <c r="D1914" s="32">
        <v>3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Google 검색</v>
      </c>
      <c r="I1914" s="26" t="str">
        <f>IF(E1914="","",INDEX('기사 리스트'!B:B,MATCH("https://skinnonews.com"&amp;A1914,'기사 리스트'!C:C,0)))</f>
        <v/>
      </c>
    </row>
    <row r="1915" spans="1:9">
      <c r="A1915" s="32" t="s">
        <v>3599</v>
      </c>
      <c r="B1915" s="32" t="s">
        <v>2596</v>
      </c>
      <c r="C1915" s="32">
        <v>3</v>
      </c>
      <c r="D1915" s="32">
        <v>3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Google 검색</v>
      </c>
      <c r="I1915" s="26" t="str">
        <f>IF(E1915="","",INDEX('기사 리스트'!B:B,MATCH("https://skinnonews.com"&amp;A1915,'기사 리스트'!C:C,0)))</f>
        <v/>
      </c>
    </row>
    <row r="1916" spans="1:9">
      <c r="A1916" s="32" t="s">
        <v>2247</v>
      </c>
      <c r="B1916" s="32" t="s">
        <v>2598</v>
      </c>
      <c r="C1916" s="32">
        <v>3</v>
      </c>
      <c r="D1916" s="32">
        <v>3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Naver 검색</v>
      </c>
      <c r="I1916" s="26" t="str">
        <f>IF(E1916="","",INDEX('기사 리스트'!B:B,MATCH("https://skinnonews.com"&amp;A1916,'기사 리스트'!C:C,0)))</f>
        <v/>
      </c>
    </row>
    <row r="1917" spans="1:9">
      <c r="A1917" s="32" t="s">
        <v>1436</v>
      </c>
      <c r="B1917" s="32" t="s">
        <v>2598</v>
      </c>
      <c r="C1917" s="32">
        <v>3</v>
      </c>
      <c r="D1917" s="32">
        <v>3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Naver 검색</v>
      </c>
      <c r="I1917" s="26" t="str">
        <f>IF(E1917="","",INDEX('기사 리스트'!B:B,MATCH("https://skinnonews.com"&amp;A1917,'기사 리스트'!C:C,0)))</f>
        <v/>
      </c>
    </row>
    <row r="1918" spans="1:9">
      <c r="A1918" s="32" t="s">
        <v>2887</v>
      </c>
      <c r="B1918" s="32" t="s">
        <v>2596</v>
      </c>
      <c r="C1918" s="32">
        <v>3</v>
      </c>
      <c r="D1918" s="32">
        <v>3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Google 검색</v>
      </c>
      <c r="I1918" s="26" t="str">
        <f>IF(E1918="","",INDEX('기사 리스트'!B:B,MATCH("https://skinnonews.com"&amp;A1918,'기사 리스트'!C:C,0)))</f>
        <v/>
      </c>
    </row>
    <row r="1919" spans="1:9">
      <c r="A1919" s="32" t="s">
        <v>1539</v>
      </c>
      <c r="B1919" s="32" t="s">
        <v>2596</v>
      </c>
      <c r="C1919" s="32">
        <v>3</v>
      </c>
      <c r="D1919" s="32">
        <v>3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Google 검색</v>
      </c>
      <c r="I1919" s="26" t="str">
        <f>IF(E1919="","",INDEX('기사 리스트'!B:B,MATCH("https://skinnonews.com"&amp;A1919,'기사 리스트'!C:C,0)))</f>
        <v/>
      </c>
    </row>
    <row r="1920" spans="1:9">
      <c r="A1920" s="32" t="s">
        <v>1896</v>
      </c>
      <c r="B1920" s="32" t="s">
        <v>2596</v>
      </c>
      <c r="C1920" s="32">
        <v>3</v>
      </c>
      <c r="D1920" s="32">
        <v>2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Google 검색</v>
      </c>
      <c r="I1920" s="26" t="str">
        <f>IF(E1920="","",INDEX('기사 리스트'!B:B,MATCH("https://skinnonews.com"&amp;A1920,'기사 리스트'!C:C,0)))</f>
        <v/>
      </c>
    </row>
    <row r="1921" spans="1:9">
      <c r="A1921" s="32" t="s">
        <v>3600</v>
      </c>
      <c r="B1921" s="32" t="s">
        <v>2596</v>
      </c>
      <c r="C1921" s="32">
        <v>3</v>
      </c>
      <c r="D1921" s="32">
        <v>2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Google 검색</v>
      </c>
      <c r="I1921" s="26" t="str">
        <f>IF(E1921="","",INDEX('기사 리스트'!B:B,MATCH("https://skinnonews.com"&amp;A1921,'기사 리스트'!C:C,0)))</f>
        <v/>
      </c>
    </row>
    <row r="1922" spans="1:9">
      <c r="A1922" s="32" t="s">
        <v>3540</v>
      </c>
      <c r="B1922" s="32" t="s">
        <v>2596</v>
      </c>
      <c r="C1922" s="32">
        <v>3</v>
      </c>
      <c r="D1922" s="32">
        <v>3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Google 검색</v>
      </c>
      <c r="I1922" s="26" t="str">
        <f>IF(E1922="","",INDEX('기사 리스트'!B:B,MATCH("https://skinnonews.com"&amp;A1922,'기사 리스트'!C:C,0)))</f>
        <v/>
      </c>
    </row>
    <row r="1923" spans="1:9">
      <c r="A1923" s="32" t="s">
        <v>3601</v>
      </c>
      <c r="B1923" s="32" t="s">
        <v>2596</v>
      </c>
      <c r="C1923" s="32">
        <v>3</v>
      </c>
      <c r="D1923" s="32">
        <v>3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Google 검색</v>
      </c>
      <c r="I1923" s="26" t="str">
        <f>IF(E1923="","",INDEX('기사 리스트'!B:B,MATCH("https://skinnonews.com"&amp;A1923,'기사 리스트'!C:C,0)))</f>
        <v/>
      </c>
    </row>
    <row r="1924" spans="1:9">
      <c r="A1924" s="32" t="s">
        <v>3603</v>
      </c>
      <c r="B1924" s="32" t="s">
        <v>2596</v>
      </c>
      <c r="C1924" s="32">
        <v>3</v>
      </c>
      <c r="D1924" s="32">
        <v>3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Google 검색</v>
      </c>
      <c r="I1924" s="26" t="str">
        <f>IF(E1924="","",INDEX('기사 리스트'!B:B,MATCH("https://skinnonews.com"&amp;A1924,'기사 리스트'!C:C,0)))</f>
        <v/>
      </c>
    </row>
    <row r="1925" spans="1:9">
      <c r="A1925" s="32" t="s">
        <v>3604</v>
      </c>
      <c r="B1925" s="32" t="s">
        <v>2596</v>
      </c>
      <c r="C1925" s="32">
        <v>3</v>
      </c>
      <c r="D1925" s="32">
        <v>2</v>
      </c>
      <c r="E1925" s="26" t="str">
        <f>IFERROR(MATCH(A1925,기사별유입!$J$3:$J$3072,0),"")</f>
        <v/>
      </c>
      <c r="F1925" s="26" t="str">
        <f>IF(E1925="","",E1925&amp;"@"&amp;COUNTIF($E$1:E1925,E1925))</f>
        <v/>
      </c>
      <c r="G1925" s="26" t="str">
        <f t="shared" si="30"/>
        <v>Google 검색</v>
      </c>
      <c r="I1925" s="26" t="str">
        <f>IF(E1925="","",INDEX('기사 리스트'!B:B,MATCH("https://skinnonews.com"&amp;A1925,'기사 리스트'!C:C,0)))</f>
        <v/>
      </c>
    </row>
    <row r="1926" spans="1:9">
      <c r="A1926" s="32" t="s">
        <v>1636</v>
      </c>
      <c r="B1926" s="32" t="s">
        <v>2596</v>
      </c>
      <c r="C1926" s="32">
        <v>3</v>
      </c>
      <c r="D1926" s="32">
        <v>1</v>
      </c>
      <c r="E1926" s="26" t="str">
        <f>IFERROR(MATCH(A1926,기사별유입!$J$3:$J$3072,0),"")</f>
        <v/>
      </c>
      <c r="F1926" s="26" t="str">
        <f>IF(E1926="","",E1926&amp;"@"&amp;COUNTIF($E$1:E1926,E1926))</f>
        <v/>
      </c>
      <c r="G1926" s="26" t="str">
        <f t="shared" si="30"/>
        <v>Google 검색</v>
      </c>
      <c r="I1926" s="26" t="str">
        <f>IF(E1926="","",INDEX('기사 리스트'!B:B,MATCH("https://skinnonews.com"&amp;A1926,'기사 리스트'!C:C,0)))</f>
        <v/>
      </c>
    </row>
    <row r="1927" spans="1:9">
      <c r="A1927" s="32" t="s">
        <v>1265</v>
      </c>
      <c r="B1927" s="32" t="s">
        <v>2640</v>
      </c>
      <c r="C1927" s="32">
        <v>3</v>
      </c>
      <c r="D1927" s="32">
        <v>3</v>
      </c>
      <c r="E1927" s="26">
        <f>IFERROR(MATCH(A1927,기사별유입!$J$3:$J$3072,0),"")</f>
        <v>75</v>
      </c>
      <c r="F1927" s="26" t="str">
        <f>IF(E1927="","",E1927&amp;"@"&amp;COUNTIF($E$1:E1927,E1927))</f>
        <v>75@3</v>
      </c>
      <c r="G1927" s="26" t="str">
        <f t="shared" si="30"/>
        <v>Daum</v>
      </c>
      <c r="I1927" s="26" t="e">
        <f>IF(E1927="","",INDEX('기사 리스트'!B:B,MATCH("https://skinnonews.com"&amp;A1927,'기사 리스트'!C:C,0)))</f>
        <v>#N/A</v>
      </c>
    </row>
    <row r="1928" spans="1:9">
      <c r="A1928" s="32" t="s">
        <v>3605</v>
      </c>
      <c r="B1928" s="32" t="s">
        <v>2596</v>
      </c>
      <c r="C1928" s="32">
        <v>3</v>
      </c>
      <c r="D1928" s="32">
        <v>3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Google 검색</v>
      </c>
      <c r="I1928" s="26" t="str">
        <f>IF(E1928="","",INDEX('기사 리스트'!B:B,MATCH("https://skinnonews.com"&amp;A1928,'기사 리스트'!C:C,0)))</f>
        <v/>
      </c>
    </row>
    <row r="1929" spans="1:9">
      <c r="A1929" s="32" t="s">
        <v>995</v>
      </c>
      <c r="B1929" s="32" t="s">
        <v>2640</v>
      </c>
      <c r="C1929" s="32">
        <v>3</v>
      </c>
      <c r="D1929" s="32">
        <v>1</v>
      </c>
      <c r="E1929" s="26">
        <f>IFERROR(MATCH(A1929,기사별유입!$J$3:$J$3072,0),"")</f>
        <v>2</v>
      </c>
      <c r="F1929" s="26" t="str">
        <f>IF(E1929="","",E1929&amp;"@"&amp;COUNTIF($E$1:E1929,E1929))</f>
        <v>2@6</v>
      </c>
      <c r="G1929" s="26" t="str">
        <f t="shared" si="30"/>
        <v>Daum</v>
      </c>
      <c r="I1929" s="26" t="str">
        <f>IF(E1929="","",INDEX('기사 리스트'!B:B,MATCH("https://skinnonews.com"&amp;A1929,'기사 리스트'!C:C,0)))</f>
        <v>패션의 완성은 운동화! 운동화 끈 예쁘게 묶는 법 TOP 5</v>
      </c>
    </row>
    <row r="1930" spans="1:9">
      <c r="A1930" s="32" t="s">
        <v>3608</v>
      </c>
      <c r="B1930" s="32" t="s">
        <v>2596</v>
      </c>
      <c r="C1930" s="32">
        <v>3</v>
      </c>
      <c r="D1930" s="32">
        <v>2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Google 검색</v>
      </c>
      <c r="I1930" s="26" t="str">
        <f>IF(E1930="","",INDEX('기사 리스트'!B:B,MATCH("https://skinnonews.com"&amp;A1930,'기사 리스트'!C:C,0)))</f>
        <v/>
      </c>
    </row>
    <row r="1931" spans="1:9">
      <c r="A1931" s="32" t="s">
        <v>2116</v>
      </c>
      <c r="B1931" s="32" t="s">
        <v>2596</v>
      </c>
      <c r="C1931" s="32">
        <v>3</v>
      </c>
      <c r="D1931" s="32">
        <v>3</v>
      </c>
      <c r="E1931" s="26" t="str">
        <f>IFERROR(MATCH(A1931,기사별유입!$J$3:$J$3072,0),"")</f>
        <v/>
      </c>
      <c r="F1931" s="26" t="str">
        <f>IF(E1931="","",E1931&amp;"@"&amp;COUNTIF($E$1:E1931,E1931))</f>
        <v/>
      </c>
      <c r="G1931" s="26" t="str">
        <f t="shared" si="30"/>
        <v>Google 검색</v>
      </c>
      <c r="I1931" s="26" t="str">
        <f>IF(E1931="","",INDEX('기사 리스트'!B:B,MATCH("https://skinnonews.com"&amp;A1931,'기사 리스트'!C:C,0)))</f>
        <v/>
      </c>
    </row>
    <row r="1932" spans="1:9">
      <c r="A1932" s="32" t="s">
        <v>3609</v>
      </c>
      <c r="B1932" s="32" t="s">
        <v>2596</v>
      </c>
      <c r="C1932" s="32">
        <v>3</v>
      </c>
      <c r="D1932" s="32">
        <v>3</v>
      </c>
      <c r="E1932" s="26" t="str">
        <f>IFERROR(MATCH(A1932,기사별유입!$J$3:$J$3072,0),"")</f>
        <v/>
      </c>
      <c r="F1932" s="26" t="str">
        <f>IF(E1932="","",E1932&amp;"@"&amp;COUNTIF($E$1:E1932,E1932))</f>
        <v/>
      </c>
      <c r="G1932" s="26" t="str">
        <f t="shared" si="30"/>
        <v>Google 검색</v>
      </c>
      <c r="I1932" s="26" t="str">
        <f>IF(E1932="","",INDEX('기사 리스트'!B:B,MATCH("https://skinnonews.com"&amp;A1932,'기사 리스트'!C:C,0)))</f>
        <v/>
      </c>
    </row>
    <row r="1933" spans="1:9">
      <c r="A1933" s="32" t="s">
        <v>2889</v>
      </c>
      <c r="B1933" s="32" t="s">
        <v>2596</v>
      </c>
      <c r="C1933" s="32">
        <v>3</v>
      </c>
      <c r="D1933" s="32">
        <v>2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Google 검색</v>
      </c>
      <c r="I1933" s="26" t="str">
        <f>IF(E1933="","",INDEX('기사 리스트'!B:B,MATCH("https://skinnonews.com"&amp;A1933,'기사 리스트'!C:C,0)))</f>
        <v/>
      </c>
    </row>
    <row r="1934" spans="1:9">
      <c r="A1934" s="32" t="s">
        <v>3063</v>
      </c>
      <c r="B1934" s="32" t="s">
        <v>2596</v>
      </c>
      <c r="C1934" s="32">
        <v>3</v>
      </c>
      <c r="D1934" s="32">
        <v>3</v>
      </c>
      <c r="E1934" s="26" t="str">
        <f>IFERROR(MATCH(A1934,기사별유입!$J$3:$J$3072,0),"")</f>
        <v/>
      </c>
      <c r="F1934" s="26" t="str">
        <f>IF(E1934="","",E1934&amp;"@"&amp;COUNTIF($E$1:E1934,E1934))</f>
        <v/>
      </c>
      <c r="G1934" s="26" t="str">
        <f t="shared" si="30"/>
        <v>Google 검색</v>
      </c>
      <c r="I1934" s="26" t="str">
        <f>IF(E1934="","",INDEX('기사 리스트'!B:B,MATCH("https://skinnonews.com"&amp;A1934,'기사 리스트'!C:C,0)))</f>
        <v/>
      </c>
    </row>
    <row r="1935" spans="1:9">
      <c r="A1935" s="32" t="s">
        <v>1804</v>
      </c>
      <c r="B1935" s="32" t="s">
        <v>2609</v>
      </c>
      <c r="C1935" s="32">
        <v>3</v>
      </c>
      <c r="D1935" s="32">
        <v>1</v>
      </c>
      <c r="E1935" s="26" t="str">
        <f>IFERROR(MATCH(A1935,기사별유입!$J$3:$J$3072,0),"")</f>
        <v/>
      </c>
      <c r="F1935" s="26" t="str">
        <f>IF(E1935="","",E1935&amp;"@"&amp;COUNTIF($E$1:E1935,E1935))</f>
        <v/>
      </c>
      <c r="G1935" s="26" t="str">
        <f t="shared" si="30"/>
        <v>Bing</v>
      </c>
      <c r="I1935" s="26" t="str">
        <f>IF(E1935="","",INDEX('기사 리스트'!B:B,MATCH("https://skinnonews.com"&amp;A1935,'기사 리스트'!C:C,0)))</f>
        <v/>
      </c>
    </row>
    <row r="1936" spans="1:9">
      <c r="A1936" s="32" t="s">
        <v>2253</v>
      </c>
      <c r="B1936" s="32" t="s">
        <v>2596</v>
      </c>
      <c r="C1936" s="32">
        <v>3</v>
      </c>
      <c r="D1936" s="32">
        <v>2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Google 검색</v>
      </c>
      <c r="I1936" s="26" t="str">
        <f>IF(E1936="","",INDEX('기사 리스트'!B:B,MATCH("https://skinnonews.com"&amp;A1936,'기사 리스트'!C:C,0)))</f>
        <v/>
      </c>
    </row>
    <row r="1937" spans="1:9">
      <c r="A1937" s="32" t="s">
        <v>3610</v>
      </c>
      <c r="B1937" s="32" t="s">
        <v>2596</v>
      </c>
      <c r="C1937" s="32">
        <v>3</v>
      </c>
      <c r="D1937" s="32">
        <v>3</v>
      </c>
      <c r="E1937" s="26" t="str">
        <f>IFERROR(MATCH(A1937,기사별유입!$J$3:$J$3072,0),"")</f>
        <v/>
      </c>
      <c r="F1937" s="26" t="str">
        <f>IF(E1937="","",E1937&amp;"@"&amp;COUNTIF($E$1:E1937,E1937))</f>
        <v/>
      </c>
      <c r="G1937" s="26" t="str">
        <f t="shared" si="30"/>
        <v>Google 검색</v>
      </c>
      <c r="I1937" s="26" t="str">
        <f>IF(E1937="","",INDEX('기사 리스트'!B:B,MATCH("https://skinnonews.com"&amp;A1937,'기사 리스트'!C:C,0)))</f>
        <v/>
      </c>
    </row>
    <row r="1938" spans="1:9">
      <c r="A1938" s="32" t="s">
        <v>1382</v>
      </c>
      <c r="B1938" s="32" t="s">
        <v>2596</v>
      </c>
      <c r="C1938" s="32">
        <v>3</v>
      </c>
      <c r="D1938" s="32">
        <v>2</v>
      </c>
      <c r="E1938" s="26" t="str">
        <f>IFERROR(MATCH(A1938,기사별유입!$J$3:$J$3072,0),"")</f>
        <v/>
      </c>
      <c r="F1938" s="26" t="str">
        <f>IF(E1938="","",E1938&amp;"@"&amp;COUNTIF($E$1:E1938,E1938))</f>
        <v/>
      </c>
      <c r="G1938" s="26" t="str">
        <f t="shared" si="30"/>
        <v>Google 검색</v>
      </c>
      <c r="I1938" s="26" t="str">
        <f>IF(E1938="","",INDEX('기사 리스트'!B:B,MATCH("https://skinnonews.com"&amp;A1938,'기사 리스트'!C:C,0)))</f>
        <v/>
      </c>
    </row>
    <row r="1939" spans="1:9">
      <c r="A1939" s="32" t="s">
        <v>1049</v>
      </c>
      <c r="B1939" s="32" t="s">
        <v>4740</v>
      </c>
      <c r="C1939" s="32">
        <v>3</v>
      </c>
      <c r="D1939" s="32">
        <v>3</v>
      </c>
      <c r="E1939" s="26">
        <f>IFERROR(MATCH(A1939,기사별유입!$J$3:$J$3072,0),"")</f>
        <v>49</v>
      </c>
      <c r="F1939" s="26" t="str">
        <f>IF(E1939="","",E1939&amp;"@"&amp;COUNTIF($E$1:E1939,E1939))</f>
        <v>49@3</v>
      </c>
      <c r="G1939" s="26" t="str">
        <f t="shared" si="30"/>
        <v>Publish.obsidian.md</v>
      </c>
      <c r="I1939" s="26" t="str">
        <f>IF(E1939="","",INDEX('기사 리스트'!B:B,MATCH("https://skinnonews.com"&amp;A1939,'기사 리스트'!C:C,0)))</f>
        <v>새 학기 계획 세우기 – 효율적인 스케줄 관리법 ‘불렛저널(bullet journal)’이란?</v>
      </c>
    </row>
    <row r="1940" spans="1:9">
      <c r="A1940" s="32" t="s">
        <v>2777</v>
      </c>
      <c r="B1940" s="32" t="s">
        <v>2596</v>
      </c>
      <c r="C1940" s="32">
        <v>3</v>
      </c>
      <c r="D1940" s="32">
        <v>3</v>
      </c>
      <c r="E1940" s="26" t="str">
        <f>IFERROR(MATCH(A1940,기사별유입!$J$3:$J$3072,0),"")</f>
        <v/>
      </c>
      <c r="F1940" s="26" t="str">
        <f>IF(E1940="","",E1940&amp;"@"&amp;COUNTIF($E$1:E1940,E1940))</f>
        <v/>
      </c>
      <c r="G1940" s="26" t="str">
        <f t="shared" si="30"/>
        <v>Google 검색</v>
      </c>
      <c r="I1940" s="26" t="str">
        <f>IF(E1940="","",INDEX('기사 리스트'!B:B,MATCH("https://skinnonews.com"&amp;A1940,'기사 리스트'!C:C,0)))</f>
        <v/>
      </c>
    </row>
    <row r="1941" spans="1:9">
      <c r="A1941" s="32" t="s">
        <v>2433</v>
      </c>
      <c r="B1941" s="32" t="s">
        <v>2596</v>
      </c>
      <c r="C1941" s="32">
        <v>3</v>
      </c>
      <c r="D1941" s="32">
        <v>3</v>
      </c>
      <c r="E1941" s="26" t="str">
        <f>IFERROR(MATCH(A1941,기사별유입!$J$3:$J$3072,0),"")</f>
        <v/>
      </c>
      <c r="F1941" s="26" t="str">
        <f>IF(E1941="","",E1941&amp;"@"&amp;COUNTIF($E$1:E1941,E1941))</f>
        <v/>
      </c>
      <c r="G1941" s="26" t="str">
        <f t="shared" si="30"/>
        <v>Google 검색</v>
      </c>
      <c r="I1941" s="26" t="str">
        <f>IF(E1941="","",INDEX('기사 리스트'!B:B,MATCH("https://skinnonews.com"&amp;A1941,'기사 리스트'!C:C,0)))</f>
        <v/>
      </c>
    </row>
    <row r="1942" spans="1:9">
      <c r="A1942" s="32" t="s">
        <v>3611</v>
      </c>
      <c r="B1942" s="32" t="s">
        <v>2598</v>
      </c>
      <c r="C1942" s="32">
        <v>3</v>
      </c>
      <c r="D1942" s="32">
        <v>1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Naver 검색</v>
      </c>
      <c r="I1942" s="26" t="str">
        <f>IF(E1942="","",INDEX('기사 리스트'!B:B,MATCH("https://skinnonews.com"&amp;A1942,'기사 리스트'!C:C,0)))</f>
        <v/>
      </c>
    </row>
    <row r="1943" spans="1:9">
      <c r="A1943" s="32" t="s">
        <v>2892</v>
      </c>
      <c r="B1943" s="32" t="s">
        <v>2596</v>
      </c>
      <c r="C1943" s="32">
        <v>3</v>
      </c>
      <c r="D1943" s="32">
        <v>3</v>
      </c>
      <c r="E1943" s="26" t="str">
        <f>IFERROR(MATCH(A1943,기사별유입!$J$3:$J$3072,0),"")</f>
        <v/>
      </c>
      <c r="F1943" s="26" t="str">
        <f>IF(E1943="","",E1943&amp;"@"&amp;COUNTIF($E$1:E1943,E1943))</f>
        <v/>
      </c>
      <c r="G1943" s="26" t="str">
        <f t="shared" si="30"/>
        <v>Google 검색</v>
      </c>
      <c r="I1943" s="26" t="str">
        <f>IF(E1943="","",INDEX('기사 리스트'!B:B,MATCH("https://skinnonews.com"&amp;A1943,'기사 리스트'!C:C,0)))</f>
        <v/>
      </c>
    </row>
    <row r="1944" spans="1:9">
      <c r="A1944" s="32" t="s">
        <v>3612</v>
      </c>
      <c r="B1944" s="32" t="s">
        <v>2597</v>
      </c>
      <c r="C1944" s="32">
        <v>3</v>
      </c>
      <c r="D1944" s="32">
        <v>2</v>
      </c>
      <c r="E1944" s="26" t="str">
        <f>IFERROR(MATCH(A1944,기사별유입!$J$3:$J$3072,0),"")</f>
        <v/>
      </c>
      <c r="F1944" s="26" t="str">
        <f>IF(E1944="","",E1944&amp;"@"&amp;COUNTIF($E$1:E1944,E1944))</f>
        <v/>
      </c>
      <c r="G1944" s="26" t="str">
        <f t="shared" si="30"/>
        <v>직접유입</v>
      </c>
      <c r="I1944" s="26" t="str">
        <f>IF(E1944="","",INDEX('기사 리스트'!B:B,MATCH("https://skinnonews.com"&amp;A1944,'기사 리스트'!C:C,0)))</f>
        <v/>
      </c>
    </row>
    <row r="1945" spans="1:9">
      <c r="A1945" s="32" t="s">
        <v>1540</v>
      </c>
      <c r="B1945" s="32" t="s">
        <v>2596</v>
      </c>
      <c r="C1945" s="32">
        <v>3</v>
      </c>
      <c r="D1945" s="32">
        <v>2</v>
      </c>
      <c r="E1945" s="26" t="str">
        <f>IFERROR(MATCH(A1945,기사별유입!$J$3:$J$3072,0),"")</f>
        <v/>
      </c>
      <c r="F1945" s="26" t="str">
        <f>IF(E1945="","",E1945&amp;"@"&amp;COUNTIF($E$1:E1945,E1945))</f>
        <v/>
      </c>
      <c r="G1945" s="26" t="str">
        <f t="shared" si="30"/>
        <v>Google 검색</v>
      </c>
      <c r="I1945" s="26" t="str">
        <f>IF(E1945="","",INDEX('기사 리스트'!B:B,MATCH("https://skinnonews.com"&amp;A1945,'기사 리스트'!C:C,0)))</f>
        <v/>
      </c>
    </row>
    <row r="1946" spans="1:9">
      <c r="A1946" s="32" t="s">
        <v>1540</v>
      </c>
      <c r="B1946" s="32" t="s">
        <v>2598</v>
      </c>
      <c r="C1946" s="32">
        <v>3</v>
      </c>
      <c r="D1946" s="32">
        <v>3</v>
      </c>
      <c r="E1946" s="26" t="str">
        <f>IFERROR(MATCH(A1946,기사별유입!$J$3:$J$3072,0),"")</f>
        <v/>
      </c>
      <c r="F1946" s="26" t="str">
        <f>IF(E1946="","",E1946&amp;"@"&amp;COUNTIF($E$1:E1946,E1946))</f>
        <v/>
      </c>
      <c r="G1946" s="26" t="str">
        <f t="shared" si="30"/>
        <v>Naver 검색</v>
      </c>
      <c r="I1946" s="26" t="str">
        <f>IF(E1946="","",INDEX('기사 리스트'!B:B,MATCH("https://skinnonews.com"&amp;A1946,'기사 리스트'!C:C,0)))</f>
        <v/>
      </c>
    </row>
    <row r="1947" spans="1:9">
      <c r="A1947" s="32" t="s">
        <v>3613</v>
      </c>
      <c r="B1947" s="32" t="s">
        <v>2596</v>
      </c>
      <c r="C1947" s="32">
        <v>3</v>
      </c>
      <c r="D1947" s="32">
        <v>2</v>
      </c>
      <c r="E1947" s="26" t="str">
        <f>IFERROR(MATCH(A1947,기사별유입!$J$3:$J$3072,0),"")</f>
        <v/>
      </c>
      <c r="F1947" s="26" t="str">
        <f>IF(E1947="","",E1947&amp;"@"&amp;COUNTIF($E$1:E1947,E1947))</f>
        <v/>
      </c>
      <c r="G1947" s="26" t="str">
        <f t="shared" si="30"/>
        <v>Google 검색</v>
      </c>
      <c r="I1947" s="26" t="str">
        <f>IF(E1947="","",INDEX('기사 리스트'!B:B,MATCH("https://skinnonews.com"&amp;A1947,'기사 리스트'!C:C,0)))</f>
        <v/>
      </c>
    </row>
    <row r="1948" spans="1:9">
      <c r="A1948" s="32" t="s">
        <v>1420</v>
      </c>
      <c r="B1948" s="32" t="s">
        <v>2597</v>
      </c>
      <c r="C1948" s="32">
        <v>3</v>
      </c>
      <c r="D1948" s="32">
        <v>1</v>
      </c>
      <c r="E1948" s="26" t="str">
        <f>IFERROR(MATCH(A1948,기사별유입!$J$3:$J$3072,0),"")</f>
        <v/>
      </c>
      <c r="F1948" s="26" t="str">
        <f>IF(E1948="","",E1948&amp;"@"&amp;COUNTIF($E$1:E1948,E1948))</f>
        <v/>
      </c>
      <c r="G1948" s="26" t="str">
        <f t="shared" si="30"/>
        <v>직접유입</v>
      </c>
      <c r="I1948" s="26" t="str">
        <f>IF(E1948="","",INDEX('기사 리스트'!B:B,MATCH("https://skinnonews.com"&amp;A1948,'기사 리스트'!C:C,0)))</f>
        <v/>
      </c>
    </row>
    <row r="1949" spans="1:9">
      <c r="A1949" s="32" t="s">
        <v>1588</v>
      </c>
      <c r="B1949" s="32" t="s">
        <v>2596</v>
      </c>
      <c r="C1949" s="32">
        <v>3</v>
      </c>
      <c r="D1949" s="32">
        <v>3</v>
      </c>
      <c r="E1949" s="26" t="str">
        <f>IFERROR(MATCH(A1949,기사별유입!$J$3:$J$3072,0),"")</f>
        <v/>
      </c>
      <c r="F1949" s="26" t="str">
        <f>IF(E1949="","",E1949&amp;"@"&amp;COUNTIF($E$1:E1949,E1949))</f>
        <v/>
      </c>
      <c r="G1949" s="26" t="str">
        <f t="shared" si="30"/>
        <v>Google 검색</v>
      </c>
      <c r="I1949" s="26" t="str">
        <f>IF(E1949="","",INDEX('기사 리스트'!B:B,MATCH("https://skinnonews.com"&amp;A1949,'기사 리스트'!C:C,0)))</f>
        <v/>
      </c>
    </row>
    <row r="1950" spans="1:9">
      <c r="A1950" s="32" t="s">
        <v>1737</v>
      </c>
      <c r="B1950" s="32" t="s">
        <v>2596</v>
      </c>
      <c r="C1950" s="32">
        <v>3</v>
      </c>
      <c r="D1950" s="32">
        <v>2</v>
      </c>
      <c r="E1950" s="26" t="str">
        <f>IFERROR(MATCH(A1950,기사별유입!$J$3:$J$3072,0),"")</f>
        <v/>
      </c>
      <c r="F1950" s="26" t="str">
        <f>IF(E1950="","",E1950&amp;"@"&amp;COUNTIF($E$1:E1950,E1950))</f>
        <v/>
      </c>
      <c r="G1950" s="26" t="str">
        <f t="shared" si="30"/>
        <v>Google 검색</v>
      </c>
      <c r="I1950" s="26" t="str">
        <f>IF(E1950="","",INDEX('기사 리스트'!B:B,MATCH("https://skinnonews.com"&amp;A1950,'기사 리스트'!C:C,0)))</f>
        <v/>
      </c>
    </row>
    <row r="1951" spans="1:9">
      <c r="A1951" s="32" t="s">
        <v>1141</v>
      </c>
      <c r="B1951" s="32" t="s">
        <v>2597</v>
      </c>
      <c r="C1951" s="32">
        <v>3</v>
      </c>
      <c r="D1951" s="32">
        <v>2</v>
      </c>
      <c r="E1951" s="26" t="str">
        <f>IFERROR(MATCH(A1951,기사별유입!$J$3:$J$3072,0),"")</f>
        <v/>
      </c>
      <c r="F1951" s="26" t="str">
        <f>IF(E1951="","",E1951&amp;"@"&amp;COUNTIF($E$1:E1951,E1951))</f>
        <v/>
      </c>
      <c r="G1951" s="26" t="str">
        <f t="shared" si="30"/>
        <v>직접유입</v>
      </c>
      <c r="I1951" s="26" t="str">
        <f>IF(E1951="","",INDEX('기사 리스트'!B:B,MATCH("https://skinnonews.com"&amp;A1951,'기사 리스트'!C:C,0)))</f>
        <v/>
      </c>
    </row>
    <row r="1952" spans="1:9">
      <c r="A1952" s="32" t="s">
        <v>1640</v>
      </c>
      <c r="B1952" s="32" t="s">
        <v>2596</v>
      </c>
      <c r="C1952" s="32">
        <v>3</v>
      </c>
      <c r="D1952" s="32">
        <v>2</v>
      </c>
      <c r="E1952" s="26" t="str">
        <f>IFERROR(MATCH(A1952,기사별유입!$J$3:$J$3072,0),"")</f>
        <v/>
      </c>
      <c r="F1952" s="26" t="str">
        <f>IF(E1952="","",E1952&amp;"@"&amp;COUNTIF($E$1:E1952,E1952))</f>
        <v/>
      </c>
      <c r="G1952" s="26" t="str">
        <f t="shared" si="30"/>
        <v>Google 검색</v>
      </c>
      <c r="I1952" s="26" t="str">
        <f>IF(E1952="","",INDEX('기사 리스트'!B:B,MATCH("https://skinnonews.com"&amp;A1952,'기사 리스트'!C:C,0)))</f>
        <v/>
      </c>
    </row>
    <row r="1953" spans="1:9">
      <c r="A1953" s="32" t="s">
        <v>3614</v>
      </c>
      <c r="B1953" s="32" t="s">
        <v>2596</v>
      </c>
      <c r="C1953" s="32">
        <v>3</v>
      </c>
      <c r="D1953" s="32">
        <v>3</v>
      </c>
      <c r="E1953" s="26" t="str">
        <f>IFERROR(MATCH(A1953,기사별유입!$J$3:$J$3072,0),"")</f>
        <v/>
      </c>
      <c r="F1953" s="26" t="str">
        <f>IF(E1953="","",E1953&amp;"@"&amp;COUNTIF($E$1:E1953,E1953))</f>
        <v/>
      </c>
      <c r="G1953" s="26" t="str">
        <f t="shared" si="30"/>
        <v>Google 검색</v>
      </c>
      <c r="I1953" s="26" t="str">
        <f>IF(E1953="","",INDEX('기사 리스트'!B:B,MATCH("https://skinnonews.com"&amp;A1953,'기사 리스트'!C:C,0)))</f>
        <v/>
      </c>
    </row>
    <row r="1954" spans="1:9">
      <c r="A1954" s="32" t="s">
        <v>1344</v>
      </c>
      <c r="B1954" s="32" t="s">
        <v>2597</v>
      </c>
      <c r="C1954" s="32">
        <v>3</v>
      </c>
      <c r="D1954" s="32">
        <v>2</v>
      </c>
      <c r="E1954" s="26" t="str">
        <f>IFERROR(MATCH(A1954,기사별유입!$J$3:$J$3072,0),"")</f>
        <v/>
      </c>
      <c r="F1954" s="26" t="str">
        <f>IF(E1954="","",E1954&amp;"@"&amp;COUNTIF($E$1:E1954,E1954))</f>
        <v/>
      </c>
      <c r="G1954" s="26" t="str">
        <f t="shared" si="30"/>
        <v>직접유입</v>
      </c>
      <c r="I1954" s="26" t="str">
        <f>IF(E1954="","",INDEX('기사 리스트'!B:B,MATCH("https://skinnonews.com"&amp;A1954,'기사 리스트'!C:C,0)))</f>
        <v/>
      </c>
    </row>
    <row r="1955" spans="1:9">
      <c r="A1955" s="32" t="s">
        <v>2006</v>
      </c>
      <c r="B1955" s="32" t="s">
        <v>2596</v>
      </c>
      <c r="C1955" s="32">
        <v>3</v>
      </c>
      <c r="D1955" s="32">
        <v>3</v>
      </c>
      <c r="E1955" s="26" t="str">
        <f>IFERROR(MATCH(A1955,기사별유입!$J$3:$J$3072,0),"")</f>
        <v/>
      </c>
      <c r="F1955" s="26" t="str">
        <f>IF(E1955="","",E1955&amp;"@"&amp;COUNTIF($E$1:E1955,E1955))</f>
        <v/>
      </c>
      <c r="G1955" s="26" t="str">
        <f t="shared" si="30"/>
        <v>Google 검색</v>
      </c>
      <c r="I1955" s="26" t="str">
        <f>IF(E1955="","",INDEX('기사 리스트'!B:B,MATCH("https://skinnonews.com"&amp;A1955,'기사 리스트'!C:C,0)))</f>
        <v/>
      </c>
    </row>
    <row r="1956" spans="1:9">
      <c r="A1956" s="32" t="s">
        <v>2007</v>
      </c>
      <c r="B1956" s="32" t="s">
        <v>2598</v>
      </c>
      <c r="C1956" s="32">
        <v>3</v>
      </c>
      <c r="D1956" s="32">
        <v>2</v>
      </c>
      <c r="E1956" s="26" t="str">
        <f>IFERROR(MATCH(A1956,기사별유입!$J$3:$J$3072,0),"")</f>
        <v/>
      </c>
      <c r="F1956" s="26" t="str">
        <f>IF(E1956="","",E1956&amp;"@"&amp;COUNTIF($E$1:E1956,E1956))</f>
        <v/>
      </c>
      <c r="G1956" s="26" t="str">
        <f t="shared" si="30"/>
        <v>Naver 검색</v>
      </c>
      <c r="I1956" s="26" t="str">
        <f>IF(E1956="","",INDEX('기사 리스트'!B:B,MATCH("https://skinnonews.com"&amp;A1956,'기사 리스트'!C:C,0)))</f>
        <v/>
      </c>
    </row>
    <row r="1957" spans="1:9">
      <c r="A1957" s="32" t="s">
        <v>1021</v>
      </c>
      <c r="B1957" s="32" t="s">
        <v>2627</v>
      </c>
      <c r="C1957" s="32">
        <v>3</v>
      </c>
      <c r="D1957" s="32">
        <v>2</v>
      </c>
      <c r="E1957" s="26">
        <f>IFERROR(MATCH(A1957,기사별유입!$J$3:$J$3072,0),"")</f>
        <v>22</v>
      </c>
      <c r="F1957" s="26" t="str">
        <f>IF(E1957="","",E1957&amp;"@"&amp;COUNTIF($E$1:E1957,E1957))</f>
        <v>22@3</v>
      </c>
      <c r="G1957" s="26" t="str">
        <f t="shared" si="30"/>
        <v>Blog.naver.com</v>
      </c>
      <c r="I1957" s="26" t="str">
        <f>IF(E1957="","",INDEX('기사 리스트'!B:B,MATCH("https://skinnonews.com"&amp;A1957,'기사 리스트'!C:C,0)))</f>
        <v>석유화학으로 탄생한 플라스틱 소재 ‘폴리에틸렌(Polyethylene)’! 어떻게 사용될까?</v>
      </c>
    </row>
    <row r="1958" spans="1:9">
      <c r="A1958" s="32" t="s">
        <v>1739</v>
      </c>
      <c r="B1958" s="32" t="s">
        <v>2597</v>
      </c>
      <c r="C1958" s="32">
        <v>3</v>
      </c>
      <c r="D1958" s="32">
        <v>3</v>
      </c>
      <c r="E1958" s="26" t="str">
        <f>IFERROR(MATCH(A1958,기사별유입!$J$3:$J$3072,0),"")</f>
        <v/>
      </c>
      <c r="F1958" s="26" t="str">
        <f>IF(E1958="","",E1958&amp;"@"&amp;COUNTIF($E$1:E1958,E1958))</f>
        <v/>
      </c>
      <c r="G1958" s="26" t="str">
        <f t="shared" si="30"/>
        <v>직접유입</v>
      </c>
      <c r="I1958" s="26" t="str">
        <f>IF(E1958="","",INDEX('기사 리스트'!B:B,MATCH("https://skinnonews.com"&amp;A1958,'기사 리스트'!C:C,0)))</f>
        <v/>
      </c>
    </row>
    <row r="1959" spans="1:9">
      <c r="A1959" s="32" t="s">
        <v>1902</v>
      </c>
      <c r="B1959" s="32" t="s">
        <v>2596</v>
      </c>
      <c r="C1959" s="32">
        <v>3</v>
      </c>
      <c r="D1959" s="32">
        <v>3</v>
      </c>
      <c r="E1959" s="26" t="str">
        <f>IFERROR(MATCH(A1959,기사별유입!$J$3:$J$3072,0),"")</f>
        <v/>
      </c>
      <c r="F1959" s="26" t="str">
        <f>IF(E1959="","",E1959&amp;"@"&amp;COUNTIF($E$1:E1959,E1959))</f>
        <v/>
      </c>
      <c r="G1959" s="26" t="str">
        <f t="shared" si="30"/>
        <v>Google 검색</v>
      </c>
      <c r="I1959" s="26" t="str">
        <f>IF(E1959="","",INDEX('기사 리스트'!B:B,MATCH("https://skinnonews.com"&amp;A1959,'기사 리스트'!C:C,0)))</f>
        <v/>
      </c>
    </row>
    <row r="1960" spans="1:9">
      <c r="A1960" s="32" t="s">
        <v>3064</v>
      </c>
      <c r="B1960" s="32" t="s">
        <v>2596</v>
      </c>
      <c r="C1960" s="32">
        <v>3</v>
      </c>
      <c r="D1960" s="32">
        <v>2</v>
      </c>
      <c r="E1960" s="26" t="str">
        <f>IFERROR(MATCH(A1960,기사별유입!$J$3:$J$3072,0),"")</f>
        <v/>
      </c>
      <c r="F1960" s="26" t="str">
        <f>IF(E1960="","",E1960&amp;"@"&amp;COUNTIF($E$1:E1960,E1960))</f>
        <v/>
      </c>
      <c r="G1960" s="26" t="str">
        <f t="shared" si="30"/>
        <v>Google 검색</v>
      </c>
      <c r="I1960" s="26" t="str">
        <f>IF(E1960="","",INDEX('기사 리스트'!B:B,MATCH("https://skinnonews.com"&amp;A1960,'기사 리스트'!C:C,0)))</f>
        <v/>
      </c>
    </row>
    <row r="1961" spans="1:9">
      <c r="A1961" s="32" t="s">
        <v>2122</v>
      </c>
      <c r="B1961" s="32" t="s">
        <v>2596</v>
      </c>
      <c r="C1961" s="32">
        <v>3</v>
      </c>
      <c r="D1961" s="32">
        <v>2</v>
      </c>
      <c r="E1961" s="26" t="str">
        <f>IFERROR(MATCH(A1961,기사별유입!$J$3:$J$3072,0),"")</f>
        <v/>
      </c>
      <c r="F1961" s="26" t="str">
        <f>IF(E1961="","",E1961&amp;"@"&amp;COUNTIF($E$1:E1961,E1961))</f>
        <v/>
      </c>
      <c r="G1961" s="26" t="str">
        <f t="shared" si="30"/>
        <v>Google 검색</v>
      </c>
      <c r="I1961" s="26" t="str">
        <f>IF(E1961="","",INDEX('기사 리스트'!B:B,MATCH("https://skinnonews.com"&amp;A1961,'기사 리스트'!C:C,0)))</f>
        <v/>
      </c>
    </row>
    <row r="1962" spans="1:9">
      <c r="A1962" s="32" t="s">
        <v>2895</v>
      </c>
      <c r="B1962" s="32" t="s">
        <v>2596</v>
      </c>
      <c r="C1962" s="32">
        <v>3</v>
      </c>
      <c r="D1962" s="32">
        <v>3</v>
      </c>
      <c r="E1962" s="26" t="str">
        <f>IFERROR(MATCH(A1962,기사별유입!$J$3:$J$3072,0),"")</f>
        <v/>
      </c>
      <c r="F1962" s="26" t="str">
        <f>IF(E1962="","",E1962&amp;"@"&amp;COUNTIF($E$1:E1962,E1962))</f>
        <v/>
      </c>
      <c r="G1962" s="26" t="str">
        <f t="shared" si="30"/>
        <v>Google 검색</v>
      </c>
      <c r="I1962" s="26" t="str">
        <f>IF(E1962="","",INDEX('기사 리스트'!B:B,MATCH("https://skinnonews.com"&amp;A1962,'기사 리스트'!C:C,0)))</f>
        <v/>
      </c>
    </row>
    <row r="1963" spans="1:9">
      <c r="A1963" s="32" t="s">
        <v>3096</v>
      </c>
      <c r="B1963" s="32" t="s">
        <v>2596</v>
      </c>
      <c r="C1963" s="32">
        <v>3</v>
      </c>
      <c r="D1963" s="32">
        <v>3</v>
      </c>
      <c r="E1963" s="26" t="str">
        <f>IFERROR(MATCH(A1963,기사별유입!$J$3:$J$3072,0),"")</f>
        <v/>
      </c>
      <c r="F1963" s="26" t="str">
        <f>IF(E1963="","",E1963&amp;"@"&amp;COUNTIF($E$1:E1963,E1963))</f>
        <v/>
      </c>
      <c r="G1963" s="26" t="str">
        <f t="shared" si="30"/>
        <v>Google 검색</v>
      </c>
      <c r="I1963" s="26" t="str">
        <f>IF(E1963="","",INDEX('기사 리스트'!B:B,MATCH("https://skinnonews.com"&amp;A1963,'기사 리스트'!C:C,0)))</f>
        <v/>
      </c>
    </row>
    <row r="1964" spans="1:9">
      <c r="A1964" s="32" t="s">
        <v>3615</v>
      </c>
      <c r="B1964" s="32" t="s">
        <v>2596</v>
      </c>
      <c r="C1964" s="32">
        <v>3</v>
      </c>
      <c r="D1964" s="32">
        <v>3</v>
      </c>
      <c r="E1964" s="26" t="str">
        <f>IFERROR(MATCH(A1964,기사별유입!$J$3:$J$3072,0),"")</f>
        <v/>
      </c>
      <c r="F1964" s="26" t="str">
        <f>IF(E1964="","",E1964&amp;"@"&amp;COUNTIF($E$1:E1964,E1964))</f>
        <v/>
      </c>
      <c r="G1964" s="26" t="str">
        <f t="shared" si="30"/>
        <v>Google 검색</v>
      </c>
      <c r="I1964" s="26" t="str">
        <f>IF(E1964="","",INDEX('기사 리스트'!B:B,MATCH("https://skinnonews.com"&amp;A1964,'기사 리스트'!C:C,0)))</f>
        <v/>
      </c>
    </row>
    <row r="1965" spans="1:9">
      <c r="A1965" s="32" t="s">
        <v>1101</v>
      </c>
      <c r="B1965" s="32" t="s">
        <v>2598</v>
      </c>
      <c r="C1965" s="32">
        <v>3</v>
      </c>
      <c r="D1965" s="32">
        <v>3</v>
      </c>
      <c r="E1965" s="26" t="str">
        <f>IFERROR(MATCH(A1965,기사별유입!$J$3:$J$3072,0),"")</f>
        <v/>
      </c>
      <c r="F1965" s="26" t="str">
        <f>IF(E1965="","",E1965&amp;"@"&amp;COUNTIF($E$1:E1965,E1965))</f>
        <v/>
      </c>
      <c r="G1965" s="26" t="str">
        <f t="shared" si="30"/>
        <v>Naver 검색</v>
      </c>
      <c r="I1965" s="26" t="str">
        <f>IF(E1965="","",INDEX('기사 리스트'!B:B,MATCH("https://skinnonews.com"&amp;A1965,'기사 리스트'!C:C,0)))</f>
        <v/>
      </c>
    </row>
    <row r="1966" spans="1:9">
      <c r="A1966" s="32" t="s">
        <v>3617</v>
      </c>
      <c r="B1966" s="32" t="s">
        <v>2596</v>
      </c>
      <c r="C1966" s="32">
        <v>3</v>
      </c>
      <c r="D1966" s="32">
        <v>1</v>
      </c>
      <c r="E1966" s="26" t="str">
        <f>IFERROR(MATCH(A1966,기사별유입!$J$3:$J$3072,0),"")</f>
        <v/>
      </c>
      <c r="F1966" s="26" t="str">
        <f>IF(E1966="","",E1966&amp;"@"&amp;COUNTIF($E$1:E1966,E1966))</f>
        <v/>
      </c>
      <c r="G1966" s="26" t="str">
        <f t="shared" si="30"/>
        <v>Google 검색</v>
      </c>
      <c r="I1966" s="26" t="str">
        <f>IF(E1966="","",INDEX('기사 리스트'!B:B,MATCH("https://skinnonews.com"&amp;A1966,'기사 리스트'!C:C,0)))</f>
        <v/>
      </c>
    </row>
    <row r="1967" spans="1:9">
      <c r="A1967" s="32" t="s">
        <v>1905</v>
      </c>
      <c r="B1967" s="32" t="s">
        <v>2596</v>
      </c>
      <c r="C1967" s="32">
        <v>3</v>
      </c>
      <c r="D1967" s="32">
        <v>3</v>
      </c>
      <c r="E1967" s="26" t="str">
        <f>IFERROR(MATCH(A1967,기사별유입!$J$3:$J$3072,0),"")</f>
        <v/>
      </c>
      <c r="F1967" s="26" t="str">
        <f>IF(E1967="","",E1967&amp;"@"&amp;COUNTIF($E$1:E1967,E1967))</f>
        <v/>
      </c>
      <c r="G1967" s="26" t="str">
        <f t="shared" si="30"/>
        <v>Google 검색</v>
      </c>
      <c r="I1967" s="26" t="str">
        <f>IF(E1967="","",INDEX('기사 리스트'!B:B,MATCH("https://skinnonews.com"&amp;A1967,'기사 리스트'!C:C,0)))</f>
        <v/>
      </c>
    </row>
    <row r="1968" spans="1:9">
      <c r="A1968" s="32" t="s">
        <v>3618</v>
      </c>
      <c r="B1968" s="32" t="s">
        <v>2596</v>
      </c>
      <c r="C1968" s="32">
        <v>3</v>
      </c>
      <c r="D1968" s="32">
        <v>3</v>
      </c>
      <c r="E1968" s="26" t="str">
        <f>IFERROR(MATCH(A1968,기사별유입!$J$3:$J$3072,0),"")</f>
        <v/>
      </c>
      <c r="F1968" s="26" t="str">
        <f>IF(E1968="","",E1968&amp;"@"&amp;COUNTIF($E$1:E1968,E1968))</f>
        <v/>
      </c>
      <c r="G1968" s="26" t="str">
        <f t="shared" si="30"/>
        <v>Google 검색</v>
      </c>
      <c r="I1968" s="26" t="str">
        <f>IF(E1968="","",INDEX('기사 리스트'!B:B,MATCH("https://skinnonews.com"&amp;A1968,'기사 리스트'!C:C,0)))</f>
        <v/>
      </c>
    </row>
    <row r="1969" spans="1:9">
      <c r="A1969" s="32" t="s">
        <v>3097</v>
      </c>
      <c r="B1969" s="32" t="s">
        <v>2596</v>
      </c>
      <c r="C1969" s="32">
        <v>3</v>
      </c>
      <c r="D1969" s="32">
        <v>3</v>
      </c>
      <c r="E1969" s="26" t="str">
        <f>IFERROR(MATCH(A1969,기사별유입!$J$3:$J$3072,0),"")</f>
        <v/>
      </c>
      <c r="F1969" s="26" t="str">
        <f>IF(E1969="","",E1969&amp;"@"&amp;COUNTIF($E$1:E1969,E1969))</f>
        <v/>
      </c>
      <c r="G1969" s="26" t="str">
        <f t="shared" si="30"/>
        <v>Google 검색</v>
      </c>
      <c r="I1969" s="26" t="str">
        <f>IF(E1969="","",INDEX('기사 리스트'!B:B,MATCH("https://skinnonews.com"&amp;A1969,'기사 리스트'!C:C,0)))</f>
        <v/>
      </c>
    </row>
    <row r="1970" spans="1:9">
      <c r="A1970" s="32" t="s">
        <v>2126</v>
      </c>
      <c r="B1970" s="32" t="s">
        <v>2597</v>
      </c>
      <c r="C1970" s="32">
        <v>3</v>
      </c>
      <c r="D1970" s="32">
        <v>2</v>
      </c>
      <c r="E1970" s="26" t="str">
        <f>IFERROR(MATCH(A1970,기사별유입!$J$3:$J$3072,0),"")</f>
        <v/>
      </c>
      <c r="F1970" s="26" t="str">
        <f>IF(E1970="","",E1970&amp;"@"&amp;COUNTIF($E$1:E1970,E1970))</f>
        <v/>
      </c>
      <c r="G1970" s="26" t="str">
        <f t="shared" si="30"/>
        <v>직접유입</v>
      </c>
      <c r="I1970" s="26" t="str">
        <f>IF(E1970="","",INDEX('기사 리스트'!B:B,MATCH("https://skinnonews.com"&amp;A1970,'기사 리스트'!C:C,0)))</f>
        <v/>
      </c>
    </row>
    <row r="1971" spans="1:9">
      <c r="A1971" s="32" t="s">
        <v>3619</v>
      </c>
      <c r="B1971" s="32" t="s">
        <v>2596</v>
      </c>
      <c r="C1971" s="32">
        <v>3</v>
      </c>
      <c r="D1971" s="32">
        <v>2</v>
      </c>
      <c r="E1971" s="26" t="str">
        <f>IFERROR(MATCH(A1971,기사별유입!$J$3:$J$3072,0),"")</f>
        <v/>
      </c>
      <c r="F1971" s="26" t="str">
        <f>IF(E1971="","",E1971&amp;"@"&amp;COUNTIF($E$1:E1971,E1971))</f>
        <v/>
      </c>
      <c r="G1971" s="26" t="str">
        <f t="shared" si="30"/>
        <v>Google 검색</v>
      </c>
      <c r="I1971" s="26" t="str">
        <f>IF(E1971="","",INDEX('기사 리스트'!B:B,MATCH("https://skinnonews.com"&amp;A1971,'기사 리스트'!C:C,0)))</f>
        <v/>
      </c>
    </row>
    <row r="1972" spans="1:9">
      <c r="A1972" s="32" t="s">
        <v>1273</v>
      </c>
      <c r="B1972" s="32" t="s">
        <v>2609</v>
      </c>
      <c r="C1972" s="32">
        <v>3</v>
      </c>
      <c r="D1972" s="32">
        <v>1</v>
      </c>
      <c r="E1972" s="26" t="str">
        <f>IFERROR(MATCH(A1972,기사별유입!$J$3:$J$3072,0),"")</f>
        <v/>
      </c>
      <c r="F1972" s="26" t="str">
        <f>IF(E1972="","",E1972&amp;"@"&amp;COUNTIF($E$1:E1972,E1972))</f>
        <v/>
      </c>
      <c r="G1972" s="26" t="str">
        <f t="shared" si="30"/>
        <v>Bing</v>
      </c>
      <c r="I1972" s="26" t="str">
        <f>IF(E1972="","",INDEX('기사 리스트'!B:B,MATCH("https://skinnonews.com"&amp;A1972,'기사 리스트'!C:C,0)))</f>
        <v/>
      </c>
    </row>
    <row r="1973" spans="1:9">
      <c r="A1973" s="32" t="s">
        <v>3503</v>
      </c>
      <c r="B1973" s="32" t="s">
        <v>2596</v>
      </c>
      <c r="C1973" s="32">
        <v>3</v>
      </c>
      <c r="D1973" s="32">
        <v>2</v>
      </c>
      <c r="E1973" s="26" t="str">
        <f>IFERROR(MATCH(A1973,기사별유입!$J$3:$J$3072,0),"")</f>
        <v/>
      </c>
      <c r="F1973" s="26" t="str">
        <f>IF(E1973="","",E1973&amp;"@"&amp;COUNTIF($E$1:E1973,E1973))</f>
        <v/>
      </c>
      <c r="G1973" s="26" t="str">
        <f t="shared" si="30"/>
        <v>Google 검색</v>
      </c>
      <c r="I1973" s="26" t="str">
        <f>IF(E1973="","",INDEX('기사 리스트'!B:B,MATCH("https://skinnonews.com"&amp;A1973,'기사 리스트'!C:C,0)))</f>
        <v/>
      </c>
    </row>
    <row r="1974" spans="1:9">
      <c r="A1974" s="32" t="s">
        <v>1907</v>
      </c>
      <c r="B1974" s="32" t="s">
        <v>2596</v>
      </c>
      <c r="C1974" s="32">
        <v>3</v>
      </c>
      <c r="D1974" s="32">
        <v>3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Google 검색</v>
      </c>
      <c r="I1974" s="26" t="str">
        <f>IF(E1974="","",INDEX('기사 리스트'!B:B,MATCH("https://skinnonews.com"&amp;A1974,'기사 리스트'!C:C,0)))</f>
        <v/>
      </c>
    </row>
    <row r="1975" spans="1:9">
      <c r="A1975" s="32" t="s">
        <v>3158</v>
      </c>
      <c r="B1975" s="32" t="s">
        <v>2596</v>
      </c>
      <c r="C1975" s="32">
        <v>3</v>
      </c>
      <c r="D1975" s="32">
        <v>2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Google 검색</v>
      </c>
      <c r="I1975" s="26" t="str">
        <f>IF(E1975="","",INDEX('기사 리스트'!B:B,MATCH("https://skinnonews.com"&amp;A1975,'기사 리스트'!C:C,0)))</f>
        <v/>
      </c>
    </row>
    <row r="1976" spans="1:9">
      <c r="A1976" s="32" t="s">
        <v>2266</v>
      </c>
      <c r="B1976" s="32" t="s">
        <v>2596</v>
      </c>
      <c r="C1976" s="32">
        <v>3</v>
      </c>
      <c r="D1976" s="32">
        <v>3</v>
      </c>
      <c r="E1976" s="26" t="str">
        <f>IFERROR(MATCH(A1976,기사별유입!$J$3:$J$3072,0),"")</f>
        <v/>
      </c>
      <c r="F1976" s="26" t="str">
        <f>IF(E1976="","",E1976&amp;"@"&amp;COUNTIF($E$1:E1976,E1976))</f>
        <v/>
      </c>
      <c r="G1976" s="26" t="str">
        <f t="shared" si="30"/>
        <v>Google 검색</v>
      </c>
      <c r="I1976" s="26" t="str">
        <f>IF(E1976="","",INDEX('기사 리스트'!B:B,MATCH("https://skinnonews.com"&amp;A1976,'기사 리스트'!C:C,0)))</f>
        <v/>
      </c>
    </row>
    <row r="1977" spans="1:9">
      <c r="A1977" s="32" t="s">
        <v>2008</v>
      </c>
      <c r="B1977" s="32" t="s">
        <v>2596</v>
      </c>
      <c r="C1977" s="32">
        <v>3</v>
      </c>
      <c r="D1977" s="32">
        <v>2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Google 검색</v>
      </c>
      <c r="I1977" s="26" t="str">
        <f>IF(E1977="","",INDEX('기사 리스트'!B:B,MATCH("https://skinnonews.com"&amp;A1977,'기사 리스트'!C:C,0)))</f>
        <v/>
      </c>
    </row>
    <row r="1978" spans="1:9">
      <c r="A1978" s="32" t="s">
        <v>1119</v>
      </c>
      <c r="B1978" s="32" t="s">
        <v>2609</v>
      </c>
      <c r="C1978" s="32">
        <v>3</v>
      </c>
      <c r="D1978" s="32">
        <v>3</v>
      </c>
      <c r="E1978" s="26" t="str">
        <f>IFERROR(MATCH(A1978,기사별유입!$J$3:$J$3072,0),"")</f>
        <v/>
      </c>
      <c r="F1978" s="26" t="str">
        <f>IF(E1978="","",E1978&amp;"@"&amp;COUNTIF($E$1:E1978,E1978))</f>
        <v/>
      </c>
      <c r="G1978" s="26" t="str">
        <f t="shared" si="30"/>
        <v>Bing</v>
      </c>
      <c r="I1978" s="26" t="str">
        <f>IF(E1978="","",INDEX('기사 리스트'!B:B,MATCH("https://skinnonews.com"&amp;A1978,'기사 리스트'!C:C,0)))</f>
        <v/>
      </c>
    </row>
    <row r="1979" spans="1:9">
      <c r="A1979" s="32" t="s">
        <v>1744</v>
      </c>
      <c r="B1979" s="32" t="s">
        <v>2596</v>
      </c>
      <c r="C1979" s="32">
        <v>3</v>
      </c>
      <c r="D1979" s="32">
        <v>2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Google 검색</v>
      </c>
      <c r="I1979" s="26" t="str">
        <f>IF(E1979="","",INDEX('기사 리스트'!B:B,MATCH("https://skinnonews.com"&amp;A1979,'기사 리스트'!C:C,0)))</f>
        <v/>
      </c>
    </row>
    <row r="1980" spans="1:9">
      <c r="A1980" s="32" t="s">
        <v>1745</v>
      </c>
      <c r="B1980" s="32" t="s">
        <v>2601</v>
      </c>
      <c r="C1980" s="32">
        <v>3</v>
      </c>
      <c r="D1980" s="32">
        <v>3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Naver.com</v>
      </c>
      <c r="I1980" s="26" t="str">
        <f>IF(E1980="","",INDEX('기사 리스트'!B:B,MATCH("https://skinnonews.com"&amp;A1980,'기사 리스트'!C:C,0)))</f>
        <v/>
      </c>
    </row>
    <row r="1981" spans="1:9">
      <c r="A1981" s="32" t="s">
        <v>2842</v>
      </c>
      <c r="B1981" s="32" t="s">
        <v>2596</v>
      </c>
      <c r="C1981" s="32">
        <v>3</v>
      </c>
      <c r="D1981" s="32">
        <v>2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Google 검색</v>
      </c>
      <c r="I1981" s="26" t="str">
        <f>IF(E1981="","",INDEX('기사 리스트'!B:B,MATCH("https://skinnonews.com"&amp;A1981,'기사 리스트'!C:C,0)))</f>
        <v/>
      </c>
    </row>
    <row r="1982" spans="1:9">
      <c r="A1982" s="32" t="s">
        <v>2449</v>
      </c>
      <c r="B1982" s="32" t="s">
        <v>2597</v>
      </c>
      <c r="C1982" s="32">
        <v>3</v>
      </c>
      <c r="D1982" s="32">
        <v>2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직접유입</v>
      </c>
      <c r="I1982" s="26" t="str">
        <f>IF(E1982="","",INDEX('기사 리스트'!B:B,MATCH("https://skinnonews.com"&amp;A1982,'기사 리스트'!C:C,0)))</f>
        <v/>
      </c>
    </row>
    <row r="1983" spans="1:9">
      <c r="A1983" s="32" t="s">
        <v>2268</v>
      </c>
      <c r="B1983" s="32" t="s">
        <v>2596</v>
      </c>
      <c r="C1983" s="32">
        <v>3</v>
      </c>
      <c r="D1983" s="32">
        <v>2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Google 검색</v>
      </c>
      <c r="I1983" s="26" t="str">
        <f>IF(E1983="","",INDEX('기사 리스트'!B:B,MATCH("https://skinnonews.com"&amp;A1983,'기사 리스트'!C:C,0)))</f>
        <v/>
      </c>
    </row>
    <row r="1984" spans="1:9">
      <c r="A1984" s="32" t="s">
        <v>3068</v>
      </c>
      <c r="B1984" s="32" t="s">
        <v>2596</v>
      </c>
      <c r="C1984" s="32">
        <v>3</v>
      </c>
      <c r="D1984" s="32">
        <v>2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Google 검색</v>
      </c>
      <c r="I1984" s="26" t="str">
        <f>IF(E1984="","",INDEX('기사 리스트'!B:B,MATCH("https://skinnonews.com"&amp;A1984,'기사 리스트'!C:C,0)))</f>
        <v/>
      </c>
    </row>
    <row r="1985" spans="1:9">
      <c r="A1985" s="32" t="s">
        <v>1811</v>
      </c>
      <c r="B1985" s="32" t="s">
        <v>2596</v>
      </c>
      <c r="C1985" s="32">
        <v>3</v>
      </c>
      <c r="D1985" s="32">
        <v>3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Google 검색</v>
      </c>
      <c r="I1985" s="26" t="str">
        <f>IF(E1985="","",INDEX('기사 리스트'!B:B,MATCH("https://skinnonews.com"&amp;A1985,'기사 리스트'!C:C,0)))</f>
        <v/>
      </c>
    </row>
    <row r="1986" spans="1:9">
      <c r="A1986" s="32" t="s">
        <v>2128</v>
      </c>
      <c r="B1986" s="32" t="s">
        <v>2596</v>
      </c>
      <c r="C1986" s="32">
        <v>3</v>
      </c>
      <c r="D1986" s="32">
        <v>3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</row>
    <row r="1987" spans="1:9">
      <c r="A1987" s="32" t="s">
        <v>1812</v>
      </c>
      <c r="B1987" s="32" t="s">
        <v>2596</v>
      </c>
      <c r="C1987" s="32">
        <v>3</v>
      </c>
      <c r="D1987" s="32">
        <v>3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Google 검색</v>
      </c>
      <c r="I1987" s="26" t="str">
        <f>IF(E1987="","",INDEX('기사 리스트'!B:B,MATCH("https://skinnonews.com"&amp;A1987,'기사 리스트'!C:C,0)))</f>
        <v/>
      </c>
    </row>
    <row r="1988" spans="1:9">
      <c r="A1988" s="32" t="s">
        <v>1910</v>
      </c>
      <c r="B1988" s="32" t="s">
        <v>2596</v>
      </c>
      <c r="C1988" s="32">
        <v>3</v>
      </c>
      <c r="D1988" s="32">
        <v>3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Google 검색</v>
      </c>
      <c r="I1988" s="26" t="str">
        <f>IF(E1988="","",INDEX('기사 리스트'!B:B,MATCH("https://skinnonews.com"&amp;A1988,'기사 리스트'!C:C,0)))</f>
        <v/>
      </c>
    </row>
    <row r="1989" spans="1:9">
      <c r="A1989" s="32" t="s">
        <v>3098</v>
      </c>
      <c r="B1989" s="32" t="s">
        <v>2596</v>
      </c>
      <c r="C1989" s="32">
        <v>3</v>
      </c>
      <c r="D1989" s="32">
        <v>3</v>
      </c>
      <c r="E1989" s="26" t="str">
        <f>IFERROR(MATCH(A1989,기사별유입!$J$3:$J$3072,0),"")</f>
        <v/>
      </c>
      <c r="F1989" s="26" t="str">
        <f>IF(E1989="","",E1989&amp;"@"&amp;COUNTIF($E$1:E1989,E1989))</f>
        <v/>
      </c>
      <c r="G1989" s="26" t="str">
        <f t="shared" si="31"/>
        <v>Google 검색</v>
      </c>
      <c r="I1989" s="26" t="str">
        <f>IF(E1989="","",INDEX('기사 리스트'!B:B,MATCH("https://skinnonews.com"&amp;A1989,'기사 리스트'!C:C,0)))</f>
        <v/>
      </c>
    </row>
    <row r="1990" spans="1:9">
      <c r="A1990" s="32" t="s">
        <v>3515</v>
      </c>
      <c r="B1990" s="32" t="s">
        <v>2596</v>
      </c>
      <c r="C1990" s="32">
        <v>3</v>
      </c>
      <c r="D1990" s="32">
        <v>3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Google 검색</v>
      </c>
      <c r="I1990" s="26" t="str">
        <f>IF(E1990="","",INDEX('기사 리스트'!B:B,MATCH("https://skinnonews.com"&amp;A1990,'기사 리스트'!C:C,0)))</f>
        <v/>
      </c>
    </row>
    <row r="1991" spans="1:9">
      <c r="A1991" s="32" t="s">
        <v>1172</v>
      </c>
      <c r="B1991" s="32" t="s">
        <v>2598</v>
      </c>
      <c r="C1991" s="32">
        <v>3</v>
      </c>
      <c r="D1991" s="32">
        <v>3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Naver 검색</v>
      </c>
      <c r="I1991" s="26" t="str">
        <f>IF(E1991="","",INDEX('기사 리스트'!B:B,MATCH("https://skinnonews.com"&amp;A1991,'기사 리스트'!C:C,0)))</f>
        <v/>
      </c>
    </row>
    <row r="1992" spans="1:9">
      <c r="A1992" s="32" t="s">
        <v>1747</v>
      </c>
      <c r="B1992" s="32" t="s">
        <v>2597</v>
      </c>
      <c r="C1992" s="32">
        <v>3</v>
      </c>
      <c r="D1992" s="32">
        <v>1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직접유입</v>
      </c>
      <c r="I1992" s="26" t="str">
        <f>IF(E1992="","",INDEX('기사 리스트'!B:B,MATCH("https://skinnonews.com"&amp;A1992,'기사 리스트'!C:C,0)))</f>
        <v/>
      </c>
    </row>
    <row r="1993" spans="1:9">
      <c r="A1993" s="32" t="s">
        <v>2816</v>
      </c>
      <c r="B1993" s="32" t="s">
        <v>2596</v>
      </c>
      <c r="C1993" s="32">
        <v>3</v>
      </c>
      <c r="D1993" s="32">
        <v>3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Google 검색</v>
      </c>
      <c r="I1993" s="26" t="str">
        <f>IF(E1993="","",INDEX('기사 리스트'!B:B,MATCH("https://skinnonews.com"&amp;A1993,'기사 리스트'!C:C,0)))</f>
        <v/>
      </c>
    </row>
    <row r="1994" spans="1:9">
      <c r="A1994" s="32" t="s">
        <v>3623</v>
      </c>
      <c r="B1994" s="32" t="s">
        <v>2596</v>
      </c>
      <c r="C1994" s="32">
        <v>3</v>
      </c>
      <c r="D1994" s="32">
        <v>1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Google 검색</v>
      </c>
      <c r="I1994" s="26" t="str">
        <f>IF(E1994="","",INDEX('기사 리스트'!B:B,MATCH("https://skinnonews.com"&amp;A1994,'기사 리스트'!C:C,0)))</f>
        <v/>
      </c>
    </row>
    <row r="1995" spans="1:9">
      <c r="A1995" s="32" t="s">
        <v>2011</v>
      </c>
      <c r="B1995" s="32" t="s">
        <v>2598</v>
      </c>
      <c r="C1995" s="32">
        <v>3</v>
      </c>
      <c r="D1995" s="32">
        <v>2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Naver 검색</v>
      </c>
      <c r="I1995" s="26" t="str">
        <f>IF(E1995="","",INDEX('기사 리스트'!B:B,MATCH("https://skinnonews.com"&amp;A1995,'기사 리스트'!C:C,0)))</f>
        <v/>
      </c>
    </row>
    <row r="1996" spans="1:9">
      <c r="A1996" s="32" t="s">
        <v>2013</v>
      </c>
      <c r="B1996" s="32" t="s">
        <v>2596</v>
      </c>
      <c r="C1996" s="32">
        <v>3</v>
      </c>
      <c r="D1996" s="32">
        <v>2</v>
      </c>
      <c r="E1996" s="26" t="str">
        <f>IFERROR(MATCH(A1996,기사별유입!$J$3:$J$3072,0),"")</f>
        <v/>
      </c>
      <c r="F1996" s="26" t="str">
        <f>IF(E1996="","",E1996&amp;"@"&amp;COUNTIF($E$1:E1996,E1996))</f>
        <v/>
      </c>
      <c r="G1996" s="26" t="str">
        <f t="shared" si="31"/>
        <v>Google 검색</v>
      </c>
      <c r="I1996" s="26" t="str">
        <f>IF(E1996="","",INDEX('기사 리스트'!B:B,MATCH("https://skinnonews.com"&amp;A1996,'기사 리스트'!C:C,0)))</f>
        <v/>
      </c>
    </row>
    <row r="1997" spans="1:9">
      <c r="A1997" s="32" t="s">
        <v>2277</v>
      </c>
      <c r="B1997" s="32" t="s">
        <v>2596</v>
      </c>
      <c r="C1997" s="32">
        <v>3</v>
      </c>
      <c r="D1997" s="32">
        <v>3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Google 검색</v>
      </c>
      <c r="I1997" s="26" t="str">
        <f>IF(E1997="","",INDEX('기사 리스트'!B:B,MATCH("https://skinnonews.com"&amp;A1997,'기사 리스트'!C:C,0)))</f>
        <v/>
      </c>
    </row>
    <row r="1998" spans="1:9">
      <c r="A1998" s="32" t="s">
        <v>1912</v>
      </c>
      <c r="B1998" s="32" t="s">
        <v>2596</v>
      </c>
      <c r="C1998" s="32">
        <v>3</v>
      </c>
      <c r="D1998" s="32">
        <v>3</v>
      </c>
      <c r="E1998" s="26" t="str">
        <f>IFERROR(MATCH(A1998,기사별유입!$J$3:$J$3072,0),"")</f>
        <v/>
      </c>
      <c r="F1998" s="26" t="str">
        <f>IF(E1998="","",E1998&amp;"@"&amp;COUNTIF($E$1:E1998,E1998))</f>
        <v/>
      </c>
      <c r="G1998" s="26" t="str">
        <f t="shared" si="31"/>
        <v>Google 검색</v>
      </c>
      <c r="I1998" s="26" t="str">
        <f>IF(E1998="","",INDEX('기사 리스트'!B:B,MATCH("https://skinnonews.com"&amp;A1998,'기사 리스트'!C:C,0)))</f>
        <v/>
      </c>
    </row>
    <row r="1999" spans="1:9">
      <c r="A1999" s="32" t="s">
        <v>2462</v>
      </c>
      <c r="B1999" s="32" t="s">
        <v>2596</v>
      </c>
      <c r="C1999" s="32">
        <v>3</v>
      </c>
      <c r="D1999" s="32">
        <v>3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Google 검색</v>
      </c>
      <c r="I1999" s="26" t="str">
        <f>IF(E1999="","",INDEX('기사 리스트'!B:B,MATCH("https://skinnonews.com"&amp;A1999,'기사 리스트'!C:C,0)))</f>
        <v/>
      </c>
    </row>
    <row r="2000" spans="1:9">
      <c r="A2000" s="32" t="s">
        <v>1913</v>
      </c>
      <c r="B2000" s="32" t="s">
        <v>2596</v>
      </c>
      <c r="C2000" s="32">
        <v>3</v>
      </c>
      <c r="D2000" s="32">
        <v>3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Google 검색</v>
      </c>
      <c r="I2000" s="26" t="str">
        <f>IF(E2000="","",INDEX('기사 리스트'!B:B,MATCH("https://skinnonews.com"&amp;A2000,'기사 리스트'!C:C,0)))</f>
        <v/>
      </c>
    </row>
    <row r="2001" spans="1:9">
      <c r="A2001" s="32" t="s">
        <v>3265</v>
      </c>
      <c r="B2001" s="32" t="s">
        <v>2597</v>
      </c>
      <c r="C2001" s="32">
        <v>3</v>
      </c>
      <c r="D2001" s="32">
        <v>1</v>
      </c>
      <c r="E2001" s="26" t="str">
        <f>IFERROR(MATCH(A2001,기사별유입!$J$3:$J$3072,0),"")</f>
        <v/>
      </c>
      <c r="F2001" s="26" t="str">
        <f>IF(E2001="","",E2001&amp;"@"&amp;COUNTIF($E$1:E2001,E2001))</f>
        <v/>
      </c>
      <c r="G2001" s="26" t="str">
        <f t="shared" si="31"/>
        <v>직접유입</v>
      </c>
      <c r="I2001" s="26" t="str">
        <f>IF(E2001="","",INDEX('기사 리스트'!B:B,MATCH("https://skinnonews.com"&amp;A2001,'기사 리스트'!C:C,0)))</f>
        <v/>
      </c>
    </row>
    <row r="2002" spans="1:9">
      <c r="A2002" s="32" t="s">
        <v>1250</v>
      </c>
      <c r="B2002" s="32" t="s">
        <v>2597</v>
      </c>
      <c r="C2002" s="32">
        <v>3</v>
      </c>
      <c r="D2002" s="32">
        <v>3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직접유입</v>
      </c>
      <c r="I2002" s="26" t="str">
        <f>IF(E2002="","",INDEX('기사 리스트'!B:B,MATCH("https://skinnonews.com"&amp;A2002,'기사 리스트'!C:C,0)))</f>
        <v/>
      </c>
    </row>
    <row r="2003" spans="1:9">
      <c r="A2003" s="32" t="s">
        <v>1748</v>
      </c>
      <c r="B2003" s="32" t="s">
        <v>2601</v>
      </c>
      <c r="C2003" s="32">
        <v>3</v>
      </c>
      <c r="D2003" s="32">
        <v>2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Naver.com</v>
      </c>
      <c r="I2003" s="26" t="str">
        <f>IF(E2003="","",INDEX('기사 리스트'!B:B,MATCH("https://skinnonews.com"&amp;A2003,'기사 리스트'!C:C,0)))</f>
        <v/>
      </c>
    </row>
    <row r="2004" spans="1:9">
      <c r="A2004" s="32" t="s">
        <v>1267</v>
      </c>
      <c r="B2004" s="32" t="s">
        <v>2606</v>
      </c>
      <c r="C2004" s="32">
        <v>3</v>
      </c>
      <c r="D2004" s="32">
        <v>3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M.search.naver.com</v>
      </c>
      <c r="I2004" s="26" t="str">
        <f>IF(E2004="","",INDEX('기사 리스트'!B:B,MATCH("https://skinnonews.com"&amp;A2004,'기사 리스트'!C:C,0)))</f>
        <v/>
      </c>
    </row>
    <row r="2005" spans="1:9">
      <c r="A2005" s="32" t="s">
        <v>2282</v>
      </c>
      <c r="B2005" s="32" t="s">
        <v>2596</v>
      </c>
      <c r="C2005" s="32">
        <v>3</v>
      </c>
      <c r="D2005" s="32">
        <v>2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Google 검색</v>
      </c>
      <c r="I2005" s="26" t="str">
        <f>IF(E2005="","",INDEX('기사 리스트'!B:B,MATCH("https://skinnonews.com"&amp;A2005,'기사 리스트'!C:C,0)))</f>
        <v/>
      </c>
    </row>
    <row r="2006" spans="1:9">
      <c r="A2006" s="32" t="s">
        <v>2138</v>
      </c>
      <c r="B2006" s="32" t="s">
        <v>2596</v>
      </c>
      <c r="C2006" s="32">
        <v>3</v>
      </c>
      <c r="D2006" s="32">
        <v>3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Google 검색</v>
      </c>
      <c r="I2006" s="26" t="str">
        <f>IF(E2006="","",INDEX('기사 리스트'!B:B,MATCH("https://skinnonews.com"&amp;A2006,'기사 리스트'!C:C,0)))</f>
        <v/>
      </c>
    </row>
    <row r="2007" spans="1:9">
      <c r="A2007" s="32" t="s">
        <v>2138</v>
      </c>
      <c r="B2007" s="32" t="s">
        <v>2598</v>
      </c>
      <c r="C2007" s="32">
        <v>3</v>
      </c>
      <c r="D2007" s="32">
        <v>2</v>
      </c>
      <c r="E2007" s="26" t="str">
        <f>IFERROR(MATCH(A2007,기사별유입!$J$3:$J$3072,0),"")</f>
        <v/>
      </c>
      <c r="F2007" s="26" t="str">
        <f>IF(E2007="","",E2007&amp;"@"&amp;COUNTIF($E$1:E2007,E2007))</f>
        <v/>
      </c>
      <c r="G2007" s="26" t="str">
        <f t="shared" si="31"/>
        <v>Naver 검색</v>
      </c>
      <c r="I2007" s="26" t="str">
        <f>IF(E2007="","",INDEX('기사 리스트'!B:B,MATCH("https://skinnonews.com"&amp;A2007,'기사 리스트'!C:C,0)))</f>
        <v/>
      </c>
    </row>
    <row r="2008" spans="1:9">
      <c r="A2008" s="32" t="s">
        <v>3625</v>
      </c>
      <c r="B2008" s="32" t="s">
        <v>2596</v>
      </c>
      <c r="C2008" s="32">
        <v>3</v>
      </c>
      <c r="D2008" s="32">
        <v>2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Google 검색</v>
      </c>
      <c r="I2008" s="26" t="str">
        <f>IF(E2008="","",INDEX('기사 리스트'!B:B,MATCH("https://skinnonews.com"&amp;A2008,'기사 리스트'!C:C,0)))</f>
        <v/>
      </c>
    </row>
    <row r="2009" spans="1:9">
      <c r="A2009" s="32" t="s">
        <v>2901</v>
      </c>
      <c r="B2009" s="32" t="s">
        <v>2596</v>
      </c>
      <c r="C2009" s="32">
        <v>3</v>
      </c>
      <c r="D2009" s="32">
        <v>2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Google 검색</v>
      </c>
      <c r="I2009" s="26" t="str">
        <f>IF(E2009="","",INDEX('기사 리스트'!B:B,MATCH("https://skinnonews.com"&amp;A2009,'기사 리스트'!C:C,0)))</f>
        <v/>
      </c>
    </row>
    <row r="2010" spans="1:9">
      <c r="A2010" s="32" t="s">
        <v>2284</v>
      </c>
      <c r="B2010" s="32" t="s">
        <v>2596</v>
      </c>
      <c r="C2010" s="32">
        <v>3</v>
      </c>
      <c r="D2010" s="32">
        <v>3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Google 검색</v>
      </c>
      <c r="I2010" s="26" t="str">
        <f>IF(E2010="","",INDEX('기사 리스트'!B:B,MATCH("https://skinnonews.com"&amp;A2010,'기사 리스트'!C:C,0)))</f>
        <v/>
      </c>
    </row>
    <row r="2011" spans="1:9">
      <c r="A2011" s="32" t="s">
        <v>2285</v>
      </c>
      <c r="B2011" s="32" t="s">
        <v>2596</v>
      </c>
      <c r="C2011" s="32">
        <v>3</v>
      </c>
      <c r="D2011" s="32">
        <v>3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Google 검색</v>
      </c>
      <c r="I2011" s="26" t="str">
        <f>IF(E2011="","",INDEX('기사 리스트'!B:B,MATCH("https://skinnonews.com"&amp;A2011,'기사 리스트'!C:C,0)))</f>
        <v/>
      </c>
    </row>
    <row r="2012" spans="1:9">
      <c r="A2012" s="32" t="s">
        <v>2845</v>
      </c>
      <c r="B2012" s="32" t="s">
        <v>2596</v>
      </c>
      <c r="C2012" s="32">
        <v>3</v>
      </c>
      <c r="D2012" s="32">
        <v>1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Google 검색</v>
      </c>
      <c r="I2012" s="26" t="str">
        <f>IF(E2012="","",INDEX('기사 리스트'!B:B,MATCH("https://skinnonews.com"&amp;A2012,'기사 리스트'!C:C,0)))</f>
        <v/>
      </c>
    </row>
    <row r="2013" spans="1:9">
      <c r="A2013" s="32" t="s">
        <v>1131</v>
      </c>
      <c r="B2013" s="32" t="s">
        <v>2597</v>
      </c>
      <c r="C2013" s="32">
        <v>3</v>
      </c>
      <c r="D2013" s="32">
        <v>3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직접유입</v>
      </c>
      <c r="I2013" s="26" t="str">
        <f>IF(E2013="","",INDEX('기사 리스트'!B:B,MATCH("https://skinnonews.com"&amp;A2013,'기사 리스트'!C:C,0)))</f>
        <v/>
      </c>
    </row>
    <row r="2014" spans="1:9">
      <c r="A2014" s="32" t="s">
        <v>1918</v>
      </c>
      <c r="B2014" s="32" t="s">
        <v>2597</v>
      </c>
      <c r="C2014" s="32">
        <v>3</v>
      </c>
      <c r="D2014" s="32">
        <v>3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직접유입</v>
      </c>
      <c r="I2014" s="26" t="str">
        <f>IF(E2014="","",INDEX('기사 리스트'!B:B,MATCH("https://skinnonews.com"&amp;A2014,'기사 리스트'!C:C,0)))</f>
        <v/>
      </c>
    </row>
    <row r="2015" spans="1:9">
      <c r="A2015" s="32" t="s">
        <v>3627</v>
      </c>
      <c r="B2015" s="32" t="s">
        <v>2643</v>
      </c>
      <c r="C2015" s="32">
        <v>3</v>
      </c>
      <c r="D2015" s="32">
        <v>2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Lens.google.com</v>
      </c>
      <c r="I2015" s="26" t="str">
        <f>IF(E2015="","",INDEX('기사 리스트'!B:B,MATCH("https://skinnonews.com"&amp;A2015,'기사 리스트'!C:C,0)))</f>
        <v/>
      </c>
    </row>
    <row r="2016" spans="1:9">
      <c r="A2016" s="32" t="s">
        <v>3628</v>
      </c>
      <c r="B2016" s="32" t="s">
        <v>2596</v>
      </c>
      <c r="C2016" s="32">
        <v>3</v>
      </c>
      <c r="D2016" s="32">
        <v>3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Google 검색</v>
      </c>
      <c r="I2016" s="26" t="str">
        <f>IF(E2016="","",INDEX('기사 리스트'!B:B,MATCH("https://skinnonews.com"&amp;A2016,'기사 리스트'!C:C,0)))</f>
        <v/>
      </c>
    </row>
    <row r="2017" spans="1:9">
      <c r="A2017" s="32" t="s">
        <v>1209</v>
      </c>
      <c r="B2017" s="32" t="s">
        <v>2627</v>
      </c>
      <c r="C2017" s="32">
        <v>3</v>
      </c>
      <c r="D2017" s="32">
        <v>3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Blog.naver.com</v>
      </c>
      <c r="I2017" s="26" t="str">
        <f>IF(E2017="","",INDEX('기사 리스트'!B:B,MATCH("https://skinnonews.com"&amp;A2017,'기사 리스트'!C:C,0)))</f>
        <v/>
      </c>
    </row>
    <row r="2018" spans="1:9">
      <c r="A2018" s="32" t="s">
        <v>1545</v>
      </c>
      <c r="B2018" s="32" t="s">
        <v>2596</v>
      </c>
      <c r="C2018" s="32">
        <v>3</v>
      </c>
      <c r="D2018" s="32">
        <v>3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Google 검색</v>
      </c>
      <c r="I2018" s="26" t="str">
        <f>IF(E2018="","",INDEX('기사 리스트'!B:B,MATCH("https://skinnonews.com"&amp;A2018,'기사 리스트'!C:C,0)))</f>
        <v/>
      </c>
    </row>
    <row r="2019" spans="1:9">
      <c r="A2019" s="32" t="s">
        <v>1819</v>
      </c>
      <c r="B2019" s="32" t="s">
        <v>2596</v>
      </c>
      <c r="C2019" s="32">
        <v>3</v>
      </c>
      <c r="D2019" s="32">
        <v>3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Google 검색</v>
      </c>
      <c r="I2019" s="26" t="str">
        <f>IF(E2019="","",INDEX('기사 리스트'!B:B,MATCH("https://skinnonews.com"&amp;A2019,'기사 리스트'!C:C,0)))</f>
        <v/>
      </c>
    </row>
    <row r="2020" spans="1:9">
      <c r="A2020" s="32" t="s">
        <v>1231</v>
      </c>
      <c r="B2020" s="32" t="s">
        <v>2598</v>
      </c>
      <c r="C2020" s="32">
        <v>3</v>
      </c>
      <c r="D2020" s="32">
        <v>2</v>
      </c>
      <c r="E2020" s="26" t="str">
        <f>IFERROR(MATCH(A2020,기사별유입!$J$3:$J$3072,0),"")</f>
        <v/>
      </c>
      <c r="F2020" s="26" t="str">
        <f>IF(E2020="","",E2020&amp;"@"&amp;COUNTIF($E$1:E2020,E2020))</f>
        <v/>
      </c>
      <c r="G2020" s="26" t="str">
        <f t="shared" si="31"/>
        <v>Naver 검색</v>
      </c>
      <c r="I2020" s="26" t="str">
        <f>IF(E2020="","",INDEX('기사 리스트'!B:B,MATCH("https://skinnonews.com"&amp;A2020,'기사 리스트'!C:C,0)))</f>
        <v/>
      </c>
    </row>
    <row r="2021" spans="1:9">
      <c r="A2021" s="32" t="s">
        <v>1231</v>
      </c>
      <c r="B2021" s="32" t="s">
        <v>2601</v>
      </c>
      <c r="C2021" s="32">
        <v>3</v>
      </c>
      <c r="D2021" s="32">
        <v>1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Naver.com</v>
      </c>
      <c r="I2021" s="26" t="str">
        <f>IF(E2021="","",INDEX('기사 리스트'!B:B,MATCH("https://skinnonews.com"&amp;A2021,'기사 리스트'!C:C,0)))</f>
        <v/>
      </c>
    </row>
    <row r="2022" spans="1:9">
      <c r="A2022" s="32" t="s">
        <v>2475</v>
      </c>
      <c r="B2022" s="32" t="s">
        <v>2596</v>
      </c>
      <c r="C2022" s="32">
        <v>3</v>
      </c>
      <c r="D2022" s="32">
        <v>3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Google 검색</v>
      </c>
      <c r="I2022" s="26" t="str">
        <f>IF(E2022="","",INDEX('기사 리스트'!B:B,MATCH("https://skinnonews.com"&amp;A2022,'기사 리스트'!C:C,0)))</f>
        <v/>
      </c>
    </row>
    <row r="2023" spans="1:9">
      <c r="A2023" s="32" t="s">
        <v>2019</v>
      </c>
      <c r="B2023" s="32" t="s">
        <v>2596</v>
      </c>
      <c r="C2023" s="32">
        <v>3</v>
      </c>
      <c r="D2023" s="32">
        <v>3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Google 검색</v>
      </c>
      <c r="I2023" s="26" t="str">
        <f>IF(E2023="","",INDEX('기사 리스트'!B:B,MATCH("https://skinnonews.com"&amp;A2023,'기사 리스트'!C:C,0)))</f>
        <v/>
      </c>
    </row>
    <row r="2024" spans="1:9">
      <c r="A2024" s="32" t="s">
        <v>2290</v>
      </c>
      <c r="B2024" s="32" t="s">
        <v>2596</v>
      </c>
      <c r="C2024" s="32">
        <v>3</v>
      </c>
      <c r="D2024" s="32">
        <v>3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Google 검색</v>
      </c>
      <c r="I2024" s="26" t="str">
        <f>IF(E2024="","",INDEX('기사 리스트'!B:B,MATCH("https://skinnonews.com"&amp;A2024,'기사 리스트'!C:C,0)))</f>
        <v/>
      </c>
    </row>
    <row r="2025" spans="1:9">
      <c r="A2025" s="32" t="s">
        <v>3549</v>
      </c>
      <c r="B2025" s="32" t="s">
        <v>2597</v>
      </c>
      <c r="C2025" s="32">
        <v>3</v>
      </c>
      <c r="D2025" s="32">
        <v>1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직접유입</v>
      </c>
      <c r="I2025" s="26" t="str">
        <f>IF(E2025="","",INDEX('기사 리스트'!B:B,MATCH("https://skinnonews.com"&amp;A2025,'기사 리스트'!C:C,0)))</f>
        <v/>
      </c>
    </row>
    <row r="2026" spans="1:9">
      <c r="A2026" s="32" t="s">
        <v>1501</v>
      </c>
      <c r="B2026" s="32" t="s">
        <v>2596</v>
      </c>
      <c r="C2026" s="32">
        <v>3</v>
      </c>
      <c r="D2026" s="32">
        <v>3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Google 검색</v>
      </c>
      <c r="I2026" s="26" t="str">
        <f>IF(E2026="","",INDEX('기사 리스트'!B:B,MATCH("https://skinnonews.com"&amp;A2026,'기사 리스트'!C:C,0)))</f>
        <v/>
      </c>
    </row>
    <row r="2027" spans="1:9">
      <c r="A2027" s="32" t="s">
        <v>1079</v>
      </c>
      <c r="B2027" s="32" t="s">
        <v>2609</v>
      </c>
      <c r="C2027" s="32">
        <v>3</v>
      </c>
      <c r="D2027" s="32">
        <v>2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Bing</v>
      </c>
      <c r="I2027" s="26" t="str">
        <f>IF(E2027="","",INDEX('기사 리스트'!B:B,MATCH("https://skinnonews.com"&amp;A2027,'기사 리스트'!C:C,0)))</f>
        <v/>
      </c>
    </row>
    <row r="2028" spans="1:9">
      <c r="A2028" s="32" t="s">
        <v>1287</v>
      </c>
      <c r="B2028" s="32" t="s">
        <v>2597</v>
      </c>
      <c r="C2028" s="32">
        <v>3</v>
      </c>
      <c r="D2028" s="32">
        <v>2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직접유입</v>
      </c>
      <c r="I2028" s="26" t="str">
        <f>IF(E2028="","",INDEX('기사 리스트'!B:B,MATCH("https://skinnonews.com"&amp;A2028,'기사 리스트'!C:C,0)))</f>
        <v/>
      </c>
    </row>
    <row r="2029" spans="1:9">
      <c r="A2029" s="32" t="s">
        <v>2819</v>
      </c>
      <c r="B2029" s="32" t="s">
        <v>2596</v>
      </c>
      <c r="C2029" s="32">
        <v>3</v>
      </c>
      <c r="D2029" s="32">
        <v>3</v>
      </c>
      <c r="E2029" s="26" t="str">
        <f>IFERROR(MATCH(A2029,기사별유입!$J$3:$J$3072,0),"")</f>
        <v/>
      </c>
      <c r="F2029" s="26" t="str">
        <f>IF(E2029="","",E2029&amp;"@"&amp;COUNTIF($E$1:E2029,E2029))</f>
        <v/>
      </c>
      <c r="G2029" s="26" t="str">
        <f t="shared" si="31"/>
        <v>Google 검색</v>
      </c>
      <c r="I2029" s="26" t="str">
        <f>IF(E2029="","",INDEX('기사 리스트'!B:B,MATCH("https://skinnonews.com"&amp;A2029,'기사 리스트'!C:C,0)))</f>
        <v/>
      </c>
    </row>
    <row r="2030" spans="1:9">
      <c r="A2030" s="32" t="s">
        <v>2292</v>
      </c>
      <c r="B2030" s="32" t="s">
        <v>2596</v>
      </c>
      <c r="C2030" s="32">
        <v>3</v>
      </c>
      <c r="D2030" s="32">
        <v>2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Google 검색</v>
      </c>
      <c r="I2030" s="26" t="str">
        <f>IF(E2030="","",INDEX('기사 리스트'!B:B,MATCH("https://skinnonews.com"&amp;A2030,'기사 리스트'!C:C,0)))</f>
        <v/>
      </c>
    </row>
    <row r="2031" spans="1:9">
      <c r="A2031" s="32" t="s">
        <v>2021</v>
      </c>
      <c r="B2031" s="32" t="s">
        <v>2596</v>
      </c>
      <c r="C2031" s="32">
        <v>3</v>
      </c>
      <c r="D2031" s="32">
        <v>3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Google 검색</v>
      </c>
      <c r="I2031" s="26" t="str">
        <f>IF(E2031="","",INDEX('기사 리스트'!B:B,MATCH("https://skinnonews.com"&amp;A2031,'기사 리스트'!C:C,0)))</f>
        <v/>
      </c>
    </row>
    <row r="2032" spans="1:9">
      <c r="A2032" s="32" t="s">
        <v>1920</v>
      </c>
      <c r="B2032" s="32" t="s">
        <v>2596</v>
      </c>
      <c r="C2032" s="32">
        <v>3</v>
      </c>
      <c r="D2032" s="32">
        <v>3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Google 검색</v>
      </c>
      <c r="I2032" s="26" t="str">
        <f>IF(E2032="","",INDEX('기사 리스트'!B:B,MATCH("https://skinnonews.com"&amp;A2032,'기사 리스트'!C:C,0)))</f>
        <v/>
      </c>
    </row>
    <row r="2033" spans="1:9">
      <c r="A2033" s="32" t="s">
        <v>2293</v>
      </c>
      <c r="B2033" s="32" t="s">
        <v>2596</v>
      </c>
      <c r="C2033" s="32">
        <v>3</v>
      </c>
      <c r="D2033" s="32">
        <v>1</v>
      </c>
      <c r="E2033" s="26" t="str">
        <f>IFERROR(MATCH(A2033,기사별유입!$J$3:$J$3072,0),"")</f>
        <v/>
      </c>
      <c r="F2033" s="26" t="str">
        <f>IF(E2033="","",E2033&amp;"@"&amp;COUNTIF($E$1:E2033,E2033))</f>
        <v/>
      </c>
      <c r="G2033" s="26" t="str">
        <f t="shared" si="31"/>
        <v>Google 검색</v>
      </c>
      <c r="I2033" s="26" t="str">
        <f>IF(E2033="","",INDEX('기사 리스트'!B:B,MATCH("https://skinnonews.com"&amp;A2033,'기사 리스트'!C:C,0)))</f>
        <v/>
      </c>
    </row>
    <row r="2034" spans="1:9">
      <c r="A2034" s="32" t="s">
        <v>2022</v>
      </c>
      <c r="B2034" s="32" t="s">
        <v>2596</v>
      </c>
      <c r="C2034" s="32">
        <v>3</v>
      </c>
      <c r="D2034" s="32">
        <v>3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Google 검색</v>
      </c>
      <c r="I2034" s="26" t="str">
        <f>IF(E2034="","",INDEX('기사 리스트'!B:B,MATCH("https://skinnonews.com"&amp;A2034,'기사 리스트'!C:C,0)))</f>
        <v/>
      </c>
    </row>
    <row r="2035" spans="1:9">
      <c r="A2035" s="32" t="s">
        <v>3629</v>
      </c>
      <c r="B2035" s="32" t="s">
        <v>2596</v>
      </c>
      <c r="C2035" s="32">
        <v>3</v>
      </c>
      <c r="D2035" s="32">
        <v>2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Google 검색</v>
      </c>
      <c r="I2035" s="26" t="str">
        <f>IF(E2035="","",INDEX('기사 리스트'!B:B,MATCH("https://skinnonews.com"&amp;A2035,'기사 리스트'!C:C,0)))</f>
        <v/>
      </c>
    </row>
    <row r="2036" spans="1:9">
      <c r="A2036" s="32" t="s">
        <v>2145</v>
      </c>
      <c r="B2036" s="32" t="s">
        <v>2596</v>
      </c>
      <c r="C2036" s="32">
        <v>3</v>
      </c>
      <c r="D2036" s="32">
        <v>3</v>
      </c>
      <c r="E2036" s="26" t="str">
        <f>IFERROR(MATCH(A2036,기사별유입!$J$3:$J$3072,0),"")</f>
        <v/>
      </c>
      <c r="F2036" s="26" t="str">
        <f>IF(E2036="","",E2036&amp;"@"&amp;COUNTIF($E$1:E2036,E2036))</f>
        <v/>
      </c>
      <c r="G2036" s="26" t="str">
        <f t="shared" si="31"/>
        <v>Google 검색</v>
      </c>
      <c r="I2036" s="26" t="str">
        <f>IF(E2036="","",INDEX('기사 리스트'!B:B,MATCH("https://skinnonews.com"&amp;A2036,'기사 리스트'!C:C,0)))</f>
        <v/>
      </c>
    </row>
    <row r="2037" spans="1:9">
      <c r="A2037" s="32" t="s">
        <v>2295</v>
      </c>
      <c r="B2037" s="32" t="s">
        <v>2596</v>
      </c>
      <c r="C2037" s="32">
        <v>3</v>
      </c>
      <c r="D2037" s="32">
        <v>3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Google 검색</v>
      </c>
      <c r="I2037" s="26" t="str">
        <f>IF(E2037="","",INDEX('기사 리스트'!B:B,MATCH("https://skinnonews.com"&amp;A2037,'기사 리스트'!C:C,0)))</f>
        <v/>
      </c>
    </row>
    <row r="2038" spans="1:9">
      <c r="A2038" s="32" t="s">
        <v>1109</v>
      </c>
      <c r="B2038" s="32" t="s">
        <v>2597</v>
      </c>
      <c r="C2038" s="32">
        <v>3</v>
      </c>
      <c r="D2038" s="32">
        <v>3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직접유입</v>
      </c>
      <c r="I2038" s="26" t="str">
        <f>IF(E2038="","",INDEX('기사 리스트'!B:B,MATCH("https://skinnonews.com"&amp;A2038,'기사 리스트'!C:C,0)))</f>
        <v/>
      </c>
    </row>
    <row r="2039" spans="1:9">
      <c r="A2039" s="32" t="s">
        <v>3630</v>
      </c>
      <c r="B2039" s="32" t="s">
        <v>2597</v>
      </c>
      <c r="C2039" s="32">
        <v>3</v>
      </c>
      <c r="D2039" s="32">
        <v>1</v>
      </c>
      <c r="E2039" s="26" t="str">
        <f>IFERROR(MATCH(A2039,기사별유입!$J$3:$J$3072,0),"")</f>
        <v/>
      </c>
      <c r="F2039" s="26" t="str">
        <f>IF(E2039="","",E2039&amp;"@"&amp;COUNTIF($E$1:E2039,E2039))</f>
        <v/>
      </c>
      <c r="G2039" s="26" t="str">
        <f t="shared" si="31"/>
        <v>직접유입</v>
      </c>
      <c r="I2039" s="26" t="str">
        <f>IF(E2039="","",INDEX('기사 리스트'!B:B,MATCH("https://skinnonews.com"&amp;A2039,'기사 리스트'!C:C,0)))</f>
        <v/>
      </c>
    </row>
    <row r="2040" spans="1:9">
      <c r="A2040" s="32" t="s">
        <v>1923</v>
      </c>
      <c r="B2040" s="32" t="s">
        <v>2596</v>
      </c>
      <c r="C2040" s="32">
        <v>3</v>
      </c>
      <c r="D2040" s="32">
        <v>3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Google 검색</v>
      </c>
      <c r="I2040" s="26" t="str">
        <f>IF(E2040="","",INDEX('기사 리스트'!B:B,MATCH("https://skinnonews.com"&amp;A2040,'기사 리스트'!C:C,0)))</f>
        <v/>
      </c>
    </row>
    <row r="2041" spans="1:9">
      <c r="A2041" s="32" t="s">
        <v>2762</v>
      </c>
      <c r="B2041" s="32" t="s">
        <v>2597</v>
      </c>
      <c r="C2041" s="32">
        <v>3</v>
      </c>
      <c r="D2041" s="32">
        <v>3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직접유입</v>
      </c>
      <c r="I2041" s="26" t="str">
        <f>IF(E2041="","",INDEX('기사 리스트'!B:B,MATCH("https://skinnonews.com"&amp;A2041,'기사 리스트'!C:C,0)))</f>
        <v/>
      </c>
    </row>
    <row r="2042" spans="1:9">
      <c r="A2042" s="32" t="s">
        <v>1599</v>
      </c>
      <c r="B2042" s="32" t="s">
        <v>2596</v>
      </c>
      <c r="C2042" s="32">
        <v>3</v>
      </c>
      <c r="D2042" s="32">
        <v>2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Google 검색</v>
      </c>
      <c r="I2042" s="26" t="str">
        <f>IF(E2042="","",INDEX('기사 리스트'!B:B,MATCH("https://skinnonews.com"&amp;A2042,'기사 리스트'!C:C,0)))</f>
        <v/>
      </c>
    </row>
    <row r="2043" spans="1:9">
      <c r="A2043" s="32" t="s">
        <v>2151</v>
      </c>
      <c r="B2043" s="32" t="s">
        <v>2596</v>
      </c>
      <c r="C2043" s="32">
        <v>3</v>
      </c>
      <c r="D2043" s="32">
        <v>3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Google 검색</v>
      </c>
      <c r="I2043" s="26" t="str">
        <f>IF(E2043="","",INDEX('기사 리스트'!B:B,MATCH("https://skinnonews.com"&amp;A2043,'기사 리스트'!C:C,0)))</f>
        <v/>
      </c>
    </row>
    <row r="2044" spans="1:9">
      <c r="A2044" s="32" t="s">
        <v>1652</v>
      </c>
      <c r="B2044" s="32" t="s">
        <v>2596</v>
      </c>
      <c r="C2044" s="32">
        <v>3</v>
      </c>
      <c r="D2044" s="32">
        <v>3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Google 검색</v>
      </c>
      <c r="I2044" s="26" t="str">
        <f>IF(E2044="","",INDEX('기사 리스트'!B:B,MATCH("https://skinnonews.com"&amp;A2044,'기사 리스트'!C:C,0)))</f>
        <v/>
      </c>
    </row>
    <row r="2045" spans="1:9">
      <c r="A2045" s="32" t="s">
        <v>3275</v>
      </c>
      <c r="B2045" s="32" t="s">
        <v>2596</v>
      </c>
      <c r="C2045" s="32">
        <v>3</v>
      </c>
      <c r="D2045" s="32">
        <v>2</v>
      </c>
      <c r="E2045" s="26" t="str">
        <f>IFERROR(MATCH(A2045,기사별유입!$J$3:$J$3072,0),"")</f>
        <v/>
      </c>
      <c r="F2045" s="26" t="str">
        <f>IF(E2045="","",E2045&amp;"@"&amp;COUNTIF($E$1:E2045,E2045))</f>
        <v/>
      </c>
      <c r="G2045" s="26" t="str">
        <f t="shared" si="31"/>
        <v>Google 검색</v>
      </c>
      <c r="I2045" s="26" t="str">
        <f>IF(E2045="","",INDEX('기사 리스트'!B:B,MATCH("https://skinnonews.com"&amp;A2045,'기사 리스트'!C:C,0)))</f>
        <v/>
      </c>
    </row>
    <row r="2046" spans="1:9">
      <c r="A2046" s="32" t="s">
        <v>1694</v>
      </c>
      <c r="B2046" s="32" t="s">
        <v>2597</v>
      </c>
      <c r="C2046" s="32">
        <v>3</v>
      </c>
      <c r="D2046" s="32">
        <v>2</v>
      </c>
      <c r="E2046" s="26" t="str">
        <f>IFERROR(MATCH(A2046,기사별유입!$J$3:$J$3072,0),"")</f>
        <v/>
      </c>
      <c r="F2046" s="26" t="str">
        <f>IF(E2046="","",E2046&amp;"@"&amp;COUNTIF($E$1:E2046,E2046))</f>
        <v/>
      </c>
      <c r="G2046" s="26" t="str">
        <f t="shared" si="31"/>
        <v>직접유입</v>
      </c>
      <c r="I2046" s="26" t="str">
        <f>IF(E2046="","",INDEX('기사 리스트'!B:B,MATCH("https://skinnonews.com"&amp;A2046,'기사 리스트'!C:C,0)))</f>
        <v/>
      </c>
    </row>
    <row r="2047" spans="1:9">
      <c r="A2047" s="32" t="s">
        <v>2028</v>
      </c>
      <c r="B2047" s="32" t="s">
        <v>2596</v>
      </c>
      <c r="C2047" s="32">
        <v>3</v>
      </c>
      <c r="D2047" s="32">
        <v>2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Google 검색</v>
      </c>
      <c r="I2047" s="26" t="str">
        <f>IF(E2047="","",INDEX('기사 리스트'!B:B,MATCH("https://skinnonews.com"&amp;A2047,'기사 리스트'!C:C,0)))</f>
        <v/>
      </c>
    </row>
    <row r="2048" spans="1:9">
      <c r="A2048" s="32" t="s">
        <v>1751</v>
      </c>
      <c r="B2048" s="32" t="s">
        <v>2596</v>
      </c>
      <c r="C2048" s="32">
        <v>3</v>
      </c>
      <c r="D2048" s="32">
        <v>3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Google 검색</v>
      </c>
      <c r="I2048" s="26" t="str">
        <f>IF(E2048="","",INDEX('기사 리스트'!B:B,MATCH("https://skinnonews.com"&amp;A2048,'기사 리스트'!C:C,0)))</f>
        <v/>
      </c>
    </row>
    <row r="2049" spans="1:9">
      <c r="A2049" s="32" t="s">
        <v>1425</v>
      </c>
      <c r="B2049" s="32" t="s">
        <v>2596</v>
      </c>
      <c r="C2049" s="32">
        <v>3</v>
      </c>
      <c r="D2049" s="32">
        <v>2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Google 검색</v>
      </c>
      <c r="I2049" s="26" t="str">
        <f>IF(E2049="","",INDEX('기사 리스트'!B:B,MATCH("https://skinnonews.com"&amp;A2049,'기사 리스트'!C:C,0)))</f>
        <v/>
      </c>
    </row>
    <row r="2050" spans="1:9">
      <c r="A2050" s="32" t="s">
        <v>1752</v>
      </c>
      <c r="B2050" s="32" t="s">
        <v>2596</v>
      </c>
      <c r="C2050" s="32">
        <v>3</v>
      </c>
      <c r="D2050" s="32">
        <v>3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Google 검색</v>
      </c>
      <c r="I2050" s="26" t="str">
        <f>IF(E2050="","",INDEX('기사 리스트'!B:B,MATCH("https://skinnonews.com"&amp;A2050,'기사 리스트'!C:C,0)))</f>
        <v/>
      </c>
    </row>
    <row r="2051" spans="1:9">
      <c r="A2051" s="32" t="s">
        <v>1828</v>
      </c>
      <c r="B2051" s="32" t="s">
        <v>2598</v>
      </c>
      <c r="C2051" s="32">
        <v>3</v>
      </c>
      <c r="D2051" s="32">
        <v>2</v>
      </c>
      <c r="E2051" s="26" t="str">
        <f>IFERROR(MATCH(A2051,기사별유입!$J$3:$J$3072,0),"")</f>
        <v/>
      </c>
      <c r="F2051" s="26" t="str">
        <f>IF(E2051="","",E2051&amp;"@"&amp;COUNTIF($E$1:E2051,E2051))</f>
        <v/>
      </c>
      <c r="G2051" s="26" t="str">
        <f t="shared" ref="G2051:G2114" si="32">IF(B2051="naver","Naver 검색",IF(B2051="google","Google 검색",IF(B2051="(direct)","직접유입",UPPER(LEFT(B2051,1))&amp;MID(B2051,2,99))))</f>
        <v>Naver 검색</v>
      </c>
      <c r="I2051" s="26" t="str">
        <f>IF(E2051="","",INDEX('기사 리스트'!B:B,MATCH("https://skinnonews.com"&amp;A2051,'기사 리스트'!C:C,0)))</f>
        <v/>
      </c>
    </row>
    <row r="2052" spans="1:9">
      <c r="A2052" s="32" t="s">
        <v>1505</v>
      </c>
      <c r="B2052" s="32" t="s">
        <v>2596</v>
      </c>
      <c r="C2052" s="32">
        <v>3</v>
      </c>
      <c r="D2052" s="32">
        <v>3</v>
      </c>
      <c r="E2052" s="26" t="str">
        <f>IFERROR(MATCH(A2052,기사별유입!$J$3:$J$3072,0),"")</f>
        <v/>
      </c>
      <c r="F2052" s="26" t="str">
        <f>IF(E2052="","",E2052&amp;"@"&amp;COUNTIF($E$1:E2052,E2052))</f>
        <v/>
      </c>
      <c r="G2052" s="26" t="str">
        <f t="shared" si="32"/>
        <v>Google 검색</v>
      </c>
      <c r="I2052" s="26" t="str">
        <f>IF(E2052="","",INDEX('기사 리스트'!B:B,MATCH("https://skinnonews.com"&amp;A2052,'기사 리스트'!C:C,0)))</f>
        <v/>
      </c>
    </row>
    <row r="2053" spans="1:9">
      <c r="A2053" s="32" t="s">
        <v>1505</v>
      </c>
      <c r="B2053" s="32" t="s">
        <v>2598</v>
      </c>
      <c r="C2053" s="32">
        <v>3</v>
      </c>
      <c r="D2053" s="32">
        <v>3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Naver 검색</v>
      </c>
      <c r="I2053" s="26" t="str">
        <f>IF(E2053="","",INDEX('기사 리스트'!B:B,MATCH("https://skinnonews.com"&amp;A2053,'기사 리스트'!C:C,0)))</f>
        <v/>
      </c>
    </row>
    <row r="2054" spans="1:9">
      <c r="A2054" s="32" t="s">
        <v>2906</v>
      </c>
      <c r="B2054" s="32" t="s">
        <v>2598</v>
      </c>
      <c r="C2054" s="32">
        <v>3</v>
      </c>
      <c r="D2054" s="32">
        <v>2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Naver 검색</v>
      </c>
      <c r="I2054" s="26" t="str">
        <f>IF(E2054="","",INDEX('기사 리스트'!B:B,MATCH("https://skinnonews.com"&amp;A2054,'기사 리스트'!C:C,0)))</f>
        <v/>
      </c>
    </row>
    <row r="2055" spans="1:9">
      <c r="A2055" s="32" t="s">
        <v>1653</v>
      </c>
      <c r="B2055" s="32" t="s">
        <v>2596</v>
      </c>
      <c r="C2055" s="32">
        <v>3</v>
      </c>
      <c r="D2055" s="32">
        <v>3</v>
      </c>
      <c r="E2055" s="26" t="str">
        <f>IFERROR(MATCH(A2055,기사별유입!$J$3:$J$3072,0),"")</f>
        <v/>
      </c>
      <c r="F2055" s="26" t="str">
        <f>IF(E2055="","",E2055&amp;"@"&amp;COUNTIF($E$1:E2055,E2055))</f>
        <v/>
      </c>
      <c r="G2055" s="26" t="str">
        <f t="shared" si="32"/>
        <v>Google 검색</v>
      </c>
      <c r="I2055" s="26" t="str">
        <f>IF(E2055="","",INDEX('기사 리스트'!B:B,MATCH("https://skinnonews.com"&amp;A2055,'기사 리스트'!C:C,0)))</f>
        <v/>
      </c>
    </row>
    <row r="2056" spans="1:9">
      <c r="A2056" s="32" t="s">
        <v>2029</v>
      </c>
      <c r="B2056" s="32" t="s">
        <v>2596</v>
      </c>
      <c r="C2056" s="32">
        <v>3</v>
      </c>
      <c r="D2056" s="32">
        <v>3</v>
      </c>
      <c r="E2056" s="26" t="str">
        <f>IFERROR(MATCH(A2056,기사별유입!$J$3:$J$3072,0),"")</f>
        <v/>
      </c>
      <c r="F2056" s="26" t="str">
        <f>IF(E2056="","",E2056&amp;"@"&amp;COUNTIF($E$1:E2056,E2056))</f>
        <v/>
      </c>
      <c r="G2056" s="26" t="str">
        <f t="shared" si="32"/>
        <v>Google 검색</v>
      </c>
      <c r="I2056" s="26" t="str">
        <f>IF(E2056="","",INDEX('기사 리스트'!B:B,MATCH("https://skinnonews.com"&amp;A2056,'기사 리스트'!C:C,0)))</f>
        <v/>
      </c>
    </row>
    <row r="2057" spans="1:9">
      <c r="A2057" s="32" t="s">
        <v>2851</v>
      </c>
      <c r="B2057" s="32" t="s">
        <v>2598</v>
      </c>
      <c r="C2057" s="32">
        <v>3</v>
      </c>
      <c r="D2057" s="32">
        <v>3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Naver 검색</v>
      </c>
      <c r="I2057" s="26" t="str">
        <f>IF(E2057="","",INDEX('기사 리스트'!B:B,MATCH("https://skinnonews.com"&amp;A2057,'기사 리스트'!C:C,0)))</f>
        <v/>
      </c>
    </row>
    <row r="2058" spans="1:9">
      <c r="A2058" s="32" t="s">
        <v>2030</v>
      </c>
      <c r="B2058" s="32" t="s">
        <v>2596</v>
      </c>
      <c r="C2058" s="32">
        <v>3</v>
      </c>
      <c r="D2058" s="32">
        <v>3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Google 검색</v>
      </c>
      <c r="I2058" s="26" t="str">
        <f>IF(E2058="","",INDEX('기사 리스트'!B:B,MATCH("https://skinnonews.com"&amp;A2058,'기사 리스트'!C:C,0)))</f>
        <v/>
      </c>
    </row>
    <row r="2059" spans="1:9">
      <c r="A2059" s="32" t="s">
        <v>3176</v>
      </c>
      <c r="B2059" s="32" t="s">
        <v>2596</v>
      </c>
      <c r="C2059" s="32">
        <v>3</v>
      </c>
      <c r="D2059" s="32">
        <v>3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Google 검색</v>
      </c>
      <c r="I2059" s="26" t="str">
        <f>IF(E2059="","",INDEX('기사 리스트'!B:B,MATCH("https://skinnonews.com"&amp;A2059,'기사 리스트'!C:C,0)))</f>
        <v/>
      </c>
    </row>
    <row r="2060" spans="1:9">
      <c r="A2060" s="32" t="s">
        <v>1123</v>
      </c>
      <c r="B2060" s="32" t="s">
        <v>2598</v>
      </c>
      <c r="C2060" s="32">
        <v>3</v>
      </c>
      <c r="D2060" s="32">
        <v>3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Naver 검색</v>
      </c>
      <c r="I2060" s="26" t="str">
        <f>IF(E2060="","",INDEX('기사 리스트'!B:B,MATCH("https://skinnonews.com"&amp;A2060,'기사 리스트'!C:C,0)))</f>
        <v/>
      </c>
    </row>
    <row r="2061" spans="1:9">
      <c r="A2061" s="32" t="s">
        <v>2485</v>
      </c>
      <c r="B2061" s="32" t="s">
        <v>2598</v>
      </c>
      <c r="C2061" s="32">
        <v>3</v>
      </c>
      <c r="D2061" s="32">
        <v>2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Naver 검색</v>
      </c>
      <c r="I2061" s="26" t="str">
        <f>IF(E2061="","",INDEX('기사 리스트'!B:B,MATCH("https://skinnonews.com"&amp;A2061,'기사 리스트'!C:C,0)))</f>
        <v/>
      </c>
    </row>
    <row r="2062" spans="1:9">
      <c r="A2062" s="32" t="s">
        <v>1046</v>
      </c>
      <c r="B2062" s="32" t="s">
        <v>2609</v>
      </c>
      <c r="C2062" s="32">
        <v>3</v>
      </c>
      <c r="D2062" s="32">
        <v>2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Bing</v>
      </c>
      <c r="I2062" s="26" t="str">
        <f>IF(E2062="","",INDEX('기사 리스트'!B:B,MATCH("https://skinnonews.com"&amp;A2062,'기사 리스트'!C:C,0)))</f>
        <v/>
      </c>
    </row>
    <row r="2063" spans="1:9">
      <c r="A2063" s="32" t="s">
        <v>2306</v>
      </c>
      <c r="B2063" s="32" t="s">
        <v>2959</v>
      </c>
      <c r="C2063" s="32">
        <v>3</v>
      </c>
      <c r="D2063" s="32">
        <v>3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Janus.co.jp</v>
      </c>
      <c r="I2063" s="26" t="str">
        <f>IF(E2063="","",INDEX('기사 리스트'!B:B,MATCH("https://skinnonews.com"&amp;A2063,'기사 리스트'!C:C,0)))</f>
        <v/>
      </c>
    </row>
    <row r="2064" spans="1:9">
      <c r="A2064" s="32" t="s">
        <v>3101</v>
      </c>
      <c r="B2064" s="32" t="s">
        <v>2597</v>
      </c>
      <c r="C2064" s="32">
        <v>3</v>
      </c>
      <c r="D2064" s="32">
        <v>2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직접유입</v>
      </c>
      <c r="I2064" s="26" t="str">
        <f>IF(E2064="","",INDEX('기사 리스트'!B:B,MATCH("https://skinnonews.com"&amp;A2064,'기사 리스트'!C:C,0)))</f>
        <v/>
      </c>
    </row>
    <row r="2065" spans="1:9">
      <c r="A2065" s="32" t="s">
        <v>3101</v>
      </c>
      <c r="B2065" s="32" t="s">
        <v>2596</v>
      </c>
      <c r="C2065" s="32">
        <v>3</v>
      </c>
      <c r="D2065" s="32">
        <v>3</v>
      </c>
      <c r="E2065" s="26" t="str">
        <f>IFERROR(MATCH(A2065,기사별유입!$J$3:$J$3072,0),"")</f>
        <v/>
      </c>
      <c r="F2065" s="26" t="str">
        <f>IF(E2065="","",E2065&amp;"@"&amp;COUNTIF($E$1:E2065,E2065))</f>
        <v/>
      </c>
      <c r="G2065" s="26" t="str">
        <f t="shared" si="32"/>
        <v>Google 검색</v>
      </c>
      <c r="I2065" s="26" t="str">
        <f>IF(E2065="","",INDEX('기사 리스트'!B:B,MATCH("https://skinnonews.com"&amp;A2065,'기사 리스트'!C:C,0)))</f>
        <v/>
      </c>
    </row>
    <row r="2066" spans="1:9">
      <c r="A2066" s="32" t="s">
        <v>2309</v>
      </c>
      <c r="B2066" s="32" t="s">
        <v>2596</v>
      </c>
      <c r="C2066" s="32">
        <v>3</v>
      </c>
      <c r="D2066" s="32">
        <v>3</v>
      </c>
      <c r="E2066" s="26" t="str">
        <f>IFERROR(MATCH(A2066,기사별유입!$J$3:$J$3072,0),"")</f>
        <v/>
      </c>
      <c r="F2066" s="26" t="str">
        <f>IF(E2066="","",E2066&amp;"@"&amp;COUNTIF($E$1:E2066,E2066))</f>
        <v/>
      </c>
      <c r="G2066" s="26" t="str">
        <f t="shared" si="32"/>
        <v>Google 검색</v>
      </c>
      <c r="I2066" s="26" t="str">
        <f>IF(E2066="","",INDEX('기사 리스트'!B:B,MATCH("https://skinnonews.com"&amp;A2066,'기사 리스트'!C:C,0)))</f>
        <v/>
      </c>
    </row>
    <row r="2067" spans="1:9">
      <c r="A2067" s="32" t="s">
        <v>1003</v>
      </c>
      <c r="B2067" s="32" t="s">
        <v>2601</v>
      </c>
      <c r="C2067" s="32">
        <v>3</v>
      </c>
      <c r="D2067" s="32">
        <v>3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Naver.com</v>
      </c>
      <c r="I2067" s="26" t="str">
        <f>IF(E2067="","",INDEX('기사 리스트'!B:B,MATCH("https://skinnonews.com"&amp;A2067,'기사 리스트'!C:C,0)))</f>
        <v/>
      </c>
    </row>
    <row r="2068" spans="1:9">
      <c r="A2068" s="32" t="s">
        <v>1507</v>
      </c>
      <c r="B2068" s="32" t="s">
        <v>2596</v>
      </c>
      <c r="C2068" s="32">
        <v>3</v>
      </c>
      <c r="D2068" s="32">
        <v>2</v>
      </c>
      <c r="E2068" s="26" t="str">
        <f>IFERROR(MATCH(A2068,기사별유입!$J$3:$J$3072,0),"")</f>
        <v/>
      </c>
      <c r="F2068" s="26" t="str">
        <f>IF(E2068="","",E2068&amp;"@"&amp;COUNTIF($E$1:E2068,E2068))</f>
        <v/>
      </c>
      <c r="G2068" s="26" t="str">
        <f t="shared" si="32"/>
        <v>Google 검색</v>
      </c>
      <c r="I2068" s="26" t="str">
        <f>IF(E2068="","",INDEX('기사 리스트'!B:B,MATCH("https://skinnonews.com"&amp;A2068,'기사 리스트'!C:C,0)))</f>
        <v/>
      </c>
    </row>
    <row r="2069" spans="1:9">
      <c r="A2069" s="32" t="s">
        <v>2910</v>
      </c>
      <c r="B2069" s="32" t="s">
        <v>2596</v>
      </c>
      <c r="C2069" s="32">
        <v>3</v>
      </c>
      <c r="D2069" s="32">
        <v>3</v>
      </c>
      <c r="E2069" s="26" t="str">
        <f>IFERROR(MATCH(A2069,기사별유입!$J$3:$J$3072,0),"")</f>
        <v/>
      </c>
      <c r="F2069" s="26" t="str">
        <f>IF(E2069="","",E2069&amp;"@"&amp;COUNTIF($E$1:E2069,E2069))</f>
        <v/>
      </c>
      <c r="G2069" s="26" t="str">
        <f t="shared" si="32"/>
        <v>Google 검색</v>
      </c>
      <c r="I2069" s="26" t="str">
        <f>IF(E2069="","",INDEX('기사 리스트'!B:B,MATCH("https://skinnonews.com"&amp;A2069,'기사 리스트'!C:C,0)))</f>
        <v/>
      </c>
    </row>
    <row r="2070" spans="1:9">
      <c r="A2070" s="32" t="s">
        <v>3037</v>
      </c>
      <c r="B2070" s="32" t="s">
        <v>2596</v>
      </c>
      <c r="C2070" s="32">
        <v>3</v>
      </c>
      <c r="D2070" s="32">
        <v>3</v>
      </c>
      <c r="E2070" s="26" t="str">
        <f>IFERROR(MATCH(A2070,기사별유입!$J$3:$J$3072,0),"")</f>
        <v/>
      </c>
      <c r="F2070" s="26" t="str">
        <f>IF(E2070="","",E2070&amp;"@"&amp;COUNTIF($E$1:E2070,E2070))</f>
        <v/>
      </c>
      <c r="G2070" s="26" t="str">
        <f t="shared" si="32"/>
        <v>Google 검색</v>
      </c>
      <c r="I2070" s="26" t="str">
        <f>IF(E2070="","",INDEX('기사 리스트'!B:B,MATCH("https://skinnonews.com"&amp;A2070,'기사 리스트'!C:C,0)))</f>
        <v/>
      </c>
    </row>
    <row r="2071" spans="1:9">
      <c r="A2071" s="32" t="s">
        <v>2491</v>
      </c>
      <c r="B2071" s="32" t="s">
        <v>2596</v>
      </c>
      <c r="C2071" s="32">
        <v>3</v>
      </c>
      <c r="D2071" s="32">
        <v>2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Google 검색</v>
      </c>
      <c r="I2071" s="26" t="str">
        <f>IF(E2071="","",INDEX('기사 리스트'!B:B,MATCH("https://skinnonews.com"&amp;A2071,'기사 리스트'!C:C,0)))</f>
        <v/>
      </c>
    </row>
    <row r="2072" spans="1:9">
      <c r="A2072" s="32" t="s">
        <v>3633</v>
      </c>
      <c r="B2072" s="32" t="s">
        <v>2596</v>
      </c>
      <c r="C2072" s="32">
        <v>3</v>
      </c>
      <c r="D2072" s="32">
        <v>3</v>
      </c>
      <c r="E2072" s="26" t="str">
        <f>IFERROR(MATCH(A2072,기사별유입!$J$3:$J$3072,0),"")</f>
        <v/>
      </c>
      <c r="F2072" s="26" t="str">
        <f>IF(E2072="","",E2072&amp;"@"&amp;COUNTIF($E$1:E2072,E2072))</f>
        <v/>
      </c>
      <c r="G2072" s="26" t="str">
        <f t="shared" si="32"/>
        <v>Google 검색</v>
      </c>
      <c r="I2072" s="26" t="str">
        <f>IF(E2072="","",INDEX('기사 리스트'!B:B,MATCH("https://skinnonews.com"&amp;A2072,'기사 리스트'!C:C,0)))</f>
        <v/>
      </c>
    </row>
    <row r="2073" spans="1:9">
      <c r="A2073" s="32" t="s">
        <v>2912</v>
      </c>
      <c r="B2073" s="32" t="s">
        <v>2598</v>
      </c>
      <c r="C2073" s="32">
        <v>3</v>
      </c>
      <c r="D2073" s="32">
        <v>2</v>
      </c>
      <c r="E2073" s="26" t="str">
        <f>IFERROR(MATCH(A2073,기사별유입!$J$3:$J$3072,0),"")</f>
        <v/>
      </c>
      <c r="F2073" s="26" t="str">
        <f>IF(E2073="","",E2073&amp;"@"&amp;COUNTIF($E$1:E2073,E2073))</f>
        <v/>
      </c>
      <c r="G2073" s="26" t="str">
        <f t="shared" si="32"/>
        <v>Naver 검색</v>
      </c>
      <c r="I2073" s="26" t="str">
        <f>IF(E2073="","",INDEX('기사 리스트'!B:B,MATCH("https://skinnonews.com"&amp;A2073,'기사 리스트'!C:C,0)))</f>
        <v/>
      </c>
    </row>
    <row r="2074" spans="1:9">
      <c r="A2074" s="32" t="s">
        <v>2158</v>
      </c>
      <c r="B2074" s="32" t="s">
        <v>2596</v>
      </c>
      <c r="C2074" s="32">
        <v>3</v>
      </c>
      <c r="D2074" s="32">
        <v>2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Google 검색</v>
      </c>
      <c r="I2074" s="26" t="str">
        <f>IF(E2074="","",INDEX('기사 리스트'!B:B,MATCH("https://skinnonews.com"&amp;A2074,'기사 리스트'!C:C,0)))</f>
        <v/>
      </c>
    </row>
    <row r="2075" spans="1:9">
      <c r="A2075" s="32" t="s">
        <v>1193</v>
      </c>
      <c r="B2075" s="32" t="s">
        <v>2609</v>
      </c>
      <c r="C2075" s="32">
        <v>3</v>
      </c>
      <c r="D2075" s="32">
        <v>2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Bing</v>
      </c>
      <c r="I2075" s="26" t="str">
        <f>IF(E2075="","",INDEX('기사 리스트'!B:B,MATCH("https://skinnonews.com"&amp;A2075,'기사 리스트'!C:C,0)))</f>
        <v/>
      </c>
    </row>
    <row r="2076" spans="1:9">
      <c r="A2076" s="32" t="s">
        <v>2159</v>
      </c>
      <c r="B2076" s="32" t="s">
        <v>2596</v>
      </c>
      <c r="C2076" s="32">
        <v>3</v>
      </c>
      <c r="D2076" s="32">
        <v>2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Google 검색</v>
      </c>
      <c r="I2076" s="26" t="str">
        <f>IF(E2076="","",INDEX('기사 리스트'!B:B,MATCH("https://skinnonews.com"&amp;A2076,'기사 리스트'!C:C,0)))</f>
        <v/>
      </c>
    </row>
    <row r="2077" spans="1:9">
      <c r="A2077" s="32" t="s">
        <v>1834</v>
      </c>
      <c r="B2077" s="32" t="s">
        <v>2632</v>
      </c>
      <c r="C2077" s="32">
        <v>3</v>
      </c>
      <c r="D2077" s="32">
        <v>3</v>
      </c>
      <c r="E2077" s="26" t="str">
        <f>IFERROR(MATCH(A2077,기사별유입!$J$3:$J$3072,0),"")</f>
        <v/>
      </c>
      <c r="F2077" s="26" t="str">
        <f>IF(E2077="","",E2077&amp;"@"&amp;COUNTIF($E$1:E2077,E2077))</f>
        <v/>
      </c>
      <c r="G2077" s="26" t="str">
        <f t="shared" si="32"/>
        <v>Skglobalchemical.com</v>
      </c>
      <c r="I2077" s="26" t="str">
        <f>IF(E2077="","",INDEX('기사 리스트'!B:B,MATCH("https://skinnonews.com"&amp;A2077,'기사 리스트'!C:C,0)))</f>
        <v/>
      </c>
    </row>
    <row r="2078" spans="1:9">
      <c r="A2078" s="32" t="s">
        <v>3634</v>
      </c>
      <c r="B2078" s="32" t="s">
        <v>2596</v>
      </c>
      <c r="C2078" s="32">
        <v>3</v>
      </c>
      <c r="D2078" s="32">
        <v>3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Google 검색</v>
      </c>
      <c r="I2078" s="26" t="str">
        <f>IF(E2078="","",INDEX('기사 리스트'!B:B,MATCH("https://skinnonews.com"&amp;A2078,'기사 리스트'!C:C,0)))</f>
        <v/>
      </c>
    </row>
    <row r="2079" spans="1:9">
      <c r="A2079" s="32" t="s">
        <v>2314</v>
      </c>
      <c r="B2079" s="32" t="s">
        <v>2596</v>
      </c>
      <c r="C2079" s="32">
        <v>3</v>
      </c>
      <c r="D2079" s="32">
        <v>2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Google 검색</v>
      </c>
      <c r="I2079" s="26" t="str">
        <f>IF(E2079="","",INDEX('기사 리스트'!B:B,MATCH("https://skinnonews.com"&amp;A2079,'기사 리스트'!C:C,0)))</f>
        <v/>
      </c>
    </row>
    <row r="2080" spans="1:9">
      <c r="A2080" s="32" t="s">
        <v>2038</v>
      </c>
      <c r="B2080" s="32" t="s">
        <v>2596</v>
      </c>
      <c r="C2080" s="32">
        <v>3</v>
      </c>
      <c r="D2080" s="32">
        <v>2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Google 검색</v>
      </c>
      <c r="I2080" s="26" t="str">
        <f>IF(E2080="","",INDEX('기사 리스트'!B:B,MATCH("https://skinnonews.com"&amp;A2080,'기사 리스트'!C:C,0)))</f>
        <v/>
      </c>
    </row>
    <row r="2081" spans="1:9">
      <c r="A2081" s="32" t="s">
        <v>2796</v>
      </c>
      <c r="B2081" s="32" t="s">
        <v>2596</v>
      </c>
      <c r="C2081" s="32">
        <v>3</v>
      </c>
      <c r="D2081" s="32">
        <v>3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Google 검색</v>
      </c>
      <c r="I2081" s="26" t="str">
        <f>IF(E2081="","",INDEX('기사 리스트'!B:B,MATCH("https://skinnonews.com"&amp;A2081,'기사 리스트'!C:C,0)))</f>
        <v/>
      </c>
    </row>
    <row r="2082" spans="1:9">
      <c r="A2082" s="32" t="s">
        <v>1553</v>
      </c>
      <c r="B2082" s="32" t="s">
        <v>2597</v>
      </c>
      <c r="C2082" s="32">
        <v>3</v>
      </c>
      <c r="D2082" s="32">
        <v>2</v>
      </c>
      <c r="E2082" s="26" t="str">
        <f>IFERROR(MATCH(A2082,기사별유입!$J$3:$J$3072,0),"")</f>
        <v/>
      </c>
      <c r="F2082" s="26" t="str">
        <f>IF(E2082="","",E2082&amp;"@"&amp;COUNTIF($E$1:E2082,E2082))</f>
        <v/>
      </c>
      <c r="G2082" s="26" t="str">
        <f t="shared" si="32"/>
        <v>직접유입</v>
      </c>
      <c r="I2082" s="26" t="str">
        <f>IF(E2082="","",INDEX('기사 리스트'!B:B,MATCH("https://skinnonews.com"&amp;A2082,'기사 리스트'!C:C,0)))</f>
        <v/>
      </c>
    </row>
    <row r="2083" spans="1:9">
      <c r="A2083" s="32" t="s">
        <v>1757</v>
      </c>
      <c r="B2083" s="32" t="s">
        <v>2596</v>
      </c>
      <c r="C2083" s="32">
        <v>3</v>
      </c>
      <c r="D2083" s="32">
        <v>3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Google 검색</v>
      </c>
      <c r="I2083" s="26" t="str">
        <f>IF(E2083="","",INDEX('기사 리스트'!B:B,MATCH("https://skinnonews.com"&amp;A2083,'기사 리스트'!C:C,0)))</f>
        <v/>
      </c>
    </row>
    <row r="2084" spans="1:9">
      <c r="A2084" s="32" t="s">
        <v>1601</v>
      </c>
      <c r="B2084" s="32" t="s">
        <v>2597</v>
      </c>
      <c r="C2084" s="32">
        <v>3</v>
      </c>
      <c r="D2084" s="32">
        <v>2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직접유입</v>
      </c>
      <c r="I2084" s="26" t="str">
        <f>IF(E2084="","",INDEX('기사 리스트'!B:B,MATCH("https://skinnonews.com"&amp;A2084,'기사 리스트'!C:C,0)))</f>
        <v/>
      </c>
    </row>
    <row r="2085" spans="1:9">
      <c r="A2085" s="32" t="s">
        <v>1154</v>
      </c>
      <c r="B2085" s="32" t="s">
        <v>2598</v>
      </c>
      <c r="C2085" s="32">
        <v>3</v>
      </c>
      <c r="D2085" s="32">
        <v>2</v>
      </c>
      <c r="E2085" s="26" t="str">
        <f>IFERROR(MATCH(A2085,기사별유입!$J$3:$J$3072,0),"")</f>
        <v/>
      </c>
      <c r="F2085" s="26" t="str">
        <f>IF(E2085="","",E2085&amp;"@"&amp;COUNTIF($E$1:E2085,E2085))</f>
        <v/>
      </c>
      <c r="G2085" s="26" t="str">
        <f t="shared" si="32"/>
        <v>Naver 검색</v>
      </c>
      <c r="I2085" s="26" t="str">
        <f>IF(E2085="","",INDEX('기사 리스트'!B:B,MATCH("https://skinnonews.com"&amp;A2085,'기사 리스트'!C:C,0)))</f>
        <v/>
      </c>
    </row>
    <row r="2086" spans="1:9">
      <c r="A2086" s="32" t="s">
        <v>2316</v>
      </c>
      <c r="B2086" s="32" t="s">
        <v>2596</v>
      </c>
      <c r="C2086" s="32">
        <v>3</v>
      </c>
      <c r="D2086" s="32">
        <v>3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Google 검색</v>
      </c>
      <c r="I2086" s="26" t="str">
        <f>IF(E2086="","",INDEX('기사 리스트'!B:B,MATCH("https://skinnonews.com"&amp;A2086,'기사 리스트'!C:C,0)))</f>
        <v/>
      </c>
    </row>
    <row r="2087" spans="1:9">
      <c r="A2087" s="32" t="s">
        <v>2316</v>
      </c>
      <c r="B2087" s="32" t="s">
        <v>2611</v>
      </c>
      <c r="C2087" s="32">
        <v>3</v>
      </c>
      <c r="D2087" s="32">
        <v>3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Namu.wiki</v>
      </c>
      <c r="I2087" s="26" t="str">
        <f>IF(E2087="","",INDEX('기사 리스트'!B:B,MATCH("https://skinnonews.com"&amp;A2087,'기사 리스트'!C:C,0)))</f>
        <v/>
      </c>
    </row>
    <row r="2088" spans="1:9">
      <c r="A2088" s="32" t="s">
        <v>1509</v>
      </c>
      <c r="B2088" s="32" t="s">
        <v>4741</v>
      </c>
      <c r="C2088" s="32">
        <v>3</v>
      </c>
      <c r="D2088" s="32">
        <v>3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Eng.sk.com</v>
      </c>
      <c r="I2088" s="26" t="str">
        <f>IF(E2088="","",INDEX('기사 리스트'!B:B,MATCH("https://skinnonews.com"&amp;A2088,'기사 리스트'!C:C,0)))</f>
        <v/>
      </c>
    </row>
    <row r="2089" spans="1:9">
      <c r="A2089" s="32" t="s">
        <v>3284</v>
      </c>
      <c r="B2089" s="32" t="s">
        <v>2609</v>
      </c>
      <c r="C2089" s="32">
        <v>3</v>
      </c>
      <c r="D2089" s="32">
        <v>1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Bing</v>
      </c>
      <c r="I2089" s="26" t="str">
        <f>IF(E2089="","",INDEX('기사 리스트'!B:B,MATCH("https://skinnonews.com"&amp;A2089,'기사 리스트'!C:C,0)))</f>
        <v/>
      </c>
    </row>
    <row r="2090" spans="1:9">
      <c r="A2090" s="32" t="s">
        <v>3553</v>
      </c>
      <c r="B2090" s="32" t="s">
        <v>2596</v>
      </c>
      <c r="C2090" s="32">
        <v>3</v>
      </c>
      <c r="D2090" s="32">
        <v>3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Google 검색</v>
      </c>
      <c r="I2090" s="26" t="str">
        <f>IF(E2090="","",INDEX('기사 리스트'!B:B,MATCH("https://skinnonews.com"&amp;A2090,'기사 리스트'!C:C,0)))</f>
        <v/>
      </c>
    </row>
    <row r="2091" spans="1:9">
      <c r="A2091" s="32" t="s">
        <v>2917</v>
      </c>
      <c r="B2091" s="32" t="s">
        <v>2597</v>
      </c>
      <c r="C2091" s="32">
        <v>3</v>
      </c>
      <c r="D2091" s="32">
        <v>1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직접유입</v>
      </c>
      <c r="I2091" s="26" t="str">
        <f>IF(E2091="","",INDEX('기사 리스트'!B:B,MATCH("https://skinnonews.com"&amp;A2091,'기사 리스트'!C:C,0)))</f>
        <v/>
      </c>
    </row>
    <row r="2092" spans="1:9">
      <c r="A2092" s="32" t="s">
        <v>1555</v>
      </c>
      <c r="B2092" s="32" t="s">
        <v>2598</v>
      </c>
      <c r="C2092" s="32">
        <v>3</v>
      </c>
      <c r="D2092" s="32">
        <v>3</v>
      </c>
      <c r="E2092" s="26" t="str">
        <f>IFERROR(MATCH(A2092,기사별유입!$J$3:$J$3072,0),"")</f>
        <v/>
      </c>
      <c r="F2092" s="26" t="str">
        <f>IF(E2092="","",E2092&amp;"@"&amp;COUNTIF($E$1:E2092,E2092))</f>
        <v/>
      </c>
      <c r="G2092" s="26" t="str">
        <f t="shared" si="32"/>
        <v>Naver 검색</v>
      </c>
      <c r="I2092" s="26" t="str">
        <f>IF(E2092="","",INDEX('기사 리스트'!B:B,MATCH("https://skinnonews.com"&amp;A2092,'기사 리스트'!C:C,0)))</f>
        <v/>
      </c>
    </row>
    <row r="2093" spans="1:9">
      <c r="A2093" s="32" t="s">
        <v>2319</v>
      </c>
      <c r="B2093" s="32" t="s">
        <v>2596</v>
      </c>
      <c r="C2093" s="32">
        <v>3</v>
      </c>
      <c r="D2093" s="32">
        <v>2</v>
      </c>
      <c r="E2093" s="26" t="str">
        <f>IFERROR(MATCH(A2093,기사별유입!$J$3:$J$3072,0),"")</f>
        <v/>
      </c>
      <c r="F2093" s="26" t="str">
        <f>IF(E2093="","",E2093&amp;"@"&amp;COUNTIF($E$1:E2093,E2093))</f>
        <v/>
      </c>
      <c r="G2093" s="26" t="str">
        <f t="shared" si="32"/>
        <v>Google 검색</v>
      </c>
      <c r="I2093" s="26" t="str">
        <f>IF(E2093="","",INDEX('기사 리스트'!B:B,MATCH("https://skinnonews.com"&amp;A2093,'기사 리스트'!C:C,0)))</f>
        <v/>
      </c>
    </row>
    <row r="2094" spans="1:9">
      <c r="A2094" s="32" t="s">
        <v>2500</v>
      </c>
      <c r="B2094" s="32" t="s">
        <v>2596</v>
      </c>
      <c r="C2094" s="32">
        <v>3</v>
      </c>
      <c r="D2094" s="32">
        <v>2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Google 검색</v>
      </c>
      <c r="I2094" s="26" t="str">
        <f>IF(E2094="","",INDEX('기사 리스트'!B:B,MATCH("https://skinnonews.com"&amp;A2094,'기사 리스트'!C:C,0)))</f>
        <v/>
      </c>
    </row>
    <row r="2095" spans="1:9">
      <c r="A2095" s="32" t="s">
        <v>2164</v>
      </c>
      <c r="B2095" s="32" t="s">
        <v>2596</v>
      </c>
      <c r="C2095" s="32">
        <v>3</v>
      </c>
      <c r="D2095" s="32">
        <v>3</v>
      </c>
      <c r="E2095" s="26" t="str">
        <f>IFERROR(MATCH(A2095,기사별유입!$J$3:$J$3072,0),"")</f>
        <v/>
      </c>
      <c r="F2095" s="26" t="str">
        <f>IF(E2095="","",E2095&amp;"@"&amp;COUNTIF($E$1:E2095,E2095))</f>
        <v/>
      </c>
      <c r="G2095" s="26" t="str">
        <f t="shared" si="32"/>
        <v>Google 검색</v>
      </c>
      <c r="I2095" s="26" t="str">
        <f>IF(E2095="","",INDEX('기사 리스트'!B:B,MATCH("https://skinnonews.com"&amp;A2095,'기사 리스트'!C:C,0)))</f>
        <v/>
      </c>
    </row>
    <row r="2096" spans="1:9">
      <c r="A2096" s="32" t="s">
        <v>1602</v>
      </c>
      <c r="B2096" s="32" t="s">
        <v>2609</v>
      </c>
      <c r="C2096" s="32">
        <v>3</v>
      </c>
      <c r="D2096" s="32">
        <v>1</v>
      </c>
      <c r="E2096" s="26" t="str">
        <f>IFERROR(MATCH(A2096,기사별유입!$J$3:$J$3072,0),"")</f>
        <v/>
      </c>
      <c r="F2096" s="26" t="str">
        <f>IF(E2096="","",E2096&amp;"@"&amp;COUNTIF($E$1:E2096,E2096))</f>
        <v/>
      </c>
      <c r="G2096" s="26" t="str">
        <f t="shared" si="32"/>
        <v>Bing</v>
      </c>
      <c r="I2096" s="26" t="str">
        <f>IF(E2096="","",INDEX('기사 리스트'!B:B,MATCH("https://skinnonews.com"&amp;A2096,'기사 리스트'!C:C,0)))</f>
        <v/>
      </c>
    </row>
    <row r="2097" spans="1:9">
      <c r="A2097" s="32" t="s">
        <v>2501</v>
      </c>
      <c r="B2097" s="32" t="s">
        <v>2596</v>
      </c>
      <c r="C2097" s="32">
        <v>3</v>
      </c>
      <c r="D2097" s="32">
        <v>2</v>
      </c>
      <c r="E2097" s="26" t="str">
        <f>IFERROR(MATCH(A2097,기사별유입!$J$3:$J$3072,0),"")</f>
        <v/>
      </c>
      <c r="F2097" s="26" t="str">
        <f>IF(E2097="","",E2097&amp;"@"&amp;COUNTIF($E$1:E2097,E2097))</f>
        <v/>
      </c>
      <c r="G2097" s="26" t="str">
        <f t="shared" si="32"/>
        <v>Google 검색</v>
      </c>
      <c r="I2097" s="26" t="str">
        <f>IF(E2097="","",INDEX('기사 리스트'!B:B,MATCH("https://skinnonews.com"&amp;A2097,'기사 리스트'!C:C,0)))</f>
        <v/>
      </c>
    </row>
    <row r="2098" spans="1:9">
      <c r="A2098" s="32" t="s">
        <v>1840</v>
      </c>
      <c r="B2098" s="32" t="s">
        <v>2596</v>
      </c>
      <c r="C2098" s="32">
        <v>3</v>
      </c>
      <c r="D2098" s="32">
        <v>3</v>
      </c>
      <c r="E2098" s="26" t="str">
        <f>IFERROR(MATCH(A2098,기사별유입!$J$3:$J$3072,0),"")</f>
        <v/>
      </c>
      <c r="F2098" s="26" t="str">
        <f>IF(E2098="","",E2098&amp;"@"&amp;COUNTIF($E$1:E2098,E2098))</f>
        <v/>
      </c>
      <c r="G2098" s="26" t="str">
        <f t="shared" si="32"/>
        <v>Google 검색</v>
      </c>
      <c r="I2098" s="26" t="str">
        <f>IF(E2098="","",INDEX('기사 리스트'!B:B,MATCH("https://skinnonews.com"&amp;A2098,'기사 리스트'!C:C,0)))</f>
        <v/>
      </c>
    </row>
    <row r="2099" spans="1:9">
      <c r="A2099" s="32" t="s">
        <v>2858</v>
      </c>
      <c r="B2099" s="32" t="s">
        <v>2597</v>
      </c>
      <c r="C2099" s="32">
        <v>3</v>
      </c>
      <c r="D2099" s="32">
        <v>3</v>
      </c>
      <c r="E2099" s="26" t="str">
        <f>IFERROR(MATCH(A2099,기사별유입!$J$3:$J$3072,0),"")</f>
        <v/>
      </c>
      <c r="F2099" s="26" t="str">
        <f>IF(E2099="","",E2099&amp;"@"&amp;COUNTIF($E$1:E2099,E2099))</f>
        <v/>
      </c>
      <c r="G2099" s="26" t="str">
        <f t="shared" si="32"/>
        <v>직접유입</v>
      </c>
      <c r="I2099" s="26" t="str">
        <f>IF(E2099="","",INDEX('기사 리스트'!B:B,MATCH("https://skinnonews.com"&amp;A2099,'기사 리스트'!C:C,0)))</f>
        <v/>
      </c>
    </row>
    <row r="2100" spans="1:9">
      <c r="A2100" s="32" t="s">
        <v>1761</v>
      </c>
      <c r="B2100" s="32" t="s">
        <v>2596</v>
      </c>
      <c r="C2100" s="32">
        <v>3</v>
      </c>
      <c r="D2100" s="32">
        <v>2</v>
      </c>
      <c r="E2100" s="26" t="str">
        <f>IFERROR(MATCH(A2100,기사별유입!$J$3:$J$3072,0),"")</f>
        <v/>
      </c>
      <c r="F2100" s="26" t="str">
        <f>IF(E2100="","",E2100&amp;"@"&amp;COUNTIF($E$1:E2100,E2100))</f>
        <v/>
      </c>
      <c r="G2100" s="26" t="str">
        <f t="shared" si="32"/>
        <v>Google 검색</v>
      </c>
      <c r="I2100" s="26" t="str">
        <f>IF(E2100="","",INDEX('기사 리스트'!B:B,MATCH("https://skinnonews.com"&amp;A2100,'기사 리스트'!C:C,0)))</f>
        <v/>
      </c>
    </row>
    <row r="2101" spans="1:9">
      <c r="A2101" s="32" t="s">
        <v>1336</v>
      </c>
      <c r="B2101" s="32" t="s">
        <v>2598</v>
      </c>
      <c r="C2101" s="32">
        <v>3</v>
      </c>
      <c r="D2101" s="32">
        <v>3</v>
      </c>
      <c r="E2101" s="26" t="str">
        <f>IFERROR(MATCH(A2101,기사별유입!$J$3:$J$3072,0),"")</f>
        <v/>
      </c>
      <c r="F2101" s="26" t="str">
        <f>IF(E2101="","",E2101&amp;"@"&amp;COUNTIF($E$1:E2101,E2101))</f>
        <v/>
      </c>
      <c r="G2101" s="26" t="str">
        <f t="shared" si="32"/>
        <v>Naver 검색</v>
      </c>
      <c r="I2101" s="26" t="str">
        <f>IF(E2101="","",INDEX('기사 리스트'!B:B,MATCH("https://skinnonews.com"&amp;A2101,'기사 리스트'!C:C,0)))</f>
        <v/>
      </c>
    </row>
    <row r="2102" spans="1:9">
      <c r="A2102" s="32" t="s">
        <v>2504</v>
      </c>
      <c r="B2102" s="32" t="s">
        <v>2596</v>
      </c>
      <c r="C2102" s="32">
        <v>3</v>
      </c>
      <c r="D2102" s="32">
        <v>3</v>
      </c>
      <c r="E2102" s="26" t="str">
        <f>IFERROR(MATCH(A2102,기사별유입!$J$3:$J$3072,0),"")</f>
        <v/>
      </c>
      <c r="F2102" s="26" t="str">
        <f>IF(E2102="","",E2102&amp;"@"&amp;COUNTIF($E$1:E2102,E2102))</f>
        <v/>
      </c>
      <c r="G2102" s="26" t="str">
        <f t="shared" si="32"/>
        <v>Google 검색</v>
      </c>
      <c r="I2102" s="26" t="str">
        <f>IF(E2102="","",INDEX('기사 리스트'!B:B,MATCH("https://skinnonews.com"&amp;A2102,'기사 리스트'!C:C,0)))</f>
        <v/>
      </c>
    </row>
    <row r="2103" spans="1:9">
      <c r="A2103" s="32" t="s">
        <v>1842</v>
      </c>
      <c r="B2103" s="32" t="s">
        <v>2596</v>
      </c>
      <c r="C2103" s="32">
        <v>3</v>
      </c>
      <c r="D2103" s="32">
        <v>2</v>
      </c>
      <c r="E2103" s="26" t="str">
        <f>IFERROR(MATCH(A2103,기사별유입!$J$3:$J$3072,0),"")</f>
        <v/>
      </c>
      <c r="F2103" s="26" t="str">
        <f>IF(E2103="","",E2103&amp;"@"&amp;COUNTIF($E$1:E2103,E2103))</f>
        <v/>
      </c>
      <c r="G2103" s="26" t="str">
        <f t="shared" si="32"/>
        <v>Google 검색</v>
      </c>
      <c r="I2103" s="26" t="str">
        <f>IF(E2103="","",INDEX('기사 리스트'!B:B,MATCH("https://skinnonews.com"&amp;A2103,'기사 리스트'!C:C,0)))</f>
        <v/>
      </c>
    </row>
    <row r="2104" spans="1:9">
      <c r="A2104" s="32" t="s">
        <v>2322</v>
      </c>
      <c r="B2104" s="32" t="s">
        <v>2596</v>
      </c>
      <c r="C2104" s="32">
        <v>3</v>
      </c>
      <c r="D2104" s="32">
        <v>3</v>
      </c>
      <c r="E2104" s="26" t="str">
        <f>IFERROR(MATCH(A2104,기사별유입!$J$3:$J$3072,0),"")</f>
        <v/>
      </c>
      <c r="F2104" s="26" t="str">
        <f>IF(E2104="","",E2104&amp;"@"&amp;COUNTIF($E$1:E2104,E2104))</f>
        <v/>
      </c>
      <c r="G2104" s="26" t="str">
        <f t="shared" si="32"/>
        <v>Google 검색</v>
      </c>
      <c r="I2104" s="26" t="str">
        <f>IF(E2104="","",INDEX('기사 리스트'!B:B,MATCH("https://skinnonews.com"&amp;A2104,'기사 리스트'!C:C,0)))</f>
        <v/>
      </c>
    </row>
    <row r="2105" spans="1:9">
      <c r="A2105" s="32" t="s">
        <v>2043</v>
      </c>
      <c r="B2105" s="32" t="s">
        <v>2596</v>
      </c>
      <c r="C2105" s="32">
        <v>3</v>
      </c>
      <c r="D2105" s="32">
        <v>3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Google 검색</v>
      </c>
      <c r="I2105" s="26" t="str">
        <f>IF(E2105="","",INDEX('기사 리스트'!B:B,MATCH("https://skinnonews.com"&amp;A2105,'기사 리스트'!C:C,0)))</f>
        <v/>
      </c>
    </row>
    <row r="2106" spans="1:9">
      <c r="A2106" s="32" t="s">
        <v>3635</v>
      </c>
      <c r="B2106" s="32" t="s">
        <v>2596</v>
      </c>
      <c r="C2106" s="32">
        <v>3</v>
      </c>
      <c r="D2106" s="32">
        <v>3</v>
      </c>
      <c r="E2106" s="26" t="str">
        <f>IFERROR(MATCH(A2106,기사별유입!$J$3:$J$3072,0),"")</f>
        <v/>
      </c>
      <c r="F2106" s="26" t="str">
        <f>IF(E2106="","",E2106&amp;"@"&amp;COUNTIF($E$1:E2106,E2106))</f>
        <v/>
      </c>
      <c r="G2106" s="26" t="str">
        <f t="shared" si="32"/>
        <v>Google 검색</v>
      </c>
      <c r="I2106" s="26" t="str">
        <f>IF(E2106="","",INDEX('기사 리스트'!B:B,MATCH("https://skinnonews.com"&amp;A2106,'기사 리스트'!C:C,0)))</f>
        <v/>
      </c>
    </row>
    <row r="2107" spans="1:9">
      <c r="A2107" s="32" t="s">
        <v>3297</v>
      </c>
      <c r="B2107" s="32" t="s">
        <v>2596</v>
      </c>
      <c r="C2107" s="32">
        <v>3</v>
      </c>
      <c r="D2107" s="32">
        <v>3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Google 검색</v>
      </c>
      <c r="I2107" s="26" t="str">
        <f>IF(E2107="","",INDEX('기사 리스트'!B:B,MATCH("https://skinnonews.com"&amp;A2107,'기사 리스트'!C:C,0)))</f>
        <v/>
      </c>
    </row>
    <row r="2108" spans="1:9">
      <c r="A2108" s="32" t="s">
        <v>2045</v>
      </c>
      <c r="B2108" s="32" t="s">
        <v>2609</v>
      </c>
      <c r="C2108" s="32">
        <v>3</v>
      </c>
      <c r="D2108" s="32">
        <v>3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Bing</v>
      </c>
      <c r="I2108" s="26" t="str">
        <f>IF(E2108="","",INDEX('기사 리스트'!B:B,MATCH("https://skinnonews.com"&amp;A2108,'기사 리스트'!C:C,0)))</f>
        <v/>
      </c>
    </row>
    <row r="2109" spans="1:9">
      <c r="A2109" s="32" t="s">
        <v>1764</v>
      </c>
      <c r="B2109" s="32" t="s">
        <v>2596</v>
      </c>
      <c r="C2109" s="32">
        <v>3</v>
      </c>
      <c r="D2109" s="32">
        <v>3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Google 검색</v>
      </c>
      <c r="I2109" s="26" t="str">
        <f>IF(E2109="","",INDEX('기사 리스트'!B:B,MATCH("https://skinnonews.com"&amp;A2109,'기사 리스트'!C:C,0)))</f>
        <v/>
      </c>
    </row>
    <row r="2110" spans="1:9">
      <c r="A2110" s="32" t="s">
        <v>3636</v>
      </c>
      <c r="B2110" s="32" t="s">
        <v>2596</v>
      </c>
      <c r="C2110" s="32">
        <v>3</v>
      </c>
      <c r="D2110" s="32">
        <v>3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Google 검색</v>
      </c>
      <c r="I2110" s="26" t="str">
        <f>IF(E2110="","",INDEX('기사 리스트'!B:B,MATCH("https://skinnonews.com"&amp;A2110,'기사 리스트'!C:C,0)))</f>
        <v/>
      </c>
    </row>
    <row r="2111" spans="1:9">
      <c r="A2111" s="32" t="s">
        <v>1696</v>
      </c>
      <c r="B2111" s="32" t="s">
        <v>2596</v>
      </c>
      <c r="C2111" s="32">
        <v>3</v>
      </c>
      <c r="D2111" s="32">
        <v>3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Google 검색</v>
      </c>
      <c r="I2111" s="26" t="str">
        <f>IF(E2111="","",INDEX('기사 리스트'!B:B,MATCH("https://skinnonews.com"&amp;A2111,'기사 리스트'!C:C,0)))</f>
        <v/>
      </c>
    </row>
    <row r="2112" spans="1:9">
      <c r="A2112" s="32" t="s">
        <v>2048</v>
      </c>
      <c r="B2112" s="32" t="s">
        <v>2596</v>
      </c>
      <c r="C2112" s="32">
        <v>3</v>
      </c>
      <c r="D2112" s="32">
        <v>3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Google 검색</v>
      </c>
      <c r="I2112" s="26" t="str">
        <f>IF(E2112="","",INDEX('기사 리스트'!B:B,MATCH("https://skinnonews.com"&amp;A2112,'기사 리스트'!C:C,0)))</f>
        <v/>
      </c>
    </row>
    <row r="2113" spans="1:9">
      <c r="A2113" s="32" t="s">
        <v>1302</v>
      </c>
      <c r="B2113" s="32" t="s">
        <v>2598</v>
      </c>
      <c r="C2113" s="32">
        <v>3</v>
      </c>
      <c r="D2113" s="32">
        <v>2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Naver 검색</v>
      </c>
      <c r="I2113" s="26" t="str">
        <f>IF(E2113="","",INDEX('기사 리스트'!B:B,MATCH("https://skinnonews.com"&amp;A2113,'기사 리스트'!C:C,0)))</f>
        <v/>
      </c>
    </row>
    <row r="2114" spans="1:9">
      <c r="A2114" s="32" t="s">
        <v>1697</v>
      </c>
      <c r="B2114" s="32" t="s">
        <v>2596</v>
      </c>
      <c r="C2114" s="32">
        <v>3</v>
      </c>
      <c r="D2114" s="32">
        <v>3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Google 검색</v>
      </c>
      <c r="I2114" s="26" t="str">
        <f>IF(E2114="","",INDEX('기사 리스트'!B:B,MATCH("https://skinnonews.com"&amp;A2114,'기사 리스트'!C:C,0)))</f>
        <v/>
      </c>
    </row>
    <row r="2115" spans="1:9">
      <c r="A2115" s="32" t="s">
        <v>2797</v>
      </c>
      <c r="B2115" s="32" t="s">
        <v>2596</v>
      </c>
      <c r="C2115" s="32">
        <v>3</v>
      </c>
      <c r="D2115" s="32">
        <v>3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Google 검색</v>
      </c>
      <c r="I2115" s="26" t="str">
        <f>IF(E2115="","",INDEX('기사 리스트'!B:B,MATCH("https://skinnonews.com"&amp;A2115,'기사 리스트'!C:C,0)))</f>
        <v/>
      </c>
    </row>
    <row r="2116" spans="1:9">
      <c r="A2116" s="32" t="s">
        <v>2169</v>
      </c>
      <c r="B2116" s="32" t="s">
        <v>2596</v>
      </c>
      <c r="C2116" s="32">
        <v>3</v>
      </c>
      <c r="D2116" s="32">
        <v>3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Google 검색</v>
      </c>
      <c r="I2116" s="26" t="str">
        <f>IF(E2116="","",INDEX('기사 리스트'!B:B,MATCH("https://skinnonews.com"&amp;A2116,'기사 리스트'!C:C,0)))</f>
        <v/>
      </c>
    </row>
    <row r="2117" spans="1:9">
      <c r="A2117" s="32" t="s">
        <v>1255</v>
      </c>
      <c r="B2117" s="32" t="s">
        <v>2597</v>
      </c>
      <c r="C2117" s="32">
        <v>3</v>
      </c>
      <c r="D2117" s="32">
        <v>3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직접유입</v>
      </c>
      <c r="I2117" s="26" t="str">
        <f>IF(E2117="","",INDEX('기사 리스트'!B:B,MATCH("https://skinnonews.com"&amp;A2117,'기사 리스트'!C:C,0)))</f>
        <v/>
      </c>
    </row>
    <row r="2118" spans="1:9">
      <c r="A2118" s="32" t="s">
        <v>1385</v>
      </c>
      <c r="B2118" s="32" t="s">
        <v>2597</v>
      </c>
      <c r="C2118" s="32">
        <v>3</v>
      </c>
      <c r="D2118" s="32">
        <v>2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직접유입</v>
      </c>
      <c r="I2118" s="26" t="str">
        <f>IF(E2118="","",INDEX('기사 리스트'!B:B,MATCH("https://skinnonews.com"&amp;A2118,'기사 리스트'!C:C,0)))</f>
        <v/>
      </c>
    </row>
    <row r="2119" spans="1:9">
      <c r="A2119" s="32" t="s">
        <v>1194</v>
      </c>
      <c r="B2119" s="32" t="s">
        <v>2601</v>
      </c>
      <c r="C2119" s="32">
        <v>3</v>
      </c>
      <c r="D2119" s="32">
        <v>2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Naver.com</v>
      </c>
      <c r="I2119" s="26" t="str">
        <f>IF(E2119="","",INDEX('기사 리스트'!B:B,MATCH("https://skinnonews.com"&amp;A2119,'기사 리스트'!C:C,0)))</f>
        <v/>
      </c>
    </row>
    <row r="2120" spans="1:9">
      <c r="A2120" s="32" t="s">
        <v>1256</v>
      </c>
      <c r="B2120" s="32" t="s">
        <v>2601</v>
      </c>
      <c r="C2120" s="32">
        <v>3</v>
      </c>
      <c r="D2120" s="32">
        <v>3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Naver.com</v>
      </c>
      <c r="I2120" s="26" t="str">
        <f>IF(E2120="","",INDEX('기사 리스트'!B:B,MATCH("https://skinnonews.com"&amp;A2120,'기사 리스트'!C:C,0)))</f>
        <v/>
      </c>
    </row>
    <row r="2121" spans="1:9">
      <c r="A2121" s="32" t="s">
        <v>1768</v>
      </c>
      <c r="B2121" s="32" t="s">
        <v>2609</v>
      </c>
      <c r="C2121" s="32">
        <v>3</v>
      </c>
      <c r="D2121" s="32">
        <v>1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Bing</v>
      </c>
      <c r="I2121" s="26" t="str">
        <f>IF(E2121="","",INDEX('기사 리스트'!B:B,MATCH("https://skinnonews.com"&amp;A2121,'기사 리스트'!C:C,0)))</f>
        <v/>
      </c>
    </row>
    <row r="2122" spans="1:9">
      <c r="A2122" s="32" t="s">
        <v>1409</v>
      </c>
      <c r="B2122" s="32" t="s">
        <v>2597</v>
      </c>
      <c r="C2122" s="32">
        <v>3</v>
      </c>
      <c r="D2122" s="32">
        <v>2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직접유입</v>
      </c>
      <c r="I2122" s="26" t="str">
        <f>IF(E2122="","",INDEX('기사 리스트'!B:B,MATCH("https://skinnonews.com"&amp;A2122,'기사 리스트'!C:C,0)))</f>
        <v/>
      </c>
    </row>
    <row r="2123" spans="1:9">
      <c r="A2123" s="32" t="s">
        <v>3637</v>
      </c>
      <c r="B2123" s="32" t="s">
        <v>2596</v>
      </c>
      <c r="C2123" s="32">
        <v>3</v>
      </c>
      <c r="D2123" s="32">
        <v>3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Google 검색</v>
      </c>
      <c r="I2123" s="26" t="str">
        <f>IF(E2123="","",INDEX('기사 리스트'!B:B,MATCH("https://skinnonews.com"&amp;A2123,'기사 리스트'!C:C,0)))</f>
        <v/>
      </c>
    </row>
    <row r="2124" spans="1:9">
      <c r="A2124" s="32" t="s">
        <v>3557</v>
      </c>
      <c r="B2124" s="32" t="s">
        <v>2596</v>
      </c>
      <c r="C2124" s="32">
        <v>3</v>
      </c>
      <c r="D2124" s="32">
        <v>3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Google 검색</v>
      </c>
      <c r="I2124" s="26" t="str">
        <f>IF(E2124="","",INDEX('기사 리스트'!B:B,MATCH("https://skinnonews.com"&amp;A2124,'기사 리스트'!C:C,0)))</f>
        <v/>
      </c>
    </row>
    <row r="2125" spans="1:9">
      <c r="A2125" s="32" t="s">
        <v>1559</v>
      </c>
      <c r="B2125" s="32" t="s">
        <v>2597</v>
      </c>
      <c r="C2125" s="32">
        <v>3</v>
      </c>
      <c r="D2125" s="32">
        <v>3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직접유입</v>
      </c>
      <c r="I2125" s="26" t="str">
        <f>IF(E2125="","",INDEX('기사 리스트'!B:B,MATCH("https://skinnonews.com"&amp;A2125,'기사 리스트'!C:C,0)))</f>
        <v/>
      </c>
    </row>
    <row r="2126" spans="1:9">
      <c r="A2126" s="32" t="s">
        <v>2053</v>
      </c>
      <c r="B2126" s="32" t="s">
        <v>2596</v>
      </c>
      <c r="C2126" s="32">
        <v>3</v>
      </c>
      <c r="D2126" s="32">
        <v>3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Google 검색</v>
      </c>
      <c r="I2126" s="26" t="str">
        <f>IF(E2126="","",INDEX('기사 리스트'!B:B,MATCH("https://skinnonews.com"&amp;A2126,'기사 리스트'!C:C,0)))</f>
        <v/>
      </c>
    </row>
    <row r="2127" spans="1:9">
      <c r="A2127" s="32" t="s">
        <v>2343</v>
      </c>
      <c r="B2127" s="32" t="s">
        <v>2596</v>
      </c>
      <c r="C2127" s="32">
        <v>3</v>
      </c>
      <c r="D2127" s="32">
        <v>3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Google 검색</v>
      </c>
      <c r="I2127" s="26" t="str">
        <f>IF(E2127="","",INDEX('기사 리스트'!B:B,MATCH("https://skinnonews.com"&amp;A2127,'기사 리스트'!C:C,0)))</f>
        <v/>
      </c>
    </row>
    <row r="2128" spans="1:9">
      <c r="A2128" s="32" t="s">
        <v>2343</v>
      </c>
      <c r="B2128" s="32" t="s">
        <v>2598</v>
      </c>
      <c r="C2128" s="32">
        <v>3</v>
      </c>
      <c r="D2128" s="32">
        <v>2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Naver 검색</v>
      </c>
      <c r="I2128" s="26" t="str">
        <f>IF(E2128="","",INDEX('기사 리스트'!B:B,MATCH("https://skinnonews.com"&amp;A2128,'기사 리스트'!C:C,0)))</f>
        <v/>
      </c>
    </row>
    <row r="2129" spans="1:9">
      <c r="A2129" s="32" t="s">
        <v>1387</v>
      </c>
      <c r="B2129" s="32" t="s">
        <v>2597</v>
      </c>
      <c r="C2129" s="32">
        <v>3</v>
      </c>
      <c r="D2129" s="32">
        <v>2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직접유입</v>
      </c>
      <c r="I2129" s="26" t="str">
        <f>IF(E2129="","",INDEX('기사 리스트'!B:B,MATCH("https://skinnonews.com"&amp;A2129,'기사 리스트'!C:C,0)))</f>
        <v/>
      </c>
    </row>
    <row r="2130" spans="1:9">
      <c r="A2130" s="32" t="s">
        <v>1387</v>
      </c>
      <c r="B2130" s="32" t="s">
        <v>2609</v>
      </c>
      <c r="C2130" s="32">
        <v>3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Bing</v>
      </c>
      <c r="I2130" s="26" t="str">
        <f>IF(E2130="","",INDEX('기사 리스트'!B:B,MATCH("https://skinnonews.com"&amp;A2130,'기사 리스트'!C:C,0)))</f>
        <v/>
      </c>
    </row>
    <row r="2131" spans="1:9">
      <c r="A2131" s="32" t="s">
        <v>1178</v>
      </c>
      <c r="B2131" s="32" t="s">
        <v>2609</v>
      </c>
      <c r="C2131" s="32">
        <v>3</v>
      </c>
      <c r="D2131" s="32">
        <v>3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Bing</v>
      </c>
      <c r="I2131" s="26" t="str">
        <f>IF(E2131="","",INDEX('기사 리스트'!B:B,MATCH("https://skinnonews.com"&amp;A2131,'기사 리스트'!C:C,0)))</f>
        <v/>
      </c>
    </row>
    <row r="2132" spans="1:9">
      <c r="A2132" s="32" t="s">
        <v>2517</v>
      </c>
      <c r="B2132" s="32" t="s">
        <v>2612</v>
      </c>
      <c r="C2132" s="32">
        <v>3</v>
      </c>
      <c r="D2132" s="32">
        <v>1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Youtube.com</v>
      </c>
      <c r="I2132" s="26" t="str">
        <f>IF(E2132="","",INDEX('기사 리스트'!B:B,MATCH("https://skinnonews.com"&amp;A2132,'기사 리스트'!C:C,0)))</f>
        <v/>
      </c>
    </row>
    <row r="2133" spans="1:9">
      <c r="A2133" s="32" t="s">
        <v>2054</v>
      </c>
      <c r="B2133" s="32" t="s">
        <v>2596</v>
      </c>
      <c r="C2133" s="32">
        <v>3</v>
      </c>
      <c r="D2133" s="32">
        <v>3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Google 검색</v>
      </c>
      <c r="I2133" s="26" t="str">
        <f>IF(E2133="","",INDEX('기사 리스트'!B:B,MATCH("https://skinnonews.com"&amp;A2133,'기사 리스트'!C:C,0)))</f>
        <v/>
      </c>
    </row>
    <row r="2134" spans="1:9">
      <c r="A2134" s="32" t="s">
        <v>1483</v>
      </c>
      <c r="B2134" s="32" t="s">
        <v>2598</v>
      </c>
      <c r="C2134" s="32">
        <v>3</v>
      </c>
      <c r="D2134" s="32">
        <v>3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Naver 검색</v>
      </c>
      <c r="I2134" s="26" t="str">
        <f>IF(E2134="","",INDEX('기사 리스트'!B:B,MATCH("https://skinnonews.com"&amp;A2134,'기사 리스트'!C:C,0)))</f>
        <v/>
      </c>
    </row>
    <row r="2135" spans="1:9">
      <c r="A2135" s="32" t="s">
        <v>1135</v>
      </c>
      <c r="B2135" s="32" t="s">
        <v>2597</v>
      </c>
      <c r="C2135" s="32">
        <v>3</v>
      </c>
      <c r="D2135" s="32">
        <v>3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직접유입</v>
      </c>
      <c r="I2135" s="26" t="str">
        <f>IF(E2135="","",INDEX('기사 리스트'!B:B,MATCH("https://skinnonews.com"&amp;A2135,'기사 리스트'!C:C,0)))</f>
        <v/>
      </c>
    </row>
    <row r="2136" spans="1:9">
      <c r="A2136" s="32" t="s">
        <v>2821</v>
      </c>
      <c r="B2136" s="32" t="s">
        <v>2596</v>
      </c>
      <c r="C2136" s="32">
        <v>3</v>
      </c>
      <c r="D2136" s="32">
        <v>3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Google 검색</v>
      </c>
      <c r="I2136" s="26" t="str">
        <f>IF(E2136="","",INDEX('기사 리스트'!B:B,MATCH("https://skinnonews.com"&amp;A2136,'기사 리스트'!C:C,0)))</f>
        <v/>
      </c>
    </row>
    <row r="2137" spans="1:9">
      <c r="A2137" s="32" t="s">
        <v>2179</v>
      </c>
      <c r="B2137" s="32" t="s">
        <v>2596</v>
      </c>
      <c r="C2137" s="32">
        <v>3</v>
      </c>
      <c r="D2137" s="32">
        <v>3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Google 검색</v>
      </c>
      <c r="I2137" s="26" t="str">
        <f>IF(E2137="","",INDEX('기사 리스트'!B:B,MATCH("https://skinnonews.com"&amp;A2137,'기사 리스트'!C:C,0)))</f>
        <v/>
      </c>
    </row>
    <row r="2138" spans="1:9">
      <c r="A2138" s="32" t="s">
        <v>2347</v>
      </c>
      <c r="B2138" s="32" t="s">
        <v>2597</v>
      </c>
      <c r="C2138" s="32">
        <v>3</v>
      </c>
      <c r="D2138" s="32">
        <v>2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직접유입</v>
      </c>
      <c r="I2138" s="26" t="str">
        <f>IF(E2138="","",INDEX('기사 리스트'!B:B,MATCH("https://skinnonews.com"&amp;A2138,'기사 리스트'!C:C,0)))</f>
        <v/>
      </c>
    </row>
    <row r="2139" spans="1:9">
      <c r="A2139" s="32" t="s">
        <v>1042</v>
      </c>
      <c r="B2139" s="32" t="s">
        <v>2609</v>
      </c>
      <c r="C2139" s="32">
        <v>3</v>
      </c>
      <c r="D2139" s="32">
        <v>2</v>
      </c>
      <c r="E2139" s="26">
        <f>IFERROR(MATCH(A2139,기사별유입!$J$3:$J$3072,0),"")</f>
        <v>29</v>
      </c>
      <c r="F2139" s="26" t="str">
        <f>IF(E2139="","",E2139&amp;"@"&amp;COUNTIF($E$1:E2139,E2139))</f>
        <v>29@3</v>
      </c>
      <c r="G2139" s="26" t="str">
        <f t="shared" si="33"/>
        <v>Bing</v>
      </c>
      <c r="I2139" s="26" t="str">
        <f>IF(E2139="","",INDEX('기사 리스트'!B:B,MATCH("https://skinnonews.com"&amp;A2139,'기사 리스트'!C:C,0)))</f>
        <v>미래 청정 에너지 암모니아, 수소경제의 열쇠로 주목받는 이유</v>
      </c>
    </row>
    <row r="2140" spans="1:9">
      <c r="A2140" s="32" t="s">
        <v>1941</v>
      </c>
      <c r="B2140" s="32" t="s">
        <v>2596</v>
      </c>
      <c r="C2140" s="32">
        <v>3</v>
      </c>
      <c r="D2140" s="32">
        <v>3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Google 검색</v>
      </c>
      <c r="I2140" s="26" t="str">
        <f>IF(E2140="","",INDEX('기사 리스트'!B:B,MATCH("https://skinnonews.com"&amp;A2140,'기사 리스트'!C:C,0)))</f>
        <v/>
      </c>
    </row>
    <row r="2141" spans="1:9">
      <c r="A2141" s="32" t="s">
        <v>1146</v>
      </c>
      <c r="B2141" s="32" t="s">
        <v>2597</v>
      </c>
      <c r="C2141" s="32">
        <v>3</v>
      </c>
      <c r="D2141" s="32">
        <v>3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직접유입</v>
      </c>
      <c r="I2141" s="26" t="str">
        <f>IF(E2141="","",INDEX('기사 리스트'!B:B,MATCH("https://skinnonews.com"&amp;A2141,'기사 리스트'!C:C,0)))</f>
        <v/>
      </c>
    </row>
    <row r="2142" spans="1:9">
      <c r="A2142" s="32" t="s">
        <v>2922</v>
      </c>
      <c r="B2142" s="32" t="s">
        <v>2596</v>
      </c>
      <c r="C2142" s="32">
        <v>3</v>
      </c>
      <c r="D2142" s="32">
        <v>3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Google 검색</v>
      </c>
      <c r="I2142" s="26" t="str">
        <f>IF(E2142="","",INDEX('기사 리스트'!B:B,MATCH("https://skinnonews.com"&amp;A2142,'기사 리스트'!C:C,0)))</f>
        <v/>
      </c>
    </row>
    <row r="2143" spans="1:9">
      <c r="A2143" s="32" t="s">
        <v>2353</v>
      </c>
      <c r="B2143" s="32" t="s">
        <v>2596</v>
      </c>
      <c r="C2143" s="32">
        <v>3</v>
      </c>
      <c r="D2143" s="32">
        <v>3</v>
      </c>
      <c r="E2143" s="26" t="str">
        <f>IFERROR(MATCH(A2143,기사별유입!$J$3:$J$3072,0),"")</f>
        <v/>
      </c>
      <c r="F2143" s="26" t="str">
        <f>IF(E2143="","",E2143&amp;"@"&amp;COUNTIF($E$1:E2143,E2143))</f>
        <v/>
      </c>
      <c r="G2143" s="26" t="str">
        <f t="shared" si="33"/>
        <v>Google 검색</v>
      </c>
      <c r="I2143" s="26" t="str">
        <f>IF(E2143="","",INDEX('기사 리스트'!B:B,MATCH("https://skinnonews.com"&amp;A2143,'기사 리스트'!C:C,0)))</f>
        <v/>
      </c>
    </row>
    <row r="2144" spans="1:9">
      <c r="A2144" s="32" t="s">
        <v>3638</v>
      </c>
      <c r="B2144" s="32" t="s">
        <v>2596</v>
      </c>
      <c r="C2144" s="32">
        <v>3</v>
      </c>
      <c r="D2144" s="32">
        <v>3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Google 검색</v>
      </c>
      <c r="I2144" s="26" t="str">
        <f>IF(E2144="","",INDEX('기사 리스트'!B:B,MATCH("https://skinnonews.com"&amp;A2144,'기사 리스트'!C:C,0)))</f>
        <v/>
      </c>
    </row>
    <row r="2145" spans="1:9">
      <c r="A2145" s="32" t="s">
        <v>1563</v>
      </c>
      <c r="B2145" s="32" t="s">
        <v>2597</v>
      </c>
      <c r="C2145" s="32">
        <v>3</v>
      </c>
      <c r="D2145" s="32">
        <v>3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직접유입</v>
      </c>
      <c r="I2145" s="26" t="str">
        <f>IF(E2145="","",INDEX('기사 리스트'!B:B,MATCH("https://skinnonews.com"&amp;A2145,'기사 리스트'!C:C,0)))</f>
        <v/>
      </c>
    </row>
    <row r="2146" spans="1:9">
      <c r="A2146" s="32" t="s">
        <v>1086</v>
      </c>
      <c r="B2146" s="32" t="s">
        <v>2622</v>
      </c>
      <c r="C2146" s="32">
        <v>3</v>
      </c>
      <c r="D2146" s="32">
        <v>1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Skearthon.com</v>
      </c>
      <c r="I2146" s="26" t="str">
        <f>IF(E2146="","",INDEX('기사 리스트'!B:B,MATCH("https://skinnonews.com"&amp;A2146,'기사 리스트'!C:C,0)))</f>
        <v/>
      </c>
    </row>
    <row r="2147" spans="1:9">
      <c r="A2147" s="32" t="s">
        <v>1009</v>
      </c>
      <c r="B2147" s="32" t="s">
        <v>2605</v>
      </c>
      <c r="C2147" s="32">
        <v>3</v>
      </c>
      <c r="D2147" s="32">
        <v>3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Skenmove.com</v>
      </c>
      <c r="I2147" s="26" t="str">
        <f>IF(E2147="","",INDEX('기사 리스트'!B:B,MATCH("https://skinnonews.com"&amp;A2147,'기사 리스트'!C:C,0)))</f>
        <v/>
      </c>
    </row>
    <row r="2148" spans="1:9">
      <c r="A2148" s="32" t="s">
        <v>1009</v>
      </c>
      <c r="B2148" s="32" t="s">
        <v>2602</v>
      </c>
      <c r="C2148" s="32">
        <v>3</v>
      </c>
      <c r="D2148" s="32">
        <v>1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Skincheonpetrochem.com</v>
      </c>
      <c r="I2148" s="26" t="str">
        <f>IF(E2148="","",INDEX('기사 리스트'!B:B,MATCH("https://skinnonews.com"&amp;A2148,'기사 리스트'!C:C,0)))</f>
        <v/>
      </c>
    </row>
    <row r="2149" spans="1:9">
      <c r="A2149" s="32" t="s">
        <v>1010</v>
      </c>
      <c r="B2149" s="32" t="s">
        <v>2603</v>
      </c>
      <c r="C2149" s="32">
        <v>3</v>
      </c>
      <c r="D2149" s="32">
        <v>2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Skenergy.com</v>
      </c>
      <c r="I2149" s="26" t="str">
        <f>IF(E2149="","",INDEX('기사 리스트'!B:B,MATCH("https://skinnonews.com"&amp;A2149,'기사 리스트'!C:C,0)))</f>
        <v/>
      </c>
    </row>
    <row r="2150" spans="1:9">
      <c r="A2150" s="32" t="s">
        <v>1027</v>
      </c>
      <c r="B2150" s="32" t="s">
        <v>2601</v>
      </c>
      <c r="C2150" s="32">
        <v>3</v>
      </c>
      <c r="D2150" s="32">
        <v>3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Naver.com</v>
      </c>
      <c r="I2150" s="26" t="str">
        <f>IF(E2150="","",INDEX('기사 리스트'!B:B,MATCH("https://skinnonews.com"&amp;A2150,'기사 리스트'!C:C,0)))</f>
        <v/>
      </c>
    </row>
    <row r="2151" spans="1:9">
      <c r="A2151" s="32" t="s">
        <v>1093</v>
      </c>
      <c r="B2151" s="32" t="s">
        <v>2610</v>
      </c>
      <c r="C2151" s="32">
        <v>3</v>
      </c>
      <c r="D2151" s="32">
        <v>3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Skietechnology.com</v>
      </c>
      <c r="I2151" s="26" t="str">
        <f>IF(E2151="","",INDEX('기사 리스트'!B:B,MATCH("https://skinnonews.com"&amp;A2151,'기사 리스트'!C:C,0)))</f>
        <v/>
      </c>
    </row>
    <row r="2152" spans="1:9">
      <c r="A2152" s="32" t="s">
        <v>1013</v>
      </c>
      <c r="B2152" s="32" t="s">
        <v>2612</v>
      </c>
      <c r="C2152" s="32">
        <v>3</v>
      </c>
      <c r="D2152" s="32">
        <v>3</v>
      </c>
      <c r="E2152" s="26" t="str">
        <f>IFERROR(MATCH(A2152,기사별유입!$J$3:$J$3072,0),"")</f>
        <v/>
      </c>
      <c r="F2152" s="26" t="str">
        <f>IF(E2152="","",E2152&amp;"@"&amp;COUNTIF($E$1:E2152,E2152))</f>
        <v/>
      </c>
      <c r="G2152" s="26" t="str">
        <f t="shared" si="33"/>
        <v>Youtube.com</v>
      </c>
      <c r="I2152" s="26" t="str">
        <f>IF(E2152="","",INDEX('기사 리스트'!B:B,MATCH("https://skinnonews.com"&amp;A2152,'기사 리스트'!C:C,0)))</f>
        <v/>
      </c>
    </row>
    <row r="2153" spans="1:9">
      <c r="A2153" s="32" t="s">
        <v>997</v>
      </c>
      <c r="B2153" s="32" t="s">
        <v>2631</v>
      </c>
      <c r="C2153" s="32">
        <v>3</v>
      </c>
      <c r="D2153" s="32">
        <v>1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Newsletter</v>
      </c>
      <c r="I2153" s="26" t="str">
        <f>IF(E2153="","",INDEX('기사 리스트'!B:B,MATCH("https://skinnonews.com"&amp;A2153,'기사 리스트'!C:C,0)))</f>
        <v/>
      </c>
    </row>
    <row r="2154" spans="1:9">
      <c r="A2154" s="32" t="s">
        <v>997</v>
      </c>
      <c r="B2154" s="32" t="s">
        <v>2646</v>
      </c>
      <c r="C2154" s="32">
        <v>3</v>
      </c>
      <c r="D2154" s="32">
        <v>3</v>
      </c>
      <c r="E2154" s="26" t="str">
        <f>IFERROR(MATCH(A2154,기사별유입!$J$3:$J$3072,0),"")</f>
        <v/>
      </c>
      <c r="F2154" s="26" t="str">
        <f>IF(E2154="","",E2154&amp;"@"&amp;COUNTIF($E$1:E2154,E2154))</f>
        <v/>
      </c>
      <c r="G2154" s="26" t="str">
        <f t="shared" si="33"/>
        <v>Ozmailer.com</v>
      </c>
      <c r="I2154" s="26" t="str">
        <f>IF(E2154="","",INDEX('기사 리스트'!B:B,MATCH("https://skinnonews.com"&amp;A2154,'기사 리스트'!C:C,0)))</f>
        <v/>
      </c>
    </row>
    <row r="2155" spans="1:9">
      <c r="A2155" s="32" t="s">
        <v>997</v>
      </c>
      <c r="B2155" s="32" t="s">
        <v>2604</v>
      </c>
      <c r="C2155" s="32">
        <v>3</v>
      </c>
      <c r="D2155" s="32">
        <v>3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Skgeocentric.com</v>
      </c>
      <c r="I2155" s="26" t="str">
        <f>IF(E2155="","",INDEX('기사 리스트'!B:B,MATCH("https://skinnonews.com"&amp;A2155,'기사 리스트'!C:C,0)))</f>
        <v/>
      </c>
    </row>
    <row r="2156" spans="1:9">
      <c r="A2156" s="32" t="s">
        <v>1147</v>
      </c>
      <c r="B2156" s="32" t="s">
        <v>2598</v>
      </c>
      <c r="C2156" s="32">
        <v>3</v>
      </c>
      <c r="D2156" s="32">
        <v>2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Naver 검색</v>
      </c>
      <c r="I2156" s="26" t="str">
        <f>IF(E2156="","",INDEX('기사 리스트'!B:B,MATCH("https://skinnonews.com"&amp;A2156,'기사 리스트'!C:C,0)))</f>
        <v/>
      </c>
    </row>
    <row r="2157" spans="1:9">
      <c r="A2157" s="32" t="s">
        <v>1034</v>
      </c>
      <c r="B2157" s="32" t="s">
        <v>2646</v>
      </c>
      <c r="C2157" s="32">
        <v>3</v>
      </c>
      <c r="D2157" s="32">
        <v>3</v>
      </c>
      <c r="E2157" s="26" t="str">
        <f>IFERROR(MATCH(A2157,기사별유입!$J$3:$J$3072,0),"")</f>
        <v/>
      </c>
      <c r="F2157" s="26" t="str">
        <f>IF(E2157="","",E2157&amp;"@"&amp;COUNTIF($E$1:E2157,E2157))</f>
        <v/>
      </c>
      <c r="G2157" s="26" t="str">
        <f t="shared" si="33"/>
        <v>Ozmailer.com</v>
      </c>
      <c r="I2157" s="26" t="str">
        <f>IF(E2157="","",INDEX('기사 리스트'!B:B,MATCH("https://skinnonews.com"&amp;A2157,'기사 리스트'!C:C,0)))</f>
        <v/>
      </c>
    </row>
    <row r="2158" spans="1:9">
      <c r="A2158" s="32" t="s">
        <v>1034</v>
      </c>
      <c r="B2158" s="32" t="s">
        <v>2602</v>
      </c>
      <c r="C2158" s="32">
        <v>3</v>
      </c>
      <c r="D2158" s="32">
        <v>2</v>
      </c>
      <c r="E2158" s="26" t="str">
        <f>IFERROR(MATCH(A2158,기사별유입!$J$3:$J$3072,0),"")</f>
        <v/>
      </c>
      <c r="F2158" s="26" t="str">
        <f>IF(E2158="","",E2158&amp;"@"&amp;COUNTIF($E$1:E2158,E2158))</f>
        <v/>
      </c>
      <c r="G2158" s="26" t="str">
        <f t="shared" si="33"/>
        <v>Skincheonpetrochem.com</v>
      </c>
      <c r="I2158" s="26" t="str">
        <f>IF(E2158="","",INDEX('기사 리스트'!B:B,MATCH("https://skinnonews.com"&amp;A2158,'기사 리스트'!C:C,0)))</f>
        <v/>
      </c>
    </row>
    <row r="2159" spans="1:9">
      <c r="A2159" s="32" t="s">
        <v>2528</v>
      </c>
      <c r="B2159" s="32" t="s">
        <v>2597</v>
      </c>
      <c r="C2159" s="32">
        <v>3</v>
      </c>
      <c r="D2159" s="32">
        <v>1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직접유입</v>
      </c>
      <c r="I2159" s="26" t="str">
        <f>IF(E2159="","",INDEX('기사 리스트'!B:B,MATCH("https://skinnonews.com"&amp;A2159,'기사 리스트'!C:C,0)))</f>
        <v/>
      </c>
    </row>
    <row r="2160" spans="1:9">
      <c r="A2160" s="32" t="s">
        <v>2528</v>
      </c>
      <c r="B2160" s="32" t="s">
        <v>2596</v>
      </c>
      <c r="C2160" s="32">
        <v>3</v>
      </c>
      <c r="D2160" s="32">
        <v>1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Google 검색</v>
      </c>
      <c r="I2160" s="26" t="str">
        <f>IF(E2160="","",INDEX('기사 리스트'!B:B,MATCH("https://skinnonews.com"&amp;A2160,'기사 리스트'!C:C,0)))</f>
        <v/>
      </c>
    </row>
    <row r="2161" spans="1:9">
      <c r="A2161" s="32" t="s">
        <v>2355</v>
      </c>
      <c r="B2161" s="32" t="s">
        <v>2598</v>
      </c>
      <c r="C2161" s="32">
        <v>3</v>
      </c>
      <c r="D2161" s="32">
        <v>1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Naver 검색</v>
      </c>
      <c r="I2161" s="26" t="str">
        <f>IF(E2161="","",INDEX('기사 리스트'!B:B,MATCH("https://skinnonews.com"&amp;A2161,'기사 리스트'!C:C,0)))</f>
        <v/>
      </c>
    </row>
    <row r="2162" spans="1:9">
      <c r="A2162" s="32" t="s">
        <v>2775</v>
      </c>
      <c r="B2162" s="32" t="s">
        <v>2606</v>
      </c>
      <c r="C2162" s="32">
        <v>3</v>
      </c>
      <c r="D2162" s="32">
        <v>2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M.search.naver.com</v>
      </c>
      <c r="I2162" s="26" t="str">
        <f>IF(E2162="","",INDEX('기사 리스트'!B:B,MATCH("https://skinnonews.com"&amp;A2162,'기사 리스트'!C:C,0)))</f>
        <v/>
      </c>
    </row>
    <row r="2163" spans="1:9">
      <c r="A2163" s="32" t="s">
        <v>1704</v>
      </c>
      <c r="B2163" s="32" t="s">
        <v>2596</v>
      </c>
      <c r="C2163" s="32">
        <v>3</v>
      </c>
      <c r="D2163" s="32">
        <v>2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Google 검색</v>
      </c>
      <c r="I2163" s="26" t="str">
        <f>IF(E2163="","",INDEX('기사 리스트'!B:B,MATCH("https://skinnonews.com"&amp;A2163,'기사 리스트'!C:C,0)))</f>
        <v/>
      </c>
    </row>
    <row r="2164" spans="1:9">
      <c r="A2164" s="32" t="s">
        <v>1035</v>
      </c>
      <c r="B2164" s="32" t="s">
        <v>2619</v>
      </c>
      <c r="C2164" s="32">
        <v>3</v>
      </c>
      <c r="D2164" s="32">
        <v>2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Skinnovation.co.kr</v>
      </c>
      <c r="I2164" s="26" t="str">
        <f>IF(E2164="","",INDEX('기사 리스트'!B:B,MATCH("https://skinnonews.com"&amp;A2164,'기사 리스트'!C:C,0)))</f>
        <v/>
      </c>
    </row>
    <row r="2165" spans="1:9">
      <c r="A2165" s="32" t="s">
        <v>1096</v>
      </c>
      <c r="B2165" s="32" t="s">
        <v>2607</v>
      </c>
      <c r="C2165" s="32">
        <v>3</v>
      </c>
      <c r="D2165" s="32">
        <v>1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Linkedin.com</v>
      </c>
      <c r="I2165" s="26" t="str">
        <f>IF(E2165="","",INDEX('기사 리스트'!B:B,MATCH("https://skinnonews.com"&amp;A2165,'기사 리스트'!C:C,0)))</f>
        <v/>
      </c>
    </row>
    <row r="2166" spans="1:9">
      <c r="A2166" s="32" t="s">
        <v>1096</v>
      </c>
      <c r="B2166" s="32" t="s">
        <v>2599</v>
      </c>
      <c r="C2166" s="32">
        <v>3</v>
      </c>
      <c r="D2166" s="32">
        <v>2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Sk-on.com</v>
      </c>
      <c r="I2166" s="26" t="str">
        <f>IF(E2166="","",INDEX('기사 리스트'!B:B,MATCH("https://skinnonews.com"&amp;A2166,'기사 리스트'!C:C,0)))</f>
        <v/>
      </c>
    </row>
    <row r="2167" spans="1:9">
      <c r="A2167" s="32" t="s">
        <v>1002</v>
      </c>
      <c r="B2167" s="32" t="s">
        <v>2610</v>
      </c>
      <c r="C2167" s="32">
        <v>3</v>
      </c>
      <c r="D2167" s="32">
        <v>2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Skietechnology.com</v>
      </c>
      <c r="I2167" s="26" t="str">
        <f>IF(E2167="","",INDEX('기사 리스트'!B:B,MATCH("https://skinnonews.com"&amp;A2167,'기사 리스트'!C:C,0)))</f>
        <v/>
      </c>
    </row>
    <row r="2168" spans="1:9">
      <c r="A2168" s="32" t="s">
        <v>2191</v>
      </c>
      <c r="B2168" s="32" t="s">
        <v>2596</v>
      </c>
      <c r="C2168" s="32">
        <v>3</v>
      </c>
      <c r="D2168" s="32">
        <v>3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Google 검색</v>
      </c>
      <c r="I2168" s="26" t="str">
        <f>IF(E2168="","",INDEX('기사 리스트'!B:B,MATCH("https://skinnonews.com"&amp;A2168,'기사 리스트'!C:C,0)))</f>
        <v/>
      </c>
    </row>
    <row r="2169" spans="1:9">
      <c r="A2169" s="32" t="s">
        <v>1947</v>
      </c>
      <c r="B2169" s="32" t="s">
        <v>2601</v>
      </c>
      <c r="C2169" s="32">
        <v>3</v>
      </c>
      <c r="D2169" s="32">
        <v>2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Naver.com</v>
      </c>
      <c r="I2169" s="26" t="str">
        <f>IF(E2169="","",INDEX('기사 리스트'!B:B,MATCH("https://skinnonews.com"&amp;A2169,'기사 리스트'!C:C,0)))</f>
        <v/>
      </c>
    </row>
    <row r="2170" spans="1:9">
      <c r="A2170" s="32" t="s">
        <v>4742</v>
      </c>
      <c r="B2170" s="32">
        <v>3</v>
      </c>
      <c r="C2170" s="32">
        <v>2</v>
      </c>
      <c r="D2170" s="32">
        <v>1.5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3</v>
      </c>
      <c r="I2170" s="26" t="str">
        <f>IF(E2170="","",INDEX('기사 리스트'!B:B,MATCH("https://skinnonews.com"&amp;A2170,'기사 리스트'!C:C,0)))</f>
        <v/>
      </c>
    </row>
    <row r="2171" spans="1:9">
      <c r="A2171" s="32" t="s">
        <v>2926</v>
      </c>
      <c r="B2171" s="32" t="s">
        <v>2596</v>
      </c>
      <c r="C2171" s="32">
        <v>3</v>
      </c>
      <c r="D2171" s="32">
        <v>1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Google 검색</v>
      </c>
      <c r="I2171" s="26" t="str">
        <f>IF(E2171="","",INDEX('기사 리스트'!B:B,MATCH("https://skinnonews.com"&amp;A2171,'기사 리스트'!C:C,0)))</f>
        <v/>
      </c>
    </row>
    <row r="2172" spans="1:9">
      <c r="A2172" s="32" t="s">
        <v>3642</v>
      </c>
      <c r="B2172" s="32" t="s">
        <v>2606</v>
      </c>
      <c r="C2172" s="32">
        <v>3</v>
      </c>
      <c r="D2172" s="32">
        <v>1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M.search.naver.com</v>
      </c>
      <c r="I2172" s="26" t="str">
        <f>IF(E2172="","",INDEX('기사 리스트'!B:B,MATCH("https://skinnonews.com"&amp;A2172,'기사 리스트'!C:C,0)))</f>
        <v/>
      </c>
    </row>
    <row r="2173" spans="1:9">
      <c r="A2173" s="32" t="s">
        <v>2928</v>
      </c>
      <c r="B2173" s="32" t="s">
        <v>2598</v>
      </c>
      <c r="C2173" s="32">
        <v>3</v>
      </c>
      <c r="D2173" s="32">
        <v>2</v>
      </c>
      <c r="E2173" s="26" t="str">
        <f>IFERROR(MATCH(A2173,기사별유입!$J$3:$J$3072,0),"")</f>
        <v/>
      </c>
      <c r="F2173" s="26" t="str">
        <f>IF(E2173="","",E2173&amp;"@"&amp;COUNTIF($E$1:E2173,E2173))</f>
        <v/>
      </c>
      <c r="G2173" s="26" t="str">
        <f t="shared" si="33"/>
        <v>Naver 검색</v>
      </c>
      <c r="I2173" s="26" t="str">
        <f>IF(E2173="","",INDEX('기사 리스트'!B:B,MATCH("https://skinnonews.com"&amp;A2173,'기사 리스트'!C:C,0)))</f>
        <v/>
      </c>
    </row>
    <row r="2174" spans="1:9">
      <c r="A2174" s="32" t="s">
        <v>3643</v>
      </c>
      <c r="B2174" s="32" t="s">
        <v>2596</v>
      </c>
      <c r="C2174" s="32">
        <v>3</v>
      </c>
      <c r="D2174" s="32">
        <v>2</v>
      </c>
      <c r="E2174" s="26" t="str">
        <f>IFERROR(MATCH(A2174,기사별유입!$J$3:$J$3072,0),"")</f>
        <v/>
      </c>
      <c r="F2174" s="26" t="str">
        <f>IF(E2174="","",E2174&amp;"@"&amp;COUNTIF($E$1:E2174,E2174))</f>
        <v/>
      </c>
      <c r="G2174" s="26" t="str">
        <f t="shared" si="33"/>
        <v>Google 검색</v>
      </c>
      <c r="I2174" s="26" t="str">
        <f>IF(E2174="","",INDEX('기사 리스트'!B:B,MATCH("https://skinnonews.com"&amp;A2174,'기사 리스트'!C:C,0)))</f>
        <v/>
      </c>
    </row>
    <row r="2175" spans="1:9">
      <c r="A2175" s="32" t="s">
        <v>2869</v>
      </c>
      <c r="B2175" s="32" t="s">
        <v>2596</v>
      </c>
      <c r="C2175" s="32">
        <v>3</v>
      </c>
      <c r="D2175" s="32">
        <v>2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</row>
    <row r="2176" spans="1:9">
      <c r="A2176" s="32" t="s">
        <v>2361</v>
      </c>
      <c r="B2176" s="32" t="s">
        <v>2598</v>
      </c>
      <c r="C2176" s="32">
        <v>3</v>
      </c>
      <c r="D2176" s="32">
        <v>2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Naver 검색</v>
      </c>
      <c r="I2176" s="26" t="str">
        <f>IF(E2176="","",INDEX('기사 리스트'!B:B,MATCH("https://skinnonews.com"&amp;A2176,'기사 리스트'!C:C,0)))</f>
        <v/>
      </c>
    </row>
    <row r="2177" spans="1:9">
      <c r="A2177" s="32" t="s">
        <v>3321</v>
      </c>
      <c r="B2177" s="32" t="s">
        <v>2596</v>
      </c>
      <c r="C2177" s="32">
        <v>3</v>
      </c>
      <c r="D2177" s="32">
        <v>3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Google 검색</v>
      </c>
      <c r="I2177" s="26" t="str">
        <f>IF(E2177="","",INDEX('기사 리스트'!B:B,MATCH("https://skinnonews.com"&amp;A2177,'기사 리스트'!C:C,0)))</f>
        <v/>
      </c>
    </row>
    <row r="2178" spans="1:9">
      <c r="A2178" s="32" t="s">
        <v>2761</v>
      </c>
      <c r="B2178" s="32" t="s">
        <v>2598</v>
      </c>
      <c r="C2178" s="32">
        <v>3</v>
      </c>
      <c r="D2178" s="32">
        <v>1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Naver 검색</v>
      </c>
      <c r="I2178" s="26" t="str">
        <f>IF(E2178="","",INDEX('기사 리스트'!B:B,MATCH("https://skinnonews.com"&amp;A2178,'기사 리스트'!C:C,0)))</f>
        <v/>
      </c>
    </row>
    <row r="2179" spans="1:9">
      <c r="A2179" s="32" t="s">
        <v>2761</v>
      </c>
      <c r="B2179" s="32" t="s">
        <v>4743</v>
      </c>
      <c r="C2179" s="32">
        <v>3</v>
      </c>
      <c r="D2179" s="32">
        <v>2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Wad.sentinel.navercorp.com</v>
      </c>
      <c r="I2179" s="26" t="str">
        <f>IF(E2179="","",INDEX('기사 리스트'!B:B,MATCH("https://skinnonews.com"&amp;A2179,'기사 리스트'!C:C,0)))</f>
        <v/>
      </c>
    </row>
    <row r="2180" spans="1:9">
      <c r="A2180" s="32" t="s">
        <v>3188</v>
      </c>
      <c r="B2180" s="32" t="s">
        <v>2596</v>
      </c>
      <c r="C2180" s="32">
        <v>3</v>
      </c>
      <c r="D2180" s="32">
        <v>1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Google 검색</v>
      </c>
      <c r="I2180" s="26" t="str">
        <f>IF(E2180="","",INDEX('기사 리스트'!B:B,MATCH("https://skinnonews.com"&amp;A2180,'기사 리스트'!C:C,0)))</f>
        <v/>
      </c>
    </row>
    <row r="2181" spans="1:9">
      <c r="A2181" s="32" t="s">
        <v>2657</v>
      </c>
      <c r="B2181" s="32">
        <v>3</v>
      </c>
      <c r="C2181" s="32">
        <v>3</v>
      </c>
      <c r="D2181" s="32">
        <v>1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3</v>
      </c>
      <c r="I2181" s="26" t="str">
        <f>IF(E2181="","",INDEX('기사 리스트'!B:B,MATCH("https://skinnonews.com"&amp;A2181,'기사 리스트'!C:C,0)))</f>
        <v/>
      </c>
    </row>
    <row r="2182" spans="1:9">
      <c r="A2182" s="32" t="s">
        <v>2961</v>
      </c>
      <c r="B2182" s="32">
        <v>3</v>
      </c>
      <c r="C2182" s="32">
        <v>2</v>
      </c>
      <c r="D2182" s="32">
        <v>1.5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3</v>
      </c>
      <c r="I2182" s="26" t="str">
        <f>IF(E2182="","",INDEX('기사 리스트'!B:B,MATCH("https://skinnonews.com"&amp;A2182,'기사 리스트'!C:C,0)))</f>
        <v/>
      </c>
    </row>
    <row r="2183" spans="1:9">
      <c r="A2183" s="32" t="s">
        <v>3357</v>
      </c>
      <c r="B2183" s="32">
        <v>3</v>
      </c>
      <c r="C2183" s="32">
        <v>3</v>
      </c>
      <c r="D2183" s="32">
        <v>1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3</v>
      </c>
      <c r="I2183" s="26" t="str">
        <f>IF(E2183="","",INDEX('기사 리스트'!B:B,MATCH("https://skinnonews.com"&amp;A2183,'기사 리스트'!C:C,0)))</f>
        <v/>
      </c>
    </row>
    <row r="2184" spans="1:9">
      <c r="A2184" s="32" t="s">
        <v>2962</v>
      </c>
      <c r="B2184" s="32">
        <v>3</v>
      </c>
      <c r="C2184" s="32">
        <v>3</v>
      </c>
      <c r="D2184" s="32">
        <v>1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3</v>
      </c>
      <c r="I2184" s="26" t="str">
        <f>IF(E2184="","",INDEX('기사 리스트'!B:B,MATCH("https://skinnonews.com"&amp;A2184,'기사 리스트'!C:C,0)))</f>
        <v/>
      </c>
    </row>
    <row r="2185" spans="1:9">
      <c r="A2185" s="32" t="s">
        <v>3358</v>
      </c>
      <c r="B2185" s="32">
        <v>3</v>
      </c>
      <c r="C2185" s="32">
        <v>3</v>
      </c>
      <c r="D2185" s="32">
        <v>1</v>
      </c>
      <c r="E2185" s="26" t="str">
        <f>IFERROR(MATCH(A2185,기사별유입!$J$3:$J$3072,0),"")</f>
        <v/>
      </c>
      <c r="F2185" s="26" t="str">
        <f>IF(E2185="","",E2185&amp;"@"&amp;COUNTIF($E$1:E2185,E2185))</f>
        <v/>
      </c>
      <c r="G2185" s="26" t="str">
        <f t="shared" si="34"/>
        <v>3</v>
      </c>
      <c r="I2185" s="26" t="str">
        <f>IF(E2185="","",INDEX('기사 리스트'!B:B,MATCH("https://skinnonews.com"&amp;A2185,'기사 리스트'!C:C,0)))</f>
        <v/>
      </c>
    </row>
    <row r="2186" spans="1:9">
      <c r="A2186" s="32" t="s">
        <v>4744</v>
      </c>
      <c r="B2186" s="32">
        <v>3</v>
      </c>
      <c r="C2186" s="32">
        <v>1</v>
      </c>
      <c r="D2186" s="32">
        <v>3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3</v>
      </c>
      <c r="I2186" s="26" t="str">
        <f>IF(E2186="","",INDEX('기사 리스트'!B:B,MATCH("https://skinnonews.com"&amp;A2186,'기사 리스트'!C:C,0)))</f>
        <v/>
      </c>
    </row>
    <row r="2187" spans="1:9">
      <c r="A2187" s="32" t="s">
        <v>3053</v>
      </c>
      <c r="B2187" s="32" t="s">
        <v>2598</v>
      </c>
      <c r="C2187" s="32">
        <v>3</v>
      </c>
      <c r="D2187" s="32">
        <v>3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Naver 검색</v>
      </c>
      <c r="I2187" s="26" t="str">
        <f>IF(E2187="","",INDEX('기사 리스트'!B:B,MATCH("https://skinnonews.com"&amp;A2187,'기사 리스트'!C:C,0)))</f>
        <v/>
      </c>
    </row>
    <row r="2188" spans="1:9">
      <c r="A2188" s="32" t="s">
        <v>4745</v>
      </c>
      <c r="B2188" s="32">
        <v>3</v>
      </c>
      <c r="C2188" s="32">
        <v>3</v>
      </c>
      <c r="D2188" s="32">
        <v>1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3</v>
      </c>
      <c r="I2188" s="26" t="str">
        <f>IF(E2188="","",INDEX('기사 리스트'!B:B,MATCH("https://skinnonews.com"&amp;A2188,'기사 리스트'!C:C,0)))</f>
        <v/>
      </c>
    </row>
    <row r="2189" spans="1:9">
      <c r="A2189" s="32" t="s">
        <v>2196</v>
      </c>
      <c r="B2189" s="32" t="s">
        <v>2596</v>
      </c>
      <c r="C2189" s="32">
        <v>3</v>
      </c>
      <c r="D2189" s="32">
        <v>3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Google 검색</v>
      </c>
      <c r="I2189" s="26" t="str">
        <f>IF(E2189="","",INDEX('기사 리스트'!B:B,MATCH("https://skinnonews.com"&amp;A2189,'기사 리스트'!C:C,0)))</f>
        <v/>
      </c>
    </row>
    <row r="2190" spans="1:9">
      <c r="A2190" s="32" t="s">
        <v>2196</v>
      </c>
      <c r="B2190" s="32" t="s">
        <v>2601</v>
      </c>
      <c r="C2190" s="32">
        <v>3</v>
      </c>
      <c r="D2190" s="32">
        <v>1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Naver.com</v>
      </c>
      <c r="I2190" s="26" t="str">
        <f>IF(E2190="","",INDEX('기사 리스트'!B:B,MATCH("https://skinnonews.com"&amp;A2190,'기사 리스트'!C:C,0)))</f>
        <v/>
      </c>
    </row>
    <row r="2191" spans="1:9">
      <c r="A2191" s="32" t="s">
        <v>4746</v>
      </c>
      <c r="B2191" s="32">
        <v>3</v>
      </c>
      <c r="C2191" s="32">
        <v>2</v>
      </c>
      <c r="D2191" s="32">
        <v>1.5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3</v>
      </c>
      <c r="I2191" s="26" t="str">
        <f>IF(E2191="","",INDEX('기사 리스트'!B:B,MATCH("https://skinnonews.com"&amp;A2191,'기사 리스트'!C:C,0)))</f>
        <v/>
      </c>
    </row>
    <row r="2192" spans="1:9">
      <c r="A2192" s="32" t="s">
        <v>2533</v>
      </c>
      <c r="B2192" s="32" t="s">
        <v>2596</v>
      </c>
      <c r="C2192" s="32">
        <v>3</v>
      </c>
      <c r="D2192" s="32">
        <v>2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Google 검색</v>
      </c>
      <c r="I2192" s="26" t="str">
        <f>IF(E2192="","",INDEX('기사 리스트'!B:B,MATCH("https://skinnonews.com"&amp;A2192,'기사 리스트'!C:C,0)))</f>
        <v/>
      </c>
    </row>
    <row r="2193" spans="1:9">
      <c r="A2193" s="32" t="s">
        <v>3335</v>
      </c>
      <c r="B2193" s="32" t="s">
        <v>2596</v>
      </c>
      <c r="C2193" s="32">
        <v>3</v>
      </c>
      <c r="D2193" s="32">
        <v>2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Google 검색</v>
      </c>
      <c r="I2193" s="26" t="str">
        <f>IF(E2193="","",INDEX('기사 리스트'!B:B,MATCH("https://skinnonews.com"&amp;A2193,'기사 리스트'!C:C,0)))</f>
        <v/>
      </c>
    </row>
    <row r="2194" spans="1:9">
      <c r="A2194" s="32" t="s">
        <v>3652</v>
      </c>
      <c r="B2194" s="32" t="s">
        <v>2601</v>
      </c>
      <c r="C2194" s="32">
        <v>3</v>
      </c>
      <c r="D2194" s="32">
        <v>1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Naver.com</v>
      </c>
      <c r="I2194" s="26" t="str">
        <f>IF(E2194="","",INDEX('기사 리스트'!B:B,MATCH("https://skinnonews.com"&amp;A2194,'기사 리스트'!C:C,0)))</f>
        <v/>
      </c>
    </row>
    <row r="2195" spans="1:9">
      <c r="A2195" s="32" t="s">
        <v>4747</v>
      </c>
      <c r="B2195" s="32">
        <v>3</v>
      </c>
      <c r="C2195" s="32">
        <v>3</v>
      </c>
      <c r="D2195" s="32">
        <v>1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3</v>
      </c>
      <c r="I2195" s="26" t="str">
        <f>IF(E2195="","",INDEX('기사 리스트'!B:B,MATCH("https://skinnonews.com"&amp;A2195,'기사 리스트'!C:C,0)))</f>
        <v/>
      </c>
    </row>
    <row r="2196" spans="1:9">
      <c r="A2196" s="32" t="s">
        <v>4748</v>
      </c>
      <c r="B2196" s="32">
        <v>3</v>
      </c>
      <c r="C2196" s="32">
        <v>3</v>
      </c>
      <c r="D2196" s="32">
        <v>1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3</v>
      </c>
      <c r="I2196" s="26" t="str">
        <f>IF(E2196="","",INDEX('기사 리스트'!B:B,MATCH("https://skinnonews.com"&amp;A2196,'기사 리스트'!C:C,0)))</f>
        <v/>
      </c>
    </row>
    <row r="2197" spans="1:9">
      <c r="A2197" s="32" t="s">
        <v>4749</v>
      </c>
      <c r="B2197" s="32">
        <v>3</v>
      </c>
      <c r="C2197" s="32">
        <v>2</v>
      </c>
      <c r="D2197" s="32">
        <v>1.5</v>
      </c>
      <c r="E2197" s="26" t="str">
        <f>IFERROR(MATCH(A2197,기사별유입!$J$3:$J$3072,0),"")</f>
        <v/>
      </c>
      <c r="F2197" s="26" t="str">
        <f>IF(E2197="","",E2197&amp;"@"&amp;COUNTIF($E$1:E2197,E2197))</f>
        <v/>
      </c>
      <c r="G2197" s="26" t="str">
        <f t="shared" si="34"/>
        <v>3</v>
      </c>
      <c r="I2197" s="26" t="str">
        <f>IF(E2197="","",INDEX('기사 리스트'!B:B,MATCH("https://skinnonews.com"&amp;A2197,'기사 리스트'!C:C,0)))</f>
        <v/>
      </c>
    </row>
    <row r="2198" spans="1:9">
      <c r="A2198" s="32" t="s">
        <v>4750</v>
      </c>
      <c r="B2198" s="32">
        <v>3</v>
      </c>
      <c r="C2198" s="32">
        <v>2</v>
      </c>
      <c r="D2198" s="32">
        <v>1.5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3</v>
      </c>
      <c r="I2198" s="26" t="str">
        <f>IF(E2198="","",INDEX('기사 리스트'!B:B,MATCH("https://skinnonews.com"&amp;A2198,'기사 리스트'!C:C,0)))</f>
        <v/>
      </c>
    </row>
    <row r="2199" spans="1:9">
      <c r="A2199" s="32" t="s">
        <v>3656</v>
      </c>
      <c r="B2199" s="32" t="s">
        <v>2598</v>
      </c>
      <c r="C2199" s="32">
        <v>3</v>
      </c>
      <c r="D2199" s="32">
        <v>1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Naver 검색</v>
      </c>
      <c r="I2199" s="26" t="str">
        <f>IF(E2199="","",INDEX('기사 리스트'!B:B,MATCH("https://skinnonews.com"&amp;A2199,'기사 리스트'!C:C,0)))</f>
        <v/>
      </c>
    </row>
    <row r="2200" spans="1:9">
      <c r="A2200" s="32" t="s">
        <v>3523</v>
      </c>
      <c r="B2200" s="32" t="s">
        <v>2596</v>
      </c>
      <c r="C2200" s="32">
        <v>3</v>
      </c>
      <c r="D2200" s="32">
        <v>3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Google 검색</v>
      </c>
      <c r="I2200" s="26" t="str">
        <f>IF(E2200="","",INDEX('기사 리스트'!B:B,MATCH("https://skinnonews.com"&amp;A2200,'기사 리스트'!C:C,0)))</f>
        <v/>
      </c>
    </row>
    <row r="2201" spans="1:9">
      <c r="A2201" s="32" t="s">
        <v>3657</v>
      </c>
      <c r="B2201" s="32" t="s">
        <v>2596</v>
      </c>
      <c r="C2201" s="32">
        <v>3</v>
      </c>
      <c r="D2201" s="32">
        <v>2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Google 검색</v>
      </c>
      <c r="I2201" s="26" t="str">
        <f>IF(E2201="","",INDEX('기사 리스트'!B:B,MATCH("https://skinnonews.com"&amp;A2201,'기사 리스트'!C:C,0)))</f>
        <v/>
      </c>
    </row>
    <row r="2202" spans="1:9">
      <c r="A2202" s="32" t="s">
        <v>2956</v>
      </c>
      <c r="B2202" s="32">
        <v>3</v>
      </c>
      <c r="C2202" s="32">
        <v>3</v>
      </c>
      <c r="D2202" s="32">
        <v>1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3</v>
      </c>
      <c r="I2202" s="26" t="str">
        <f>IF(E2202="","",INDEX('기사 리스트'!B:B,MATCH("https://skinnonews.com"&amp;A2202,'기사 리스트'!C:C,0)))</f>
        <v/>
      </c>
    </row>
    <row r="2203" spans="1:9">
      <c r="A2203" s="32" t="s">
        <v>3659</v>
      </c>
      <c r="B2203" s="32" t="s">
        <v>2596</v>
      </c>
      <c r="C2203" s="32">
        <v>3</v>
      </c>
      <c r="D2203" s="32">
        <v>2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Google 검색</v>
      </c>
      <c r="I2203" s="26" t="str">
        <f>IF(E2203="","",INDEX('기사 리스트'!B:B,MATCH("https://skinnonews.com"&amp;A2203,'기사 리스트'!C:C,0)))</f>
        <v/>
      </c>
    </row>
    <row r="2204" spans="1:9">
      <c r="A2204" s="32" t="s">
        <v>3660</v>
      </c>
      <c r="B2204" s="32" t="s">
        <v>2596</v>
      </c>
      <c r="C2204" s="32">
        <v>3</v>
      </c>
      <c r="D2204" s="32">
        <v>1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Google 검색</v>
      </c>
      <c r="I2204" s="26" t="str">
        <f>IF(E2204="","",INDEX('기사 리스트'!B:B,MATCH("https://skinnonews.com"&amp;A2204,'기사 리스트'!C:C,0)))</f>
        <v/>
      </c>
    </row>
    <row r="2205" spans="1:9">
      <c r="A2205" s="32" t="s">
        <v>4751</v>
      </c>
      <c r="B2205" s="32">
        <v>3</v>
      </c>
      <c r="C2205" s="32">
        <v>1</v>
      </c>
      <c r="D2205" s="32">
        <v>3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3</v>
      </c>
      <c r="I2205" s="26" t="str">
        <f>IF(E2205="","",INDEX('기사 리스트'!B:B,MATCH("https://skinnonews.com"&amp;A2205,'기사 리스트'!C:C,0)))</f>
        <v/>
      </c>
    </row>
    <row r="2206" spans="1:9">
      <c r="A2206" s="32" t="s">
        <v>4752</v>
      </c>
      <c r="B2206" s="32">
        <v>3</v>
      </c>
      <c r="C2206" s="32">
        <v>3</v>
      </c>
      <c r="D2206" s="32">
        <v>1</v>
      </c>
      <c r="E2206" s="26" t="str">
        <f>IFERROR(MATCH(A2206,기사별유입!$J$3:$J$3072,0),"")</f>
        <v/>
      </c>
      <c r="F2206" s="26" t="str">
        <f>IF(E2206="","",E2206&amp;"@"&amp;COUNTIF($E$1:E2206,E2206))</f>
        <v/>
      </c>
      <c r="G2206" s="26" t="str">
        <f t="shared" si="34"/>
        <v>3</v>
      </c>
      <c r="I2206" s="26" t="str">
        <f>IF(E2206="","",INDEX('기사 리스트'!B:B,MATCH("https://skinnonews.com"&amp;A2206,'기사 리스트'!C:C,0)))</f>
        <v/>
      </c>
    </row>
    <row r="2207" spans="1:9">
      <c r="A2207" s="32" t="s">
        <v>3525</v>
      </c>
      <c r="B2207" s="32" t="s">
        <v>2598</v>
      </c>
      <c r="C2207" s="32">
        <v>3</v>
      </c>
      <c r="D2207" s="32">
        <v>1</v>
      </c>
      <c r="E2207" s="26" t="str">
        <f>IFERROR(MATCH(A2207,기사별유입!$J$3:$J$3072,0),"")</f>
        <v/>
      </c>
      <c r="F2207" s="26" t="str">
        <f>IF(E2207="","",E2207&amp;"@"&amp;COUNTIF($E$1:E2207,E2207))</f>
        <v/>
      </c>
      <c r="G2207" s="26" t="str">
        <f t="shared" si="34"/>
        <v>Naver 검색</v>
      </c>
      <c r="I2207" s="26" t="str">
        <f>IF(E2207="","",INDEX('기사 리스트'!B:B,MATCH("https://skinnonews.com"&amp;A2207,'기사 리스트'!C:C,0)))</f>
        <v/>
      </c>
    </row>
    <row r="2208" spans="1:9">
      <c r="A2208" s="32" t="s">
        <v>4753</v>
      </c>
      <c r="B2208" s="32">
        <v>3</v>
      </c>
      <c r="C2208" s="32">
        <v>1</v>
      </c>
      <c r="D2208" s="32">
        <v>3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3</v>
      </c>
      <c r="I2208" s="26" t="str">
        <f>IF(E2208="","",INDEX('기사 리스트'!B:B,MATCH("https://skinnonews.com"&amp;A2208,'기사 리스트'!C:C,0)))</f>
        <v/>
      </c>
    </row>
    <row r="2209" spans="1:9">
      <c r="A2209" s="32" t="s">
        <v>3216</v>
      </c>
      <c r="B2209" s="32" t="s">
        <v>4743</v>
      </c>
      <c r="C2209" s="32">
        <v>3</v>
      </c>
      <c r="D2209" s="32">
        <v>2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Wad.sentinel.navercorp.com</v>
      </c>
      <c r="I2209" s="26" t="str">
        <f>IF(E2209="","",INDEX('기사 리스트'!B:B,MATCH("https://skinnonews.com"&amp;A2209,'기사 리스트'!C:C,0)))</f>
        <v/>
      </c>
    </row>
    <row r="2210" spans="1:9">
      <c r="A2210" s="32" t="s">
        <v>4754</v>
      </c>
      <c r="B2210" s="32">
        <v>3</v>
      </c>
      <c r="C2210" s="32">
        <v>1</v>
      </c>
      <c r="D2210" s="32">
        <v>3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3</v>
      </c>
      <c r="I2210" s="26" t="str">
        <f>IF(E2210="","",INDEX('기사 리스트'!B:B,MATCH("https://skinnonews.com"&amp;A2210,'기사 리스트'!C:C,0)))</f>
        <v/>
      </c>
    </row>
    <row r="2211" spans="1:9">
      <c r="A2211" s="32" t="s">
        <v>2367</v>
      </c>
      <c r="B2211" s="32" t="s">
        <v>2596</v>
      </c>
      <c r="C2211" s="32">
        <v>3</v>
      </c>
      <c r="D2211" s="32">
        <v>3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Google 검색</v>
      </c>
      <c r="I2211" s="26" t="str">
        <f>IF(E2211="","",INDEX('기사 리스트'!B:B,MATCH("https://skinnonews.com"&amp;A2211,'기사 리스트'!C:C,0)))</f>
        <v/>
      </c>
    </row>
    <row r="2212" spans="1:9">
      <c r="A2212" s="32" t="s">
        <v>1389</v>
      </c>
      <c r="B2212" s="32" t="s">
        <v>2597</v>
      </c>
      <c r="C2212" s="32">
        <v>3</v>
      </c>
      <c r="D2212" s="32">
        <v>2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직접유입</v>
      </c>
      <c r="I2212" s="26" t="str">
        <f>IF(E2212="","",INDEX('기사 리스트'!B:B,MATCH("https://skinnonews.com"&amp;A2212,'기사 리스트'!C:C,0)))</f>
        <v/>
      </c>
    </row>
    <row r="2213" spans="1:9">
      <c r="A2213" s="32" t="s">
        <v>4755</v>
      </c>
      <c r="B2213" s="32">
        <v>3</v>
      </c>
      <c r="C2213" s="32">
        <v>2</v>
      </c>
      <c r="D2213" s="32">
        <v>1.5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3</v>
      </c>
      <c r="I2213" s="26" t="str">
        <f>IF(E2213="","",INDEX('기사 리스트'!B:B,MATCH("https://skinnonews.com"&amp;A2213,'기사 리스트'!C:C,0)))</f>
        <v/>
      </c>
    </row>
    <row r="2214" spans="1:9">
      <c r="A2214" s="32" t="s">
        <v>4756</v>
      </c>
      <c r="B2214" s="32">
        <v>3</v>
      </c>
      <c r="C2214" s="32">
        <v>3</v>
      </c>
      <c r="D2214" s="32">
        <v>1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3</v>
      </c>
      <c r="I2214" s="26" t="str">
        <f>IF(E2214="","",INDEX('기사 리스트'!B:B,MATCH("https://skinnonews.com"&amp;A2214,'기사 리스트'!C:C,0)))</f>
        <v/>
      </c>
    </row>
    <row r="2215" spans="1:9">
      <c r="A2215" s="32" t="s">
        <v>3570</v>
      </c>
      <c r="B2215" s="32" t="s">
        <v>2596</v>
      </c>
      <c r="C2215" s="32">
        <v>3</v>
      </c>
      <c r="D2215" s="32">
        <v>3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Google 검색</v>
      </c>
      <c r="I2215" s="26" t="str">
        <f>IF(E2215="","",INDEX('기사 리스트'!B:B,MATCH("https://skinnonews.com"&amp;A2215,'기사 리스트'!C:C,0)))</f>
        <v/>
      </c>
    </row>
    <row r="2216" spans="1:9">
      <c r="A2216" s="32" t="s">
        <v>1125</v>
      </c>
      <c r="B2216" s="32" t="s">
        <v>2611</v>
      </c>
      <c r="C2216" s="32">
        <v>3</v>
      </c>
      <c r="D2216" s="32">
        <v>3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Namu.wiki</v>
      </c>
      <c r="I2216" s="26" t="str">
        <f>IF(E2216="","",INDEX('기사 리스트'!B:B,MATCH("https://skinnonews.com"&amp;A2216,'기사 리스트'!C:C,0)))</f>
        <v/>
      </c>
    </row>
    <row r="2217" spans="1:9">
      <c r="A2217" s="32" t="s">
        <v>2650</v>
      </c>
      <c r="B2217" s="32">
        <v>3</v>
      </c>
      <c r="C2217" s="32">
        <v>3</v>
      </c>
      <c r="D2217" s="32">
        <v>1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3</v>
      </c>
      <c r="I2217" s="26" t="str">
        <f>IF(E2217="","",INDEX('기사 리스트'!B:B,MATCH("https://skinnonews.com"&amp;A2217,'기사 리스트'!C:C,0)))</f>
        <v/>
      </c>
    </row>
    <row r="2218" spans="1:9">
      <c r="A2218" s="32" t="s">
        <v>3667</v>
      </c>
      <c r="B2218" s="32" t="s">
        <v>2596</v>
      </c>
      <c r="C2218" s="32">
        <v>3</v>
      </c>
      <c r="D2218" s="32">
        <v>2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Google 검색</v>
      </c>
      <c r="I2218" s="26" t="str">
        <f>IF(E2218="","",INDEX('기사 리스트'!B:B,MATCH("https://skinnonews.com"&amp;A2218,'기사 리스트'!C:C,0)))</f>
        <v/>
      </c>
    </row>
    <row r="2219" spans="1:9">
      <c r="A2219" s="32" t="s">
        <v>4757</v>
      </c>
      <c r="B2219" s="32">
        <v>3</v>
      </c>
      <c r="C2219" s="32">
        <v>1</v>
      </c>
      <c r="D2219" s="32">
        <v>3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3</v>
      </c>
      <c r="I2219" s="26" t="str">
        <f>IF(E2219="","",INDEX('기사 리스트'!B:B,MATCH("https://skinnonews.com"&amp;A2219,'기사 리스트'!C:C,0)))</f>
        <v/>
      </c>
    </row>
    <row r="2220" spans="1:9">
      <c r="A2220" s="32" t="s">
        <v>3571</v>
      </c>
      <c r="B2220" s="32" t="s">
        <v>2598</v>
      </c>
      <c r="C2220" s="32">
        <v>3</v>
      </c>
      <c r="D2220" s="32">
        <v>1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Naver 검색</v>
      </c>
      <c r="I2220" s="26" t="str">
        <f>IF(E2220="","",INDEX('기사 리스트'!B:B,MATCH("https://skinnonews.com"&amp;A2220,'기사 리스트'!C:C,0)))</f>
        <v/>
      </c>
    </row>
    <row r="2221" spans="1:9">
      <c r="A2221" s="32" t="s">
        <v>4758</v>
      </c>
      <c r="B2221" s="32">
        <v>3</v>
      </c>
      <c r="C2221" s="32">
        <v>3</v>
      </c>
      <c r="D2221" s="32">
        <v>1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3</v>
      </c>
      <c r="I2221" s="26" t="str">
        <f>IF(E2221="","",INDEX('기사 리스트'!B:B,MATCH("https://skinnonews.com"&amp;A2221,'기사 리스트'!C:C,0)))</f>
        <v/>
      </c>
    </row>
    <row r="2222" spans="1:9">
      <c r="A2222" s="32" t="s">
        <v>4759</v>
      </c>
      <c r="B2222" s="32">
        <v>3</v>
      </c>
      <c r="C2222" s="32">
        <v>1</v>
      </c>
      <c r="D2222" s="32">
        <v>3</v>
      </c>
      <c r="E2222" s="26" t="str">
        <f>IFERROR(MATCH(A2222,기사별유입!$J$3:$J$3072,0),"")</f>
        <v/>
      </c>
      <c r="F2222" s="26" t="str">
        <f>IF(E2222="","",E2222&amp;"@"&amp;COUNTIF($E$1:E2222,E2222))</f>
        <v/>
      </c>
      <c r="G2222" s="26" t="str">
        <f t="shared" si="34"/>
        <v>3</v>
      </c>
      <c r="I2222" s="26" t="str">
        <f>IF(E2222="","",INDEX('기사 리스트'!B:B,MATCH("https://skinnonews.com"&amp;A2222,'기사 리스트'!C:C,0)))</f>
        <v/>
      </c>
    </row>
    <row r="2223" spans="1:9">
      <c r="A2223" s="32" t="s">
        <v>4760</v>
      </c>
      <c r="B2223" s="32">
        <v>3</v>
      </c>
      <c r="C2223" s="32">
        <v>2</v>
      </c>
      <c r="D2223" s="32">
        <v>1.5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3</v>
      </c>
      <c r="I2223" s="26" t="str">
        <f>IF(E2223="","",INDEX('기사 리스트'!B:B,MATCH("https://skinnonews.com"&amp;A2223,'기사 리스트'!C:C,0)))</f>
        <v/>
      </c>
    </row>
    <row r="2224" spans="1:9">
      <c r="A2224" s="32" t="s">
        <v>4761</v>
      </c>
      <c r="B2224" s="32">
        <v>3</v>
      </c>
      <c r="C2224" s="32">
        <v>2</v>
      </c>
      <c r="D2224" s="32">
        <v>1.5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3</v>
      </c>
      <c r="I2224" s="26" t="str">
        <f>IF(E2224="","",INDEX('기사 리스트'!B:B,MATCH("https://skinnonews.com"&amp;A2224,'기사 리스트'!C:C,0)))</f>
        <v/>
      </c>
    </row>
    <row r="2225" spans="1:9">
      <c r="A2225" s="32" t="s">
        <v>3230</v>
      </c>
      <c r="B2225" s="32" t="s">
        <v>2596</v>
      </c>
      <c r="C2225" s="32">
        <v>3</v>
      </c>
      <c r="D2225" s="32">
        <v>2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Google 검색</v>
      </c>
      <c r="I2225" s="26" t="str">
        <f>IF(E2225="","",INDEX('기사 리스트'!B:B,MATCH("https://skinnonews.com"&amp;A2225,'기사 리스트'!C:C,0)))</f>
        <v/>
      </c>
    </row>
    <row r="2226" spans="1:9">
      <c r="A2226" s="32" t="s">
        <v>4762</v>
      </c>
      <c r="B2226" s="32">
        <v>3</v>
      </c>
      <c r="C2226" s="32">
        <v>1</v>
      </c>
      <c r="D2226" s="32">
        <v>3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3</v>
      </c>
      <c r="I2226" s="26" t="str">
        <f>IF(E2226="","",INDEX('기사 리스트'!B:B,MATCH("https://skinnonews.com"&amp;A2226,'기사 리스트'!C:C,0)))</f>
        <v/>
      </c>
    </row>
    <row r="2227" spans="1:9">
      <c r="A2227" s="32" t="s">
        <v>2541</v>
      </c>
      <c r="B2227" s="32" t="s">
        <v>2596</v>
      </c>
      <c r="C2227" s="32">
        <v>3</v>
      </c>
      <c r="D2227" s="32">
        <v>2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Google 검색</v>
      </c>
      <c r="I2227" s="26" t="str">
        <f>IF(E2227="","",INDEX('기사 리스트'!B:B,MATCH("https://skinnonews.com"&amp;A2227,'기사 리스트'!C:C,0)))</f>
        <v/>
      </c>
    </row>
    <row r="2228" spans="1:9">
      <c r="A2228" s="32" t="s">
        <v>3349</v>
      </c>
      <c r="B2228" s="32">
        <v>3</v>
      </c>
      <c r="C2228" s="32">
        <v>2</v>
      </c>
      <c r="D2228" s="32">
        <v>1.5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3</v>
      </c>
      <c r="I2228" s="26" t="str">
        <f>IF(E2228="","",INDEX('기사 리스트'!B:B,MATCH("https://skinnonews.com"&amp;A2228,'기사 리스트'!C:C,0)))</f>
        <v/>
      </c>
    </row>
    <row r="2229" spans="1:9">
      <c r="A2229" s="32" t="s">
        <v>2781</v>
      </c>
      <c r="B2229" s="32" t="s">
        <v>2596</v>
      </c>
      <c r="C2229" s="32">
        <v>3</v>
      </c>
      <c r="D2229" s="32">
        <v>2</v>
      </c>
      <c r="E2229" s="26" t="str">
        <f>IFERROR(MATCH(A2229,기사별유입!$J$3:$J$3072,0),"")</f>
        <v/>
      </c>
      <c r="F2229" s="26" t="str">
        <f>IF(E2229="","",E2229&amp;"@"&amp;COUNTIF($E$1:E2229,E2229))</f>
        <v/>
      </c>
      <c r="G2229" s="26" t="str">
        <f t="shared" si="34"/>
        <v>Google 검색</v>
      </c>
      <c r="I2229" s="26" t="str">
        <f>IF(E2229="","",INDEX('기사 리스트'!B:B,MATCH("https://skinnonews.com"&amp;A2229,'기사 리스트'!C:C,0)))</f>
        <v/>
      </c>
    </row>
    <row r="2230" spans="1:9">
      <c r="A2230" s="32" t="s">
        <v>4763</v>
      </c>
      <c r="B2230" s="32">
        <v>3</v>
      </c>
      <c r="C2230" s="32">
        <v>1</v>
      </c>
      <c r="D2230" s="32">
        <v>3</v>
      </c>
      <c r="E2230" s="26" t="str">
        <f>IFERROR(MATCH(A2230,기사별유입!$J$3:$J$3072,0),"")</f>
        <v/>
      </c>
      <c r="F2230" s="26" t="str">
        <f>IF(E2230="","",E2230&amp;"@"&amp;COUNTIF($E$1:E2230,E2230))</f>
        <v/>
      </c>
      <c r="G2230" s="26" t="str">
        <f t="shared" si="34"/>
        <v>3</v>
      </c>
      <c r="I2230" s="26" t="str">
        <f>IF(E2230="","",INDEX('기사 리스트'!B:B,MATCH("https://skinnonews.com"&amp;A2230,'기사 리스트'!C:C,0)))</f>
        <v/>
      </c>
    </row>
    <row r="2231" spans="1:9">
      <c r="A2231" s="32" t="s">
        <v>4764</v>
      </c>
      <c r="B2231" s="32">
        <v>3</v>
      </c>
      <c r="C2231" s="32">
        <v>1</v>
      </c>
      <c r="D2231" s="32">
        <v>3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3</v>
      </c>
      <c r="I2231" s="26" t="str">
        <f>IF(E2231="","",INDEX('기사 리스트'!B:B,MATCH("https://skinnonews.com"&amp;A2231,'기사 리스트'!C:C,0)))</f>
        <v/>
      </c>
    </row>
    <row r="2232" spans="1:9">
      <c r="A2232" s="32" t="s">
        <v>2200</v>
      </c>
      <c r="B2232" s="32" t="s">
        <v>2606</v>
      </c>
      <c r="C2232" s="32">
        <v>3</v>
      </c>
      <c r="D2232" s="32">
        <v>2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M.search.naver.com</v>
      </c>
      <c r="I2232" s="26" t="str">
        <f>IF(E2232="","",INDEX('기사 리스트'!B:B,MATCH("https://skinnonews.com"&amp;A2232,'기사 리스트'!C:C,0)))</f>
        <v/>
      </c>
    </row>
    <row r="2233" spans="1:9">
      <c r="A2233" s="32" t="s">
        <v>2625</v>
      </c>
      <c r="B2233" s="32">
        <v>3</v>
      </c>
      <c r="C2233" s="32">
        <v>2</v>
      </c>
      <c r="D2233" s="32">
        <v>1.5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3</v>
      </c>
      <c r="I2233" s="26" t="str">
        <f>IF(E2233="","",INDEX('기사 리스트'!B:B,MATCH("https://skinnonews.com"&amp;A2233,'기사 리스트'!C:C,0)))</f>
        <v/>
      </c>
    </row>
    <row r="2234" spans="1:9">
      <c r="A2234" s="32" t="s">
        <v>994</v>
      </c>
      <c r="B2234" s="32" t="s">
        <v>4765</v>
      </c>
      <c r="C2234" s="32">
        <v>2</v>
      </c>
      <c r="D2234" s="32">
        <v>2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Erias.xyz</v>
      </c>
      <c r="I2234" s="26" t="str">
        <f>IF(E2234="","",INDEX('기사 리스트'!B:B,MATCH("https://skinnonews.com"&amp;A2234,'기사 리스트'!C:C,0)))</f>
        <v/>
      </c>
    </row>
    <row r="2235" spans="1:9">
      <c r="A2235" s="32" t="s">
        <v>994</v>
      </c>
      <c r="B2235" s="32" t="s">
        <v>4766</v>
      </c>
      <c r="C2235" s="32">
        <v>2</v>
      </c>
      <c r="D2235" s="32">
        <v>1</v>
      </c>
      <c r="E2235" s="26" t="str">
        <f>IFERROR(MATCH(A2235,기사별유입!$J$3:$J$3072,0),"")</f>
        <v/>
      </c>
      <c r="F2235" s="26" t="str">
        <f>IF(E2235="","",E2235&amp;"@"&amp;COUNTIF($E$1:E2235,E2235))</f>
        <v/>
      </c>
      <c r="G2235" s="26" t="str">
        <f t="shared" si="34"/>
        <v>Indexpage.io</v>
      </c>
      <c r="I2235" s="26" t="str">
        <f>IF(E2235="","",INDEX('기사 리스트'!B:B,MATCH("https://skinnonews.com"&amp;A2235,'기사 리스트'!C:C,0)))</f>
        <v/>
      </c>
    </row>
    <row r="2236" spans="1:9">
      <c r="A2236" s="32" t="s">
        <v>994</v>
      </c>
      <c r="B2236" s="32" t="s">
        <v>2635</v>
      </c>
      <c r="C2236" s="32">
        <v>2</v>
      </c>
      <c r="D2236" s="32">
        <v>1</v>
      </c>
      <c r="E2236" s="26" t="str">
        <f>IFERROR(MATCH(A2236,기사별유입!$J$3:$J$3072,0),"")</f>
        <v/>
      </c>
      <c r="F2236" s="26" t="str">
        <f>IF(E2236="","",E2236&amp;"@"&amp;COUNTIF($E$1:E2236,E2236))</f>
        <v/>
      </c>
      <c r="G2236" s="26" t="str">
        <f t="shared" si="34"/>
        <v>L.facebook.com</v>
      </c>
      <c r="I2236" s="26" t="str">
        <f>IF(E2236="","",INDEX('기사 리스트'!B:B,MATCH("https://skinnonews.com"&amp;A2236,'기사 리스트'!C:C,0)))</f>
        <v/>
      </c>
    </row>
    <row r="2237" spans="1:9">
      <c r="A2237" s="32" t="s">
        <v>994</v>
      </c>
      <c r="B2237" s="32" t="s">
        <v>2643</v>
      </c>
      <c r="C2237" s="32">
        <v>2</v>
      </c>
      <c r="D2237" s="32">
        <v>1</v>
      </c>
      <c r="E2237" s="26" t="str">
        <f>IFERROR(MATCH(A2237,기사별유입!$J$3:$J$3072,0),"")</f>
        <v/>
      </c>
      <c r="F2237" s="26" t="str">
        <f>IF(E2237="","",E2237&amp;"@"&amp;COUNTIF($E$1:E2237,E2237))</f>
        <v/>
      </c>
      <c r="G2237" s="26" t="str">
        <f t="shared" si="34"/>
        <v>Lens.google.com</v>
      </c>
      <c r="I2237" s="26" t="str">
        <f>IF(E2237="","",INDEX('기사 리스트'!B:B,MATCH("https://skinnonews.com"&amp;A2237,'기사 리스트'!C:C,0)))</f>
        <v/>
      </c>
    </row>
    <row r="2238" spans="1:9">
      <c r="A2238" s="32" t="s">
        <v>994</v>
      </c>
      <c r="B2238" s="32" t="s">
        <v>2626</v>
      </c>
      <c r="C2238" s="32">
        <v>2</v>
      </c>
      <c r="D2238" s="32">
        <v>1</v>
      </c>
      <c r="E2238" s="26" t="str">
        <f>IFERROR(MATCH(A2238,기사별유입!$J$3:$J$3072,0),"")</f>
        <v/>
      </c>
      <c r="F2238" s="26" t="str">
        <f>IF(E2238="","",E2238&amp;"@"&amp;COUNTIF($E$1:E2238,E2238))</f>
        <v/>
      </c>
      <c r="G2238" s="26" t="str">
        <f t="shared" si="34"/>
        <v>M.blog.naver.com</v>
      </c>
      <c r="I2238" s="26" t="str">
        <f>IF(E2238="","",INDEX('기사 리스트'!B:B,MATCH("https://skinnonews.com"&amp;A2238,'기사 리스트'!C:C,0)))</f>
        <v/>
      </c>
    </row>
    <row r="2239" spans="1:9">
      <c r="A2239" s="32" t="s">
        <v>994</v>
      </c>
      <c r="B2239" s="32" t="s">
        <v>2611</v>
      </c>
      <c r="C2239" s="32">
        <v>2</v>
      </c>
      <c r="D2239" s="32">
        <v>2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Namu.wiki</v>
      </c>
      <c r="I2239" s="26" t="str">
        <f>IF(E2239="","",INDEX('기사 리스트'!B:B,MATCH("https://skinnonews.com"&amp;A2239,'기사 리스트'!C:C,0)))</f>
        <v/>
      </c>
    </row>
    <row r="2240" spans="1:9">
      <c r="A2240" s="32" t="s">
        <v>994</v>
      </c>
      <c r="B2240" s="32" t="s">
        <v>2651</v>
      </c>
      <c r="C2240" s="32">
        <v>2</v>
      </c>
      <c r="D2240" s="32">
        <v>2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Neocoms.com</v>
      </c>
      <c r="I2240" s="26" t="str">
        <f>IF(E2240="","",INDEX('기사 리스트'!B:B,MATCH("https://skinnonews.com"&amp;A2240,'기사 리스트'!C:C,0)))</f>
        <v/>
      </c>
    </row>
    <row r="2241" spans="1:9">
      <c r="A2241" s="32" t="s">
        <v>994</v>
      </c>
      <c r="B2241" s="32" t="s">
        <v>4767</v>
      </c>
      <c r="C2241" s="32">
        <v>2</v>
      </c>
      <c r="D2241" s="32">
        <v>1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Nhnent.dooray.com</v>
      </c>
      <c r="I2241" s="26" t="str">
        <f>IF(E2241="","",INDEX('기사 리스트'!B:B,MATCH("https://skinnonews.com"&amp;A2241,'기사 리스트'!C:C,0)))</f>
        <v/>
      </c>
    </row>
    <row r="2242" spans="1:9">
      <c r="A2242" s="32" t="s">
        <v>994</v>
      </c>
      <c r="B2242" s="32" t="s">
        <v>2664</v>
      </c>
      <c r="C2242" s="32">
        <v>2</v>
      </c>
      <c r="D2242" s="32">
        <v>2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Sk.com</v>
      </c>
      <c r="I2242" s="26" t="str">
        <f>IF(E2242="","",INDEX('기사 리스트'!B:B,MATCH("https://skinnonews.com"&amp;A2242,'기사 리스트'!C:C,0)))</f>
        <v/>
      </c>
    </row>
    <row r="2243" spans="1:9">
      <c r="A2243" s="32" t="s">
        <v>994</v>
      </c>
      <c r="B2243" s="32" t="s">
        <v>2620</v>
      </c>
      <c r="C2243" s="32">
        <v>2</v>
      </c>
      <c r="D2243" s="32">
        <v>2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Yna.co.kr</v>
      </c>
      <c r="I2243" s="26" t="str">
        <f>IF(E2243="","",INDEX('기사 리스트'!B:B,MATCH("https://skinnonews.com"&amp;A2243,'기사 리스트'!C:C,0)))</f>
        <v/>
      </c>
    </row>
    <row r="2244" spans="1:9">
      <c r="A2244" s="32" t="s">
        <v>2782</v>
      </c>
      <c r="B2244" s="32" t="s">
        <v>2663</v>
      </c>
      <c r="C2244" s="32">
        <v>2</v>
      </c>
      <c r="D2244" s="32">
        <v>1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M.youtube.com</v>
      </c>
      <c r="I2244" s="26" t="str">
        <f>IF(E2244="","",INDEX('기사 리스트'!B:B,MATCH("https://skinnonews.com"&amp;A2244,'기사 리스트'!C:C,0)))</f>
        <v/>
      </c>
    </row>
    <row r="2245" spans="1:9">
      <c r="A2245" s="32" t="s">
        <v>1955</v>
      </c>
      <c r="B2245" s="32" t="s">
        <v>3356</v>
      </c>
      <c r="C2245" s="32">
        <v>2</v>
      </c>
      <c r="D2245" s="32">
        <v>1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Edgeservices.bing.com</v>
      </c>
      <c r="I2245" s="26" t="str">
        <f>IF(E2245="","",INDEX('기사 리스트'!B:B,MATCH("https://skinnonews.com"&amp;A2245,'기사 리스트'!C:C,0)))</f>
        <v/>
      </c>
    </row>
    <row r="2246" spans="1:9">
      <c r="A2246" s="32" t="s">
        <v>1955</v>
      </c>
      <c r="B2246" s="32" t="s">
        <v>2596</v>
      </c>
      <c r="C2246" s="32">
        <v>2</v>
      </c>
      <c r="D2246" s="32">
        <v>2</v>
      </c>
      <c r="E2246" s="26" t="str">
        <f>IFERROR(MATCH(A2246,기사별유입!$J$3:$J$3072,0),"")</f>
        <v/>
      </c>
      <c r="F2246" s="26" t="str">
        <f>IF(E2246="","",E2246&amp;"@"&amp;COUNTIF($E$1:E2246,E2246))</f>
        <v/>
      </c>
      <c r="G2246" s="26" t="str">
        <f t="shared" si="35"/>
        <v>Google 검색</v>
      </c>
      <c r="I2246" s="26" t="str">
        <f>IF(E2246="","",INDEX('기사 리스트'!B:B,MATCH("https://skinnonews.com"&amp;A2246,'기사 리스트'!C:C,0)))</f>
        <v/>
      </c>
    </row>
    <row r="2247" spans="1:9">
      <c r="A2247" s="32" t="s">
        <v>1859</v>
      </c>
      <c r="B2247" s="32" t="s">
        <v>2596</v>
      </c>
      <c r="C2247" s="32">
        <v>2</v>
      </c>
      <c r="D2247" s="32">
        <v>2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Google 검색</v>
      </c>
      <c r="I2247" s="26" t="str">
        <f>IF(E2247="","",INDEX('기사 리스트'!B:B,MATCH("https://skinnonews.com"&amp;A2247,'기사 리스트'!C:C,0)))</f>
        <v/>
      </c>
    </row>
    <row r="2248" spans="1:9">
      <c r="A2248" s="32" t="s">
        <v>1669</v>
      </c>
      <c r="B2248" s="32" t="s">
        <v>2669</v>
      </c>
      <c r="C2248" s="32">
        <v>2</v>
      </c>
      <c r="D2248" s="32">
        <v>2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Lm.facebook.com</v>
      </c>
      <c r="I2248" s="26" t="str">
        <f>IF(E2248="","",INDEX('기사 리스트'!B:B,MATCH("https://skinnonews.com"&amp;A2248,'기사 리스트'!C:C,0)))</f>
        <v/>
      </c>
    </row>
    <row r="2249" spans="1:9">
      <c r="A2249" s="32" t="s">
        <v>1669</v>
      </c>
      <c r="B2249" s="32" t="s">
        <v>2642</v>
      </c>
      <c r="C2249" s="32">
        <v>2</v>
      </c>
      <c r="D2249" s="32">
        <v>2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M.facebook.com</v>
      </c>
      <c r="I2249" s="26" t="str">
        <f>IF(E2249="","",INDEX('기사 리스트'!B:B,MATCH("https://skinnonews.com"&amp;A2249,'기사 리스트'!C:C,0)))</f>
        <v/>
      </c>
    </row>
    <row r="2250" spans="1:9">
      <c r="A2250" s="32" t="s">
        <v>1709</v>
      </c>
      <c r="B2250" s="32" t="s">
        <v>2596</v>
      </c>
      <c r="C2250" s="32">
        <v>2</v>
      </c>
      <c r="D2250" s="32">
        <v>2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Google 검색</v>
      </c>
      <c r="I2250" s="26" t="str">
        <f>IF(E2250="","",INDEX('기사 리스트'!B:B,MATCH("https://skinnonews.com"&amp;A2250,'기사 리스트'!C:C,0)))</f>
        <v/>
      </c>
    </row>
    <row r="2251" spans="1:9">
      <c r="A2251" s="32" t="s">
        <v>3675</v>
      </c>
      <c r="B2251" s="32" t="s">
        <v>2596</v>
      </c>
      <c r="C2251" s="32">
        <v>2</v>
      </c>
      <c r="D2251" s="32">
        <v>1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Google 검색</v>
      </c>
      <c r="I2251" s="26" t="str">
        <f>IF(E2251="","",INDEX('기사 리스트'!B:B,MATCH("https://skinnonews.com"&amp;A2251,'기사 리스트'!C:C,0)))</f>
        <v/>
      </c>
    </row>
    <row r="2252" spans="1:9">
      <c r="A2252" s="32" t="s">
        <v>2067</v>
      </c>
      <c r="B2252" s="32" t="s">
        <v>2596</v>
      </c>
      <c r="C2252" s="32">
        <v>2</v>
      </c>
      <c r="D2252" s="32">
        <v>1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Google 검색</v>
      </c>
      <c r="I2252" s="26" t="str">
        <f>IF(E2252="","",INDEX('기사 리스트'!B:B,MATCH("https://skinnonews.com"&amp;A2252,'기사 리스트'!C:C,0)))</f>
        <v/>
      </c>
    </row>
    <row r="2253" spans="1:9">
      <c r="A2253" s="32" t="s">
        <v>2377</v>
      </c>
      <c r="B2253" s="32" t="s">
        <v>2598</v>
      </c>
      <c r="C2253" s="32">
        <v>2</v>
      </c>
      <c r="D2253" s="32">
        <v>2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Naver 검색</v>
      </c>
      <c r="I2253" s="26" t="str">
        <f>IF(E2253="","",INDEX('기사 리스트'!B:B,MATCH("https://skinnonews.com"&amp;A2253,'기사 리스트'!C:C,0)))</f>
        <v/>
      </c>
    </row>
    <row r="2254" spans="1:9">
      <c r="A2254" s="32" t="s">
        <v>2204</v>
      </c>
      <c r="B2254" s="32" t="s">
        <v>2596</v>
      </c>
      <c r="C2254" s="32">
        <v>2</v>
      </c>
      <c r="D2254" s="32">
        <v>2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Google 검색</v>
      </c>
      <c r="I2254" s="26" t="str">
        <f>IF(E2254="","",INDEX('기사 리스트'!B:B,MATCH("https://skinnonews.com"&amp;A2254,'기사 리스트'!C:C,0)))</f>
        <v/>
      </c>
    </row>
    <row r="2255" spans="1:9">
      <c r="A2255" s="32" t="s">
        <v>1044</v>
      </c>
      <c r="B2255" s="32" t="s">
        <v>2609</v>
      </c>
      <c r="C2255" s="32">
        <v>2</v>
      </c>
      <c r="D2255" s="32">
        <v>2</v>
      </c>
      <c r="E2255" s="26">
        <f>IFERROR(MATCH(A2255,기사별유입!$J$3:$J$3072,0),"")</f>
        <v>57</v>
      </c>
      <c r="F2255" s="26" t="str">
        <f>IF(E2255="","",E2255&amp;"@"&amp;COUNTIF($E$1:E2255,E2255))</f>
        <v>57@4</v>
      </c>
      <c r="G2255" s="26" t="str">
        <f t="shared" si="35"/>
        <v>Bing</v>
      </c>
      <c r="I2255" s="26" t="str">
        <f>IF(E2255="","",INDEX('기사 리스트'!B:B,MATCH("https://skinnonews.com"&amp;A2255,'기사 리스트'!C:C,0)))</f>
        <v>SK온·포드 합작 ‘블루오벌SK’, 미국 최대 배터리 공장 기공식</v>
      </c>
    </row>
    <row r="2256" spans="1:9">
      <c r="A2256" s="32" t="s">
        <v>1044</v>
      </c>
      <c r="B2256" s="32" t="s">
        <v>2599</v>
      </c>
      <c r="C2256" s="32">
        <v>2</v>
      </c>
      <c r="D2256" s="32">
        <v>2</v>
      </c>
      <c r="E2256" s="26">
        <f>IFERROR(MATCH(A2256,기사별유입!$J$3:$J$3072,0),"")</f>
        <v>57</v>
      </c>
      <c r="F2256" s="26" t="str">
        <f>IF(E2256="","",E2256&amp;"@"&amp;COUNTIF($E$1:E2256,E2256))</f>
        <v>57@5</v>
      </c>
      <c r="G2256" s="26" t="str">
        <f t="shared" si="35"/>
        <v>Sk-on.com</v>
      </c>
      <c r="I2256" s="26" t="str">
        <f>IF(E2256="","",INDEX('기사 리스트'!B:B,MATCH("https://skinnonews.com"&amp;A2256,'기사 리스트'!C:C,0)))</f>
        <v>SK온·포드 합작 ‘블루오벌SK’, 미국 최대 배터리 공장 기공식</v>
      </c>
    </row>
    <row r="2257" spans="1:9">
      <c r="A2257" s="32" t="s">
        <v>3018</v>
      </c>
      <c r="B2257" s="32" t="s">
        <v>2597</v>
      </c>
      <c r="C2257" s="32">
        <v>2</v>
      </c>
      <c r="D2257" s="32">
        <v>1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직접유입</v>
      </c>
      <c r="I2257" s="26" t="str">
        <f>IF(E2257="","",INDEX('기사 리스트'!B:B,MATCH("https://skinnonews.com"&amp;A2257,'기사 리스트'!C:C,0)))</f>
        <v/>
      </c>
    </row>
    <row r="2258" spans="1:9">
      <c r="A2258" s="32" t="s">
        <v>1959</v>
      </c>
      <c r="B2258" s="32" t="s">
        <v>2596</v>
      </c>
      <c r="C2258" s="32">
        <v>2</v>
      </c>
      <c r="D2258" s="32">
        <v>2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Google 검색</v>
      </c>
      <c r="I2258" s="26" t="str">
        <f>IF(E2258="","",INDEX('기사 리스트'!B:B,MATCH("https://skinnonews.com"&amp;A2258,'기사 리스트'!C:C,0)))</f>
        <v/>
      </c>
    </row>
    <row r="2259" spans="1:9">
      <c r="A2259" s="32" t="s">
        <v>1449</v>
      </c>
      <c r="B2259" s="32" t="s">
        <v>2597</v>
      </c>
      <c r="C2259" s="32">
        <v>2</v>
      </c>
      <c r="D2259" s="32">
        <v>1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직접유입</v>
      </c>
      <c r="I2259" s="26" t="str">
        <f>IF(E2259="","",INDEX('기사 리스트'!B:B,MATCH("https://skinnonews.com"&amp;A2259,'기사 리스트'!C:C,0)))</f>
        <v/>
      </c>
    </row>
    <row r="2260" spans="1:9">
      <c r="A2260" s="32" t="s">
        <v>1449</v>
      </c>
      <c r="B2260" s="32" t="s">
        <v>2598</v>
      </c>
      <c r="C2260" s="32">
        <v>2</v>
      </c>
      <c r="D2260" s="32">
        <v>2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Naver 검색</v>
      </c>
      <c r="I2260" s="26" t="str">
        <f>IF(E2260="","",INDEX('기사 리스트'!B:B,MATCH("https://skinnonews.com"&amp;A2260,'기사 리스트'!C:C,0)))</f>
        <v/>
      </c>
    </row>
    <row r="2261" spans="1:9">
      <c r="A2261" s="32" t="s">
        <v>2206</v>
      </c>
      <c r="B2261" s="32" t="s">
        <v>2606</v>
      </c>
      <c r="C2261" s="32">
        <v>2</v>
      </c>
      <c r="D2261" s="32">
        <v>1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M.search.naver.com</v>
      </c>
      <c r="I2261" s="26" t="str">
        <f>IF(E2261="","",INDEX('기사 리스트'!B:B,MATCH("https://skinnonews.com"&amp;A2261,'기사 리스트'!C:C,0)))</f>
        <v/>
      </c>
    </row>
    <row r="2262" spans="1:9">
      <c r="A2262" s="32" t="s">
        <v>3676</v>
      </c>
      <c r="B2262" s="32" t="s">
        <v>2598</v>
      </c>
      <c r="C2262" s="32">
        <v>2</v>
      </c>
      <c r="D2262" s="32">
        <v>1</v>
      </c>
      <c r="E2262" s="26" t="str">
        <f>IFERROR(MATCH(A2262,기사별유입!$J$3:$J$3072,0),"")</f>
        <v/>
      </c>
      <c r="F2262" s="26" t="str">
        <f>IF(E2262="","",E2262&amp;"@"&amp;COUNTIF($E$1:E2262,E2262))</f>
        <v/>
      </c>
      <c r="G2262" s="26" t="str">
        <f t="shared" si="35"/>
        <v>Naver 검색</v>
      </c>
      <c r="I2262" s="26" t="str">
        <f>IF(E2262="","",INDEX('기사 리스트'!B:B,MATCH("https://skinnonews.com"&amp;A2262,'기사 리스트'!C:C,0)))</f>
        <v/>
      </c>
    </row>
    <row r="2263" spans="1:9">
      <c r="A2263" s="32" t="s">
        <v>1151</v>
      </c>
      <c r="B2263" s="32" t="s">
        <v>2668</v>
      </c>
      <c r="C2263" s="32">
        <v>2</v>
      </c>
      <c r="D2263" s="32">
        <v>1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Cn.bing.com</v>
      </c>
      <c r="I2263" s="26" t="str">
        <f>IF(E2263="","",INDEX('기사 리스트'!B:B,MATCH("https://skinnonews.com"&amp;A2263,'기사 리스트'!C:C,0)))</f>
        <v/>
      </c>
    </row>
    <row r="2264" spans="1:9">
      <c r="A2264" s="32" t="s">
        <v>2068</v>
      </c>
      <c r="B2264" s="32" t="s">
        <v>2596</v>
      </c>
      <c r="C2264" s="32">
        <v>2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Google 검색</v>
      </c>
      <c r="I2264" s="26" t="str">
        <f>IF(E2264="","",INDEX('기사 리스트'!B:B,MATCH("https://skinnonews.com"&amp;A2264,'기사 리스트'!C:C,0)))</f>
        <v/>
      </c>
    </row>
    <row r="2265" spans="1:9">
      <c r="A2265" s="32" t="s">
        <v>2068</v>
      </c>
      <c r="B2265" s="32" t="s">
        <v>2598</v>
      </c>
      <c r="C2265" s="32">
        <v>2</v>
      </c>
      <c r="D2265" s="32">
        <v>2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Naver 검색</v>
      </c>
      <c r="I2265" s="26" t="str">
        <f>IF(E2265="","",INDEX('기사 리스트'!B:B,MATCH("https://skinnonews.com"&amp;A2265,'기사 리스트'!C:C,0)))</f>
        <v/>
      </c>
    </row>
    <row r="2266" spans="1:9">
      <c r="A2266" s="32" t="s">
        <v>2069</v>
      </c>
      <c r="B2266" s="32" t="s">
        <v>2596</v>
      </c>
      <c r="C2266" s="32">
        <v>2</v>
      </c>
      <c r="D2266" s="32">
        <v>2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Google 검색</v>
      </c>
      <c r="I2266" s="26" t="str">
        <f>IF(E2266="","",INDEX('기사 리스트'!B:B,MATCH("https://skinnonews.com"&amp;A2266,'기사 리스트'!C:C,0)))</f>
        <v/>
      </c>
    </row>
    <row r="2267" spans="1:9">
      <c r="A2267" s="32" t="s">
        <v>2804</v>
      </c>
      <c r="B2267" s="32" t="s">
        <v>2596</v>
      </c>
      <c r="C2267" s="32">
        <v>2</v>
      </c>
      <c r="D2267" s="32">
        <v>1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Google 검색</v>
      </c>
      <c r="I2267" s="26" t="str">
        <f>IF(E2267="","",INDEX('기사 리스트'!B:B,MATCH("https://skinnonews.com"&amp;A2267,'기사 리스트'!C:C,0)))</f>
        <v/>
      </c>
    </row>
    <row r="2268" spans="1:9">
      <c r="A2268" s="32" t="s">
        <v>2210</v>
      </c>
      <c r="B2268" s="32" t="s">
        <v>2597</v>
      </c>
      <c r="C2268" s="32">
        <v>2</v>
      </c>
      <c r="D2268" s="32">
        <v>1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직접유입</v>
      </c>
      <c r="I2268" s="26" t="str">
        <f>IF(E2268="","",INDEX('기사 리스트'!B:B,MATCH("https://skinnonews.com"&amp;A2268,'기사 리스트'!C:C,0)))</f>
        <v/>
      </c>
    </row>
    <row r="2269" spans="1:9">
      <c r="A2269" s="32" t="s">
        <v>1567</v>
      </c>
      <c r="B2269" s="32" t="s">
        <v>2609</v>
      </c>
      <c r="C2269" s="32">
        <v>2</v>
      </c>
      <c r="D2269" s="32">
        <v>2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Bing</v>
      </c>
      <c r="I2269" s="26" t="str">
        <f>IF(E2269="","",INDEX('기사 리스트'!B:B,MATCH("https://skinnonews.com"&amp;A2269,'기사 리스트'!C:C,0)))</f>
        <v/>
      </c>
    </row>
    <row r="2270" spans="1:9">
      <c r="A2270" s="32" t="s">
        <v>1567</v>
      </c>
      <c r="B2270" s="32" t="s">
        <v>2596</v>
      </c>
      <c r="C2270" s="32">
        <v>2</v>
      </c>
      <c r="D2270" s="32">
        <v>2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Google 검색</v>
      </c>
      <c r="I2270" s="26" t="str">
        <f>IF(E2270="","",INDEX('기사 리스트'!B:B,MATCH("https://skinnonews.com"&amp;A2270,'기사 리스트'!C:C,0)))</f>
        <v/>
      </c>
    </row>
    <row r="2271" spans="1:9">
      <c r="A2271" s="32" t="s">
        <v>2070</v>
      </c>
      <c r="B2271" s="32" t="s">
        <v>2596</v>
      </c>
      <c r="C2271" s="32">
        <v>2</v>
      </c>
      <c r="D2271" s="32">
        <v>2</v>
      </c>
      <c r="E2271" s="26" t="str">
        <f>IFERROR(MATCH(A2271,기사별유입!$J$3:$J$3072,0),"")</f>
        <v/>
      </c>
      <c r="F2271" s="26" t="str">
        <f>IF(E2271="","",E2271&amp;"@"&amp;COUNTIF($E$1:E2271,E2271))</f>
        <v/>
      </c>
      <c r="G2271" s="26" t="str">
        <f t="shared" si="35"/>
        <v>Google 검색</v>
      </c>
      <c r="I2271" s="26" t="str">
        <f>IF(E2271="","",INDEX('기사 리스트'!B:B,MATCH("https://skinnonews.com"&amp;A2271,'기사 리스트'!C:C,0)))</f>
        <v/>
      </c>
    </row>
    <row r="2272" spans="1:9">
      <c r="A2272" s="32" t="s">
        <v>1357</v>
      </c>
      <c r="B2272" s="32" t="s">
        <v>2597</v>
      </c>
      <c r="C2272" s="32">
        <v>2</v>
      </c>
      <c r="D2272" s="32">
        <v>2</v>
      </c>
      <c r="E2272" s="26" t="str">
        <f>IFERROR(MATCH(A2272,기사별유입!$J$3:$J$3072,0),"")</f>
        <v/>
      </c>
      <c r="F2272" s="26" t="str">
        <f>IF(E2272="","",E2272&amp;"@"&amp;COUNTIF($E$1:E2272,E2272))</f>
        <v/>
      </c>
      <c r="G2272" s="26" t="str">
        <f t="shared" si="35"/>
        <v>직접유입</v>
      </c>
      <c r="I2272" s="26" t="str">
        <f>IF(E2272="","",INDEX('기사 리스트'!B:B,MATCH("https://skinnonews.com"&amp;A2272,'기사 리스트'!C:C,0)))</f>
        <v/>
      </c>
    </row>
    <row r="2273" spans="1:9">
      <c r="A2273" s="32" t="s">
        <v>1963</v>
      </c>
      <c r="B2273" s="32" t="s">
        <v>2601</v>
      </c>
      <c r="C2273" s="32">
        <v>2</v>
      </c>
      <c r="D2273" s="32">
        <v>2</v>
      </c>
      <c r="E2273" s="26" t="str">
        <f>IFERROR(MATCH(A2273,기사별유입!$J$3:$J$3072,0),"")</f>
        <v/>
      </c>
      <c r="F2273" s="26" t="str">
        <f>IF(E2273="","",E2273&amp;"@"&amp;COUNTIF($E$1:E2273,E2273))</f>
        <v/>
      </c>
      <c r="G2273" s="26" t="str">
        <f t="shared" si="35"/>
        <v>Naver.com</v>
      </c>
      <c r="I2273" s="26" t="str">
        <f>IF(E2273="","",INDEX('기사 리스트'!B:B,MATCH("https://skinnonews.com"&amp;A2273,'기사 리스트'!C:C,0)))</f>
        <v/>
      </c>
    </row>
    <row r="2274" spans="1:9">
      <c r="A2274" s="32" t="s">
        <v>3678</v>
      </c>
      <c r="B2274" s="32" t="s">
        <v>2596</v>
      </c>
      <c r="C2274" s="32">
        <v>2</v>
      </c>
      <c r="D2274" s="32">
        <v>2</v>
      </c>
      <c r="E2274" s="26" t="str">
        <f>IFERROR(MATCH(A2274,기사별유입!$J$3:$J$3072,0),"")</f>
        <v/>
      </c>
      <c r="F2274" s="26" t="str">
        <f>IF(E2274="","",E2274&amp;"@"&amp;COUNTIF($E$1:E2274,E2274))</f>
        <v/>
      </c>
      <c r="G2274" s="26" t="str">
        <f t="shared" si="35"/>
        <v>Google 검색</v>
      </c>
      <c r="I2274" s="26" t="str">
        <f>IF(E2274="","",INDEX('기사 리스트'!B:B,MATCH("https://skinnonews.com"&amp;A2274,'기사 리스트'!C:C,0)))</f>
        <v/>
      </c>
    </row>
    <row r="2275" spans="1:9">
      <c r="A2275" s="32" t="s">
        <v>2071</v>
      </c>
      <c r="B2275" s="32" t="s">
        <v>2596</v>
      </c>
      <c r="C2275" s="32">
        <v>2</v>
      </c>
      <c r="D2275" s="32">
        <v>2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Google 검색</v>
      </c>
      <c r="I2275" s="26" t="str">
        <f>IF(E2275="","",INDEX('기사 리스트'!B:B,MATCH("https://skinnonews.com"&amp;A2275,'기사 리스트'!C:C,0)))</f>
        <v/>
      </c>
    </row>
    <row r="2276" spans="1:9">
      <c r="A2276" s="32" t="s">
        <v>3679</v>
      </c>
      <c r="B2276" s="32" t="s">
        <v>2596</v>
      </c>
      <c r="C2276" s="32">
        <v>2</v>
      </c>
      <c r="D2276" s="32">
        <v>2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Google 검색</v>
      </c>
      <c r="I2276" s="26" t="str">
        <f>IF(E2276="","",INDEX('기사 리스트'!B:B,MATCH("https://skinnonews.com"&amp;A2276,'기사 리스트'!C:C,0)))</f>
        <v/>
      </c>
    </row>
    <row r="2277" spans="1:9">
      <c r="A2277" s="32" t="s">
        <v>3496</v>
      </c>
      <c r="B2277" s="32" t="s">
        <v>2597</v>
      </c>
      <c r="C2277" s="32">
        <v>2</v>
      </c>
      <c r="D2277" s="32">
        <v>1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직접유입</v>
      </c>
      <c r="I2277" s="26" t="str">
        <f>IF(E2277="","",INDEX('기사 리스트'!B:B,MATCH("https://skinnonews.com"&amp;A2277,'기사 리스트'!C:C,0)))</f>
        <v/>
      </c>
    </row>
    <row r="2278" spans="1:9">
      <c r="A2278" s="32" t="s">
        <v>3578</v>
      </c>
      <c r="B2278" s="32" t="s">
        <v>2597</v>
      </c>
      <c r="C2278" s="32">
        <v>2</v>
      </c>
      <c r="D2278" s="32">
        <v>1</v>
      </c>
      <c r="E2278" s="26" t="str">
        <f>IFERROR(MATCH(A2278,기사별유입!$J$3:$J$3072,0),"")</f>
        <v/>
      </c>
      <c r="F2278" s="26" t="str">
        <f>IF(E2278="","",E2278&amp;"@"&amp;COUNTIF($E$1:E2278,E2278))</f>
        <v/>
      </c>
      <c r="G2278" s="26" t="str">
        <f t="shared" si="35"/>
        <v>직접유입</v>
      </c>
      <c r="I2278" s="26" t="str">
        <f>IF(E2278="","",INDEX('기사 리스트'!B:B,MATCH("https://skinnonews.com"&amp;A2278,'기사 리스트'!C:C,0)))</f>
        <v/>
      </c>
    </row>
    <row r="2279" spans="1:9">
      <c r="A2279" s="32" t="s">
        <v>2383</v>
      </c>
      <c r="B2279" s="32" t="s">
        <v>2596</v>
      </c>
      <c r="C2279" s="32">
        <v>2</v>
      </c>
      <c r="D2279" s="32">
        <v>1</v>
      </c>
      <c r="E2279" s="26" t="str">
        <f>IFERROR(MATCH(A2279,기사별유입!$J$3:$J$3072,0),"")</f>
        <v/>
      </c>
      <c r="F2279" s="26" t="str">
        <f>IF(E2279="","",E2279&amp;"@"&amp;COUNTIF($E$1:E2279,E2279))</f>
        <v/>
      </c>
      <c r="G2279" s="26" t="str">
        <f t="shared" si="35"/>
        <v>Google 검색</v>
      </c>
      <c r="I2279" s="26" t="str">
        <f>IF(E2279="","",INDEX('기사 리스트'!B:B,MATCH("https://skinnonews.com"&amp;A2279,'기사 리스트'!C:C,0)))</f>
        <v/>
      </c>
    </row>
    <row r="2280" spans="1:9">
      <c r="A2280" s="32" t="s">
        <v>1569</v>
      </c>
      <c r="B2280" s="32" t="s">
        <v>2597</v>
      </c>
      <c r="C2280" s="32">
        <v>2</v>
      </c>
      <c r="D2280" s="32">
        <v>1</v>
      </c>
      <c r="E2280" s="26" t="str">
        <f>IFERROR(MATCH(A2280,기사별유입!$J$3:$J$3072,0),"")</f>
        <v/>
      </c>
      <c r="F2280" s="26" t="str">
        <f>IF(E2280="","",E2280&amp;"@"&amp;COUNTIF($E$1:E2280,E2280))</f>
        <v/>
      </c>
      <c r="G2280" s="26" t="str">
        <f t="shared" si="35"/>
        <v>직접유입</v>
      </c>
      <c r="I2280" s="26" t="str">
        <f>IF(E2280="","",INDEX('기사 리스트'!B:B,MATCH("https://skinnonews.com"&amp;A2280,'기사 리스트'!C:C,0)))</f>
        <v/>
      </c>
    </row>
    <row r="2281" spans="1:9">
      <c r="A2281" s="32" t="s">
        <v>1670</v>
      </c>
      <c r="B2281" s="32" t="s">
        <v>2597</v>
      </c>
      <c r="C2281" s="32">
        <v>2</v>
      </c>
      <c r="D2281" s="32">
        <v>2</v>
      </c>
      <c r="E2281" s="26" t="str">
        <f>IFERROR(MATCH(A2281,기사별유입!$J$3:$J$3072,0),"")</f>
        <v/>
      </c>
      <c r="F2281" s="26" t="str">
        <f>IF(E2281="","",E2281&amp;"@"&amp;COUNTIF($E$1:E2281,E2281))</f>
        <v/>
      </c>
      <c r="G2281" s="26" t="str">
        <f t="shared" si="35"/>
        <v>직접유입</v>
      </c>
      <c r="I2281" s="26" t="str">
        <f>IF(E2281="","",INDEX('기사 리스트'!B:B,MATCH("https://skinnonews.com"&amp;A2281,'기사 리스트'!C:C,0)))</f>
        <v/>
      </c>
    </row>
    <row r="2282" spans="1:9">
      <c r="A2282" s="32" t="s">
        <v>2829</v>
      </c>
      <c r="B2282" s="32" t="s">
        <v>2596</v>
      </c>
      <c r="C2282" s="32">
        <v>2</v>
      </c>
      <c r="D2282" s="32">
        <v>1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Google 검색</v>
      </c>
      <c r="I2282" s="26" t="str">
        <f>IF(E2282="","",INDEX('기사 리스트'!B:B,MATCH("https://skinnonews.com"&amp;A2282,'기사 리스트'!C:C,0)))</f>
        <v/>
      </c>
    </row>
    <row r="2283" spans="1:9">
      <c r="A2283" s="32" t="s">
        <v>3083</v>
      </c>
      <c r="B2283" s="32" t="s">
        <v>2596</v>
      </c>
      <c r="C2283" s="32">
        <v>2</v>
      </c>
      <c r="D2283" s="32">
        <v>1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Google 검색</v>
      </c>
      <c r="I2283" s="26" t="str">
        <f>IF(E2283="","",INDEX('기사 리스트'!B:B,MATCH("https://skinnonews.com"&amp;A2283,'기사 리스트'!C:C,0)))</f>
        <v/>
      </c>
    </row>
    <row r="2284" spans="1:9">
      <c r="A2284" s="32" t="s">
        <v>1412</v>
      </c>
      <c r="B2284" s="32" t="s">
        <v>2597</v>
      </c>
      <c r="C2284" s="32">
        <v>2</v>
      </c>
      <c r="D2284" s="32">
        <v>1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직접유입</v>
      </c>
      <c r="I2284" s="26" t="str">
        <f>IF(E2284="","",INDEX('기사 리스트'!B:B,MATCH("https://skinnonews.com"&amp;A2284,'기사 리스트'!C:C,0)))</f>
        <v/>
      </c>
    </row>
    <row r="2285" spans="1:9">
      <c r="A2285" s="32" t="s">
        <v>1453</v>
      </c>
      <c r="B2285" s="32" t="s">
        <v>2597</v>
      </c>
      <c r="C2285" s="32">
        <v>2</v>
      </c>
      <c r="D2285" s="32">
        <v>1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직접유입</v>
      </c>
      <c r="I2285" s="26" t="str">
        <f>IF(E2285="","",INDEX('기사 리스트'!B:B,MATCH("https://skinnonews.com"&amp;A2285,'기사 리스트'!C:C,0)))</f>
        <v/>
      </c>
    </row>
    <row r="2286" spans="1:9">
      <c r="A2286" s="32" t="s">
        <v>1570</v>
      </c>
      <c r="B2286" s="32" t="s">
        <v>2597</v>
      </c>
      <c r="C2286" s="32">
        <v>2</v>
      </c>
      <c r="D2286" s="32">
        <v>1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직접유입</v>
      </c>
      <c r="I2286" s="26" t="str">
        <f>IF(E2286="","",INDEX('기사 리스트'!B:B,MATCH("https://skinnonews.com"&amp;A2286,'기사 리스트'!C:C,0)))</f>
        <v/>
      </c>
    </row>
    <row r="2287" spans="1:9">
      <c r="A2287" s="32" t="s">
        <v>1183</v>
      </c>
      <c r="B2287" s="32" t="s">
        <v>2597</v>
      </c>
      <c r="C2287" s="32">
        <v>2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직접유입</v>
      </c>
      <c r="I2287" s="26" t="str">
        <f>IF(E2287="","",INDEX('기사 리스트'!B:B,MATCH("https://skinnonews.com"&amp;A2287,'기사 리스트'!C:C,0)))</f>
        <v/>
      </c>
    </row>
    <row r="2288" spans="1:9">
      <c r="A2288" s="32" t="s">
        <v>1072</v>
      </c>
      <c r="B2288" s="32" t="s">
        <v>4768</v>
      </c>
      <c r="C2288" s="32">
        <v>2</v>
      </c>
      <c r="D2288" s="32">
        <v>0</v>
      </c>
      <c r="E2288" s="26" t="str">
        <f>IFERROR(MATCH(A2288,기사별유입!$J$3:$J$3072,0),"")</f>
        <v/>
      </c>
      <c r="F2288" s="26" t="str">
        <f>IF(E2288="","",E2288&amp;"@"&amp;COUNTIF($E$1:E2288,E2288))</f>
        <v/>
      </c>
      <c r="G2288" s="26" t="str">
        <f t="shared" si="35"/>
        <v>Sdt.atlassian.net</v>
      </c>
      <c r="I2288" s="26" t="str">
        <f>IF(E2288="","",INDEX('기사 리스트'!B:B,MATCH("https://skinnonews.com"&amp;A2288,'기사 리스트'!C:C,0)))</f>
        <v/>
      </c>
    </row>
    <row r="2289" spans="1:9">
      <c r="A2289" s="32" t="s">
        <v>1072</v>
      </c>
      <c r="B2289" s="32" t="s">
        <v>2605</v>
      </c>
      <c r="C2289" s="32">
        <v>2</v>
      </c>
      <c r="D2289" s="32">
        <v>1</v>
      </c>
      <c r="E2289" s="26" t="str">
        <f>IFERROR(MATCH(A2289,기사별유입!$J$3:$J$3072,0),"")</f>
        <v/>
      </c>
      <c r="F2289" s="26" t="str">
        <f>IF(E2289="","",E2289&amp;"@"&amp;COUNTIF($E$1:E2289,E2289))</f>
        <v/>
      </c>
      <c r="G2289" s="26" t="str">
        <f t="shared" si="35"/>
        <v>Skenmove.com</v>
      </c>
      <c r="I2289" s="26" t="str">
        <f>IF(E2289="","",INDEX('기사 리스트'!B:B,MATCH("https://skinnonews.com"&amp;A2289,'기사 리스트'!C:C,0)))</f>
        <v/>
      </c>
    </row>
    <row r="2290" spans="1:9">
      <c r="A2290" s="32" t="s">
        <v>1413</v>
      </c>
      <c r="B2290" s="32" t="s">
        <v>2598</v>
      </c>
      <c r="C2290" s="32">
        <v>2</v>
      </c>
      <c r="D2290" s="32">
        <v>2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Naver 검색</v>
      </c>
      <c r="I2290" s="26" t="str">
        <f>IF(E2290="","",INDEX('기사 리스트'!B:B,MATCH("https://skinnonews.com"&amp;A2290,'기사 리스트'!C:C,0)))</f>
        <v/>
      </c>
    </row>
    <row r="2291" spans="1:9">
      <c r="A2291" s="32" t="s">
        <v>2830</v>
      </c>
      <c r="B2291" s="32" t="s">
        <v>2596</v>
      </c>
      <c r="C2291" s="32">
        <v>2</v>
      </c>
      <c r="D2291" s="32">
        <v>2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Google 검색</v>
      </c>
      <c r="I2291" s="26" t="str">
        <f>IF(E2291="","",INDEX('기사 리스트'!B:B,MATCH("https://skinnonews.com"&amp;A2291,'기사 리스트'!C:C,0)))</f>
        <v/>
      </c>
    </row>
    <row r="2292" spans="1:9">
      <c r="A2292" s="32" t="s">
        <v>1239</v>
      </c>
      <c r="B2292" s="32" t="s">
        <v>2597</v>
      </c>
      <c r="C2292" s="32">
        <v>2</v>
      </c>
      <c r="D2292" s="32">
        <v>1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직접유입</v>
      </c>
      <c r="I2292" s="26" t="str">
        <f>IF(E2292="","",INDEX('기사 리스트'!B:B,MATCH("https://skinnonews.com"&amp;A2292,'기사 리스트'!C:C,0)))</f>
        <v/>
      </c>
    </row>
    <row r="2293" spans="1:9">
      <c r="A2293" s="32" t="s">
        <v>1000</v>
      </c>
      <c r="B2293" s="32" t="s">
        <v>2627</v>
      </c>
      <c r="C2293" s="32">
        <v>2</v>
      </c>
      <c r="D2293" s="32">
        <v>2</v>
      </c>
      <c r="E2293" s="26">
        <f>IFERROR(MATCH(A2293,기사별유입!$J$3:$J$3072,0),"")</f>
        <v>16</v>
      </c>
      <c r="F2293" s="26" t="str">
        <f>IF(E2293="","",E2293&amp;"@"&amp;COUNTIF($E$1:E2293,E2293))</f>
        <v>16@3</v>
      </c>
      <c r="G2293" s="26" t="str">
        <f t="shared" si="35"/>
        <v>Blog.naver.com</v>
      </c>
      <c r="I2293" s="26" t="str">
        <f>IF(E2293="","",INDEX('기사 리스트'!B:B,MATCH("https://skinnonews.com"&amp;A2293,'기사 리스트'!C:C,0)))</f>
        <v>“액체 속에 담긴 데이터 서버?!” ? 탄소중립 시대 차세대 열관리 기술, 데이터센터 액침냉각</v>
      </c>
    </row>
    <row r="2294" spans="1:9">
      <c r="A2294" s="32" t="s">
        <v>1487</v>
      </c>
      <c r="B2294" s="32" t="s">
        <v>2596</v>
      </c>
      <c r="C2294" s="32">
        <v>2</v>
      </c>
      <c r="D2294" s="32">
        <v>2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Google 검색</v>
      </c>
      <c r="I2294" s="26" t="str">
        <f>IF(E2294="","",INDEX('기사 리스트'!B:B,MATCH("https://skinnonews.com"&amp;A2294,'기사 리스트'!C:C,0)))</f>
        <v/>
      </c>
    </row>
    <row r="2295" spans="1:9">
      <c r="A2295" s="32" t="s">
        <v>1081</v>
      </c>
      <c r="B2295" s="32" t="s">
        <v>2598</v>
      </c>
      <c r="C2295" s="32">
        <v>2</v>
      </c>
      <c r="D2295" s="32">
        <v>1</v>
      </c>
      <c r="E2295" s="26">
        <f>IFERROR(MATCH(A2295,기사별유입!$J$3:$J$3072,0),"")</f>
        <v>78</v>
      </c>
      <c r="F2295" s="26" t="str">
        <f>IF(E2295="","",E2295&amp;"@"&amp;COUNTIF($E$1:E2295,E2295))</f>
        <v>78@3</v>
      </c>
      <c r="G2295" s="26" t="str">
        <f t="shared" si="35"/>
        <v>Naver 검색</v>
      </c>
      <c r="I2295" s="26" t="e">
        <f>IF(E2295="","",INDEX('기사 리스트'!B:B,MATCH("https://skinnonews.com"&amp;A2295,'기사 리스트'!C:C,0)))</f>
        <v>#N/A</v>
      </c>
    </row>
    <row r="2296" spans="1:9">
      <c r="A2296" s="32" t="s">
        <v>1006</v>
      </c>
      <c r="B2296" s="32" t="s">
        <v>2609</v>
      </c>
      <c r="C2296" s="32">
        <v>2</v>
      </c>
      <c r="D2296" s="32">
        <v>2</v>
      </c>
      <c r="E2296" s="26">
        <f>IFERROR(MATCH(A2296,기사별유입!$J$3:$J$3072,0),"")</f>
        <v>15</v>
      </c>
      <c r="F2296" s="26" t="str">
        <f>IF(E2296="","",E2296&amp;"@"&amp;COUNTIF($E$1:E2296,E2296))</f>
        <v>15@3</v>
      </c>
      <c r="G2296" s="26" t="str">
        <f t="shared" si="35"/>
        <v>Bing</v>
      </c>
      <c r="I2296" s="26" t="str">
        <f>IF(E2296="","",INDEX('기사 리스트'!B:B,MATCH("https://skinnonews.com"&amp;A2296,'기사 리스트'!C:C,0)))</f>
        <v>[SKinno Tech] 지금 음극재가 주목받는 이유?</v>
      </c>
    </row>
    <row r="2297" spans="1:9">
      <c r="A2297" s="32" t="s">
        <v>1006</v>
      </c>
      <c r="B2297" s="32" t="s">
        <v>2643</v>
      </c>
      <c r="C2297" s="32">
        <v>2</v>
      </c>
      <c r="D2297" s="32">
        <v>2</v>
      </c>
      <c r="E2297" s="26">
        <f>IFERROR(MATCH(A2297,기사별유입!$J$3:$J$3072,0),"")</f>
        <v>15</v>
      </c>
      <c r="F2297" s="26" t="str">
        <f>IF(E2297="","",E2297&amp;"@"&amp;COUNTIF($E$1:E2297,E2297))</f>
        <v>15@4</v>
      </c>
      <c r="G2297" s="26" t="str">
        <f t="shared" si="35"/>
        <v>Lens.google.com</v>
      </c>
      <c r="I2297" s="26" t="str">
        <f>IF(E2297="","",INDEX('기사 리스트'!B:B,MATCH("https://skinnonews.com"&amp;A2297,'기사 리스트'!C:C,0)))</f>
        <v>[SKinno Tech] 지금 음극재가 주목받는 이유?</v>
      </c>
    </row>
    <row r="2298" spans="1:9">
      <c r="A2298" s="32" t="s">
        <v>1006</v>
      </c>
      <c r="B2298" s="32" t="s">
        <v>2633</v>
      </c>
      <c r="C2298" s="32">
        <v>2</v>
      </c>
      <c r="D2298" s="32">
        <v>2</v>
      </c>
      <c r="E2298" s="26">
        <f>IFERROR(MATCH(A2298,기사별유입!$J$3:$J$3072,0),"")</f>
        <v>15</v>
      </c>
      <c r="F2298" s="26" t="str">
        <f>IF(E2298="","",E2298&amp;"@"&amp;COUNTIF($E$1:E2298,E2298))</f>
        <v>15@5</v>
      </c>
      <c r="G2298" s="26" t="str">
        <f t="shared" si="35"/>
        <v>Yahoo</v>
      </c>
      <c r="I2298" s="26" t="str">
        <f>IF(E2298="","",INDEX('기사 리스트'!B:B,MATCH("https://skinnonews.com"&amp;A2298,'기사 리스트'!C:C,0)))</f>
        <v>[SKinno Tech] 지금 음극재가 주목받는 이유?</v>
      </c>
    </row>
    <row r="2299" spans="1:9">
      <c r="A2299" s="32" t="s">
        <v>3680</v>
      </c>
      <c r="B2299" s="32" t="s">
        <v>2596</v>
      </c>
      <c r="C2299" s="32">
        <v>2</v>
      </c>
      <c r="D2299" s="32">
        <v>2</v>
      </c>
      <c r="E2299" s="26" t="str">
        <f>IFERROR(MATCH(A2299,기사별유입!$J$3:$J$3072,0),"")</f>
        <v/>
      </c>
      <c r="F2299" s="26" t="str">
        <f>IF(E2299="","",E2299&amp;"@"&amp;COUNTIF($E$1:E2299,E2299))</f>
        <v/>
      </c>
      <c r="G2299" s="26" t="str">
        <f t="shared" si="35"/>
        <v>Google 검색</v>
      </c>
      <c r="I2299" s="26" t="str">
        <f>IF(E2299="","",INDEX('기사 리스트'!B:B,MATCH("https://skinnonews.com"&amp;A2299,'기사 리스트'!C:C,0)))</f>
        <v/>
      </c>
    </row>
    <row r="2300" spans="1:9">
      <c r="A2300" s="32" t="s">
        <v>1431</v>
      </c>
      <c r="B2300" s="32" t="s">
        <v>2603</v>
      </c>
      <c r="C2300" s="32">
        <v>2</v>
      </c>
      <c r="D2300" s="32">
        <v>2</v>
      </c>
      <c r="E2300" s="26" t="str">
        <f>IFERROR(MATCH(A2300,기사별유입!$J$3:$J$3072,0),"")</f>
        <v/>
      </c>
      <c r="F2300" s="26" t="str">
        <f>IF(E2300="","",E2300&amp;"@"&amp;COUNTIF($E$1:E2300,E2300))</f>
        <v/>
      </c>
      <c r="G2300" s="26" t="str">
        <f t="shared" si="35"/>
        <v>Skenergy.com</v>
      </c>
      <c r="I2300" s="26" t="str">
        <f>IF(E2300="","",INDEX('기사 리스트'!B:B,MATCH("https://skinnonews.com"&amp;A2300,'기사 리스트'!C:C,0)))</f>
        <v/>
      </c>
    </row>
    <row r="2301" spans="1:9">
      <c r="A2301" s="32" t="s">
        <v>2387</v>
      </c>
      <c r="B2301" s="32" t="s">
        <v>2596</v>
      </c>
      <c r="C2301" s="32">
        <v>2</v>
      </c>
      <c r="D2301" s="32">
        <v>2</v>
      </c>
      <c r="E2301" s="26" t="str">
        <f>IFERROR(MATCH(A2301,기사별유입!$J$3:$J$3072,0),"")</f>
        <v/>
      </c>
      <c r="F2301" s="26" t="str">
        <f>IF(E2301="","",E2301&amp;"@"&amp;COUNTIF($E$1:E2301,E2301))</f>
        <v/>
      </c>
      <c r="G2301" s="26" t="str">
        <f t="shared" si="35"/>
        <v>Google 검색</v>
      </c>
      <c r="I2301" s="26" t="str">
        <f>IF(E2301="","",INDEX('기사 리스트'!B:B,MATCH("https://skinnonews.com"&amp;A2301,'기사 리스트'!C:C,0)))</f>
        <v/>
      </c>
    </row>
    <row r="2302" spans="1:9">
      <c r="A2302" s="32" t="s">
        <v>2387</v>
      </c>
      <c r="B2302" s="32" t="s">
        <v>2598</v>
      </c>
      <c r="C2302" s="32">
        <v>2</v>
      </c>
      <c r="D2302" s="32">
        <v>1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Naver 검색</v>
      </c>
      <c r="I2302" s="26" t="str">
        <f>IF(E2302="","",INDEX('기사 리스트'!B:B,MATCH("https://skinnonews.com"&amp;A2302,'기사 리스트'!C:C,0)))</f>
        <v/>
      </c>
    </row>
    <row r="2303" spans="1:9">
      <c r="A2303" s="32" t="s">
        <v>1291</v>
      </c>
      <c r="B2303" s="32" t="s">
        <v>4769</v>
      </c>
      <c r="C2303" s="32">
        <v>2</v>
      </c>
      <c r="D2303" s="32">
        <v>2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Gw.sungeel.com</v>
      </c>
      <c r="I2303" s="26" t="str">
        <f>IF(E2303="","",INDEX('기사 리스트'!B:B,MATCH("https://skinnonews.com"&amp;A2303,'기사 리스트'!C:C,0)))</f>
        <v/>
      </c>
    </row>
    <row r="2304" spans="1:9">
      <c r="A2304" s="32" t="s">
        <v>1712</v>
      </c>
      <c r="B2304" s="32" t="s">
        <v>2598</v>
      </c>
      <c r="C2304" s="32">
        <v>2</v>
      </c>
      <c r="D2304" s="32">
        <v>2</v>
      </c>
      <c r="E2304" s="26" t="str">
        <f>IFERROR(MATCH(A2304,기사별유입!$J$3:$J$3072,0),"")</f>
        <v/>
      </c>
      <c r="F2304" s="26" t="str">
        <f>IF(E2304="","",E2304&amp;"@"&amp;COUNTIF($E$1:E2304,E2304))</f>
        <v/>
      </c>
      <c r="G2304" s="26" t="str">
        <f t="shared" si="35"/>
        <v>Naver 검색</v>
      </c>
      <c r="I2304" s="26" t="str">
        <f>IF(E2304="","",INDEX('기사 리스트'!B:B,MATCH("https://skinnonews.com"&amp;A2304,'기사 리스트'!C:C,0)))</f>
        <v/>
      </c>
    </row>
    <row r="2305" spans="1:9">
      <c r="A2305" s="32" t="s">
        <v>2388</v>
      </c>
      <c r="B2305" s="32" t="s">
        <v>2597</v>
      </c>
      <c r="C2305" s="32">
        <v>2</v>
      </c>
      <c r="D2305" s="32">
        <v>2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직접유입</v>
      </c>
      <c r="I2305" s="26" t="str">
        <f>IF(E2305="","",INDEX('기사 리스트'!B:B,MATCH("https://skinnonews.com"&amp;A2305,'기사 리스트'!C:C,0)))</f>
        <v/>
      </c>
    </row>
    <row r="2306" spans="1:9">
      <c r="A2306" s="32" t="s">
        <v>1137</v>
      </c>
      <c r="B2306" s="32" t="s">
        <v>2634</v>
      </c>
      <c r="C2306" s="32">
        <v>2</v>
      </c>
      <c r="D2306" s="32">
        <v>1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Marklines.com</v>
      </c>
      <c r="I2306" s="26" t="str">
        <f>IF(E2306="","",INDEX('기사 리스트'!B:B,MATCH("https://skinnonews.com"&amp;A2306,'기사 리스트'!C:C,0)))</f>
        <v/>
      </c>
    </row>
    <row r="2307" spans="1:9">
      <c r="A2307" s="32" t="s">
        <v>1308</v>
      </c>
      <c r="B2307" s="32" t="s">
        <v>2646</v>
      </c>
      <c r="C2307" s="32">
        <v>2</v>
      </c>
      <c r="D2307" s="32">
        <v>1</v>
      </c>
      <c r="E2307" s="26" t="str">
        <f>IFERROR(MATCH(A2307,기사별유입!$J$3:$J$3072,0),"")</f>
        <v/>
      </c>
      <c r="F2307" s="26" t="str">
        <f>IF(E2307="","",E2307&amp;"@"&amp;COUNTIF($E$1:E2307,E2307))</f>
        <v/>
      </c>
      <c r="G2307" s="26" t="str">
        <f t="shared" ref="G2307:G2370" si="36">IF(B2307="naver","Naver 검색",IF(B2307="google","Google 검색",IF(B2307="(direct)","직접유입",UPPER(LEFT(B2307,1))&amp;MID(B2307,2,99))))</f>
        <v>Ozmailer.com</v>
      </c>
      <c r="I2307" s="26" t="str">
        <f>IF(E2307="","",INDEX('기사 리스트'!B:B,MATCH("https://skinnonews.com"&amp;A2307,'기사 리스트'!C:C,0)))</f>
        <v/>
      </c>
    </row>
    <row r="2308" spans="1:9">
      <c r="A2308" s="32" t="s">
        <v>2389</v>
      </c>
      <c r="B2308" s="32" t="s">
        <v>2596</v>
      </c>
      <c r="C2308" s="32">
        <v>2</v>
      </c>
      <c r="D2308" s="32">
        <v>2</v>
      </c>
      <c r="E2308" s="26" t="str">
        <f>IFERROR(MATCH(A2308,기사별유입!$J$3:$J$3072,0),"")</f>
        <v/>
      </c>
      <c r="F2308" s="26" t="str">
        <f>IF(E2308="","",E2308&amp;"@"&amp;COUNTIF($E$1:E2308,E2308))</f>
        <v/>
      </c>
      <c r="G2308" s="26" t="str">
        <f t="shared" si="36"/>
        <v>Google 검색</v>
      </c>
      <c r="I2308" s="26" t="str">
        <f>IF(E2308="","",INDEX('기사 리스트'!B:B,MATCH("https://skinnonews.com"&amp;A2308,'기사 리스트'!C:C,0)))</f>
        <v/>
      </c>
    </row>
    <row r="2309" spans="1:9">
      <c r="A2309" s="32" t="s">
        <v>2075</v>
      </c>
      <c r="B2309" s="32" t="s">
        <v>2596</v>
      </c>
      <c r="C2309" s="32">
        <v>2</v>
      </c>
      <c r="D2309" s="32">
        <v>2</v>
      </c>
      <c r="E2309" s="26" t="str">
        <f>IFERROR(MATCH(A2309,기사별유입!$J$3:$J$3072,0),"")</f>
        <v/>
      </c>
      <c r="F2309" s="26" t="str">
        <f>IF(E2309="","",E2309&amp;"@"&amp;COUNTIF($E$1:E2309,E2309))</f>
        <v/>
      </c>
      <c r="G2309" s="26" t="str">
        <f t="shared" si="36"/>
        <v>Google 검색</v>
      </c>
      <c r="I2309" s="26" t="str">
        <f>IF(E2309="","",INDEX('기사 리스트'!B:B,MATCH("https://skinnonews.com"&amp;A2309,'기사 리스트'!C:C,0)))</f>
        <v/>
      </c>
    </row>
    <row r="2310" spans="1:9">
      <c r="A2310" s="32" t="s">
        <v>1867</v>
      </c>
      <c r="B2310" s="32" t="s">
        <v>2598</v>
      </c>
      <c r="C2310" s="32">
        <v>2</v>
      </c>
      <c r="D2310" s="32">
        <v>2</v>
      </c>
      <c r="E2310" s="26" t="str">
        <f>IFERROR(MATCH(A2310,기사별유입!$J$3:$J$3072,0),"")</f>
        <v/>
      </c>
      <c r="F2310" s="26" t="str">
        <f>IF(E2310="","",E2310&amp;"@"&amp;COUNTIF($E$1:E2310,E2310))</f>
        <v/>
      </c>
      <c r="G2310" s="26" t="str">
        <f t="shared" si="36"/>
        <v>Naver 검색</v>
      </c>
      <c r="I2310" s="26" t="str">
        <f>IF(E2310="","",INDEX('기사 리스트'!B:B,MATCH("https://skinnonews.com"&amp;A2310,'기사 리스트'!C:C,0)))</f>
        <v/>
      </c>
    </row>
    <row r="2311" spans="1:9">
      <c r="A2311" s="32" t="s">
        <v>2076</v>
      </c>
      <c r="B2311" s="32" t="s">
        <v>2598</v>
      </c>
      <c r="C2311" s="32">
        <v>2</v>
      </c>
      <c r="D2311" s="32">
        <v>2</v>
      </c>
      <c r="E2311" s="26" t="str">
        <f>IFERROR(MATCH(A2311,기사별유입!$J$3:$J$3072,0),"")</f>
        <v/>
      </c>
      <c r="F2311" s="26" t="str">
        <f>IF(E2311="","",E2311&amp;"@"&amp;COUNTIF($E$1:E2311,E2311))</f>
        <v/>
      </c>
      <c r="G2311" s="26" t="str">
        <f t="shared" si="36"/>
        <v>Naver 검색</v>
      </c>
      <c r="I2311" s="26" t="str">
        <f>IF(E2311="","",INDEX('기사 리스트'!B:B,MATCH("https://skinnonews.com"&amp;A2311,'기사 리스트'!C:C,0)))</f>
        <v/>
      </c>
    </row>
    <row r="2312" spans="1:9">
      <c r="A2312" s="32" t="s">
        <v>2077</v>
      </c>
      <c r="B2312" s="32" t="s">
        <v>2596</v>
      </c>
      <c r="C2312" s="32">
        <v>2</v>
      </c>
      <c r="D2312" s="32">
        <v>2</v>
      </c>
      <c r="E2312" s="26" t="str">
        <f>IFERROR(MATCH(A2312,기사별유입!$J$3:$J$3072,0),"")</f>
        <v/>
      </c>
      <c r="F2312" s="26" t="str">
        <f>IF(E2312="","",E2312&amp;"@"&amp;COUNTIF($E$1:E2312,E2312))</f>
        <v/>
      </c>
      <c r="G2312" s="26" t="str">
        <f t="shared" si="36"/>
        <v>Google 검색</v>
      </c>
      <c r="I2312" s="26" t="str">
        <f>IF(E2312="","",INDEX('기사 리스트'!B:B,MATCH("https://skinnonews.com"&amp;A2312,'기사 리스트'!C:C,0)))</f>
        <v/>
      </c>
    </row>
    <row r="2313" spans="1:9">
      <c r="A2313" s="32" t="s">
        <v>1201</v>
      </c>
      <c r="B2313" s="32" t="s">
        <v>2598</v>
      </c>
      <c r="C2313" s="32">
        <v>2</v>
      </c>
      <c r="D2313" s="32">
        <v>1</v>
      </c>
      <c r="E2313" s="26" t="str">
        <f>IFERROR(MATCH(A2313,기사별유입!$J$3:$J$3072,0),"")</f>
        <v/>
      </c>
      <c r="F2313" s="26" t="str">
        <f>IF(E2313="","",E2313&amp;"@"&amp;COUNTIF($E$1:E2313,E2313))</f>
        <v/>
      </c>
      <c r="G2313" s="26" t="str">
        <f t="shared" si="36"/>
        <v>Naver 검색</v>
      </c>
      <c r="I2313" s="26" t="str">
        <f>IF(E2313="","",INDEX('기사 리스트'!B:B,MATCH("https://skinnonews.com"&amp;A2313,'기사 리스트'!C:C,0)))</f>
        <v/>
      </c>
    </row>
    <row r="2314" spans="1:9">
      <c r="A2314" s="32" t="s">
        <v>1201</v>
      </c>
      <c r="B2314" s="32" t="s">
        <v>2601</v>
      </c>
      <c r="C2314" s="32">
        <v>2</v>
      </c>
      <c r="D2314" s="32">
        <v>1</v>
      </c>
      <c r="E2314" s="26" t="str">
        <f>IFERROR(MATCH(A2314,기사별유입!$J$3:$J$3072,0),"")</f>
        <v/>
      </c>
      <c r="F2314" s="26" t="str">
        <f>IF(E2314="","",E2314&amp;"@"&amp;COUNTIF($E$1:E2314,E2314))</f>
        <v/>
      </c>
      <c r="G2314" s="26" t="str">
        <f t="shared" si="36"/>
        <v>Naver.com</v>
      </c>
      <c r="I2314" s="26" t="str">
        <f>IF(E2314="","",INDEX('기사 리스트'!B:B,MATCH("https://skinnonews.com"&amp;A2314,'기사 리스트'!C:C,0)))</f>
        <v/>
      </c>
    </row>
    <row r="2315" spans="1:9">
      <c r="A2315" s="32" t="s">
        <v>2391</v>
      </c>
      <c r="B2315" s="32" t="s">
        <v>2596</v>
      </c>
      <c r="C2315" s="32">
        <v>2</v>
      </c>
      <c r="D2315" s="32">
        <v>1</v>
      </c>
      <c r="E2315" s="26" t="str">
        <f>IFERROR(MATCH(A2315,기사별유입!$J$3:$J$3072,0),"")</f>
        <v/>
      </c>
      <c r="F2315" s="26" t="str">
        <f>IF(E2315="","",E2315&amp;"@"&amp;COUNTIF($E$1:E2315,E2315))</f>
        <v/>
      </c>
      <c r="G2315" s="26" t="str">
        <f t="shared" si="36"/>
        <v>Google 검색</v>
      </c>
      <c r="I2315" s="26" t="str">
        <f>IF(E2315="","",INDEX('기사 리스트'!B:B,MATCH("https://skinnonews.com"&amp;A2315,'기사 리스트'!C:C,0)))</f>
        <v/>
      </c>
    </row>
    <row r="2316" spans="1:9">
      <c r="A2316" s="32" t="s">
        <v>1571</v>
      </c>
      <c r="B2316" s="32" t="s">
        <v>2596</v>
      </c>
      <c r="C2316" s="32">
        <v>2</v>
      </c>
      <c r="D2316" s="32">
        <v>2</v>
      </c>
      <c r="E2316" s="26" t="str">
        <f>IFERROR(MATCH(A2316,기사별유입!$J$3:$J$3072,0),"")</f>
        <v/>
      </c>
      <c r="F2316" s="26" t="str">
        <f>IF(E2316="","",E2316&amp;"@"&amp;COUNTIF($E$1:E2316,E2316))</f>
        <v/>
      </c>
      <c r="G2316" s="26" t="str">
        <f t="shared" si="36"/>
        <v>Google 검색</v>
      </c>
      <c r="I2316" s="26" t="str">
        <f>IF(E2316="","",INDEX('기사 리스트'!B:B,MATCH("https://skinnonews.com"&amp;A2316,'기사 리스트'!C:C,0)))</f>
        <v/>
      </c>
    </row>
    <row r="2317" spans="1:9">
      <c r="A2317" s="32" t="s">
        <v>2079</v>
      </c>
      <c r="B2317" s="32" t="s">
        <v>2596</v>
      </c>
      <c r="C2317" s="32">
        <v>2</v>
      </c>
      <c r="D2317" s="32">
        <v>2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Google 검색</v>
      </c>
      <c r="I2317" s="26" t="str">
        <f>IF(E2317="","",INDEX('기사 리스트'!B:B,MATCH("https://skinnonews.com"&amp;A2317,'기사 리스트'!C:C,0)))</f>
        <v/>
      </c>
    </row>
    <row r="2318" spans="1:9">
      <c r="A2318" s="32" t="s">
        <v>1260</v>
      </c>
      <c r="B2318" s="32" t="s">
        <v>2597</v>
      </c>
      <c r="C2318" s="32">
        <v>2</v>
      </c>
      <c r="D2318" s="32">
        <v>1</v>
      </c>
      <c r="E2318" s="26" t="str">
        <f>IFERROR(MATCH(A2318,기사별유입!$J$3:$J$3072,0),"")</f>
        <v/>
      </c>
      <c r="F2318" s="26" t="str">
        <f>IF(E2318="","",E2318&amp;"@"&amp;COUNTIF($E$1:E2318,E2318))</f>
        <v/>
      </c>
      <c r="G2318" s="26" t="str">
        <f t="shared" si="36"/>
        <v>직접유입</v>
      </c>
      <c r="I2318" s="26" t="str">
        <f>IF(E2318="","",INDEX('기사 리스트'!B:B,MATCH("https://skinnonews.com"&amp;A2318,'기사 리스트'!C:C,0)))</f>
        <v/>
      </c>
    </row>
    <row r="2319" spans="1:9">
      <c r="A2319" s="32" t="s">
        <v>2216</v>
      </c>
      <c r="B2319" s="32" t="s">
        <v>2596</v>
      </c>
      <c r="C2319" s="32">
        <v>2</v>
      </c>
      <c r="D2319" s="32">
        <v>1</v>
      </c>
      <c r="E2319" s="26" t="str">
        <f>IFERROR(MATCH(A2319,기사별유입!$J$3:$J$3072,0),"")</f>
        <v/>
      </c>
      <c r="F2319" s="26" t="str">
        <f>IF(E2319="","",E2319&amp;"@"&amp;COUNTIF($E$1:E2319,E2319))</f>
        <v/>
      </c>
      <c r="G2319" s="26" t="str">
        <f t="shared" si="36"/>
        <v>Google 검색</v>
      </c>
      <c r="I2319" s="26" t="str">
        <f>IF(E2319="","",INDEX('기사 리스트'!B:B,MATCH("https://skinnonews.com"&amp;A2319,'기사 리스트'!C:C,0)))</f>
        <v/>
      </c>
    </row>
    <row r="2320" spans="1:9">
      <c r="A2320" s="32" t="s">
        <v>1489</v>
      </c>
      <c r="B2320" s="32" t="s">
        <v>2597</v>
      </c>
      <c r="C2320" s="32">
        <v>2</v>
      </c>
      <c r="D2320" s="32">
        <v>1</v>
      </c>
      <c r="E2320" s="26" t="str">
        <f>IFERROR(MATCH(A2320,기사별유입!$J$3:$J$3072,0),"")</f>
        <v/>
      </c>
      <c r="F2320" s="26" t="str">
        <f>IF(E2320="","",E2320&amp;"@"&amp;COUNTIF($E$1:E2320,E2320))</f>
        <v/>
      </c>
      <c r="G2320" s="26" t="str">
        <f t="shared" si="36"/>
        <v>직접유입</v>
      </c>
      <c r="I2320" s="26" t="str">
        <f>IF(E2320="","",INDEX('기사 리스트'!B:B,MATCH("https://skinnonews.com"&amp;A2320,'기사 리스트'!C:C,0)))</f>
        <v/>
      </c>
    </row>
    <row r="2321" spans="1:9">
      <c r="A2321" s="32" t="s">
        <v>1457</v>
      </c>
      <c r="B2321" s="32" t="s">
        <v>2615</v>
      </c>
      <c r="C2321" s="32">
        <v>2</v>
      </c>
      <c r="D2321" s="32">
        <v>1</v>
      </c>
      <c r="E2321" s="26" t="str">
        <f>IFERROR(MATCH(A2321,기사별유입!$J$3:$J$3072,0),"")</f>
        <v/>
      </c>
      <c r="F2321" s="26" t="str">
        <f>IF(E2321="","",E2321&amp;"@"&amp;COUNTIF($E$1:E2321,E2321))</f>
        <v/>
      </c>
      <c r="G2321" s="26" t="str">
        <f t="shared" si="36"/>
        <v>(not set)</v>
      </c>
      <c r="I2321" s="26" t="str">
        <f>IF(E2321="","",INDEX('기사 리스트'!B:B,MATCH("https://skinnonews.com"&amp;A2321,'기사 리스트'!C:C,0)))</f>
        <v/>
      </c>
    </row>
    <row r="2322" spans="1:9">
      <c r="A2322" s="32" t="s">
        <v>2081</v>
      </c>
      <c r="B2322" s="32" t="s">
        <v>2596</v>
      </c>
      <c r="C2322" s="32">
        <v>2</v>
      </c>
      <c r="D2322" s="32">
        <v>2</v>
      </c>
      <c r="E2322" s="26" t="str">
        <f>IFERROR(MATCH(A2322,기사별유입!$J$3:$J$3072,0),"")</f>
        <v/>
      </c>
      <c r="F2322" s="26" t="str">
        <f>IF(E2322="","",E2322&amp;"@"&amp;COUNTIF($E$1:E2322,E2322))</f>
        <v/>
      </c>
      <c r="G2322" s="26" t="str">
        <f t="shared" si="36"/>
        <v>Google 검색</v>
      </c>
      <c r="I2322" s="26" t="str">
        <f>IF(E2322="","",INDEX('기사 리스트'!B:B,MATCH("https://skinnonews.com"&amp;A2322,'기사 리스트'!C:C,0)))</f>
        <v/>
      </c>
    </row>
    <row r="2323" spans="1:9">
      <c r="A2323" s="32" t="s">
        <v>1275</v>
      </c>
      <c r="B2323" s="32" t="s">
        <v>2597</v>
      </c>
      <c r="C2323" s="32">
        <v>2</v>
      </c>
      <c r="D2323" s="32">
        <v>1</v>
      </c>
      <c r="E2323" s="26" t="str">
        <f>IFERROR(MATCH(A2323,기사별유입!$J$3:$J$3072,0),"")</f>
        <v/>
      </c>
      <c r="F2323" s="26" t="str">
        <f>IF(E2323="","",E2323&amp;"@"&amp;COUNTIF($E$1:E2323,E2323))</f>
        <v/>
      </c>
      <c r="G2323" s="26" t="str">
        <f t="shared" si="36"/>
        <v>직접유입</v>
      </c>
      <c r="I2323" s="26" t="str">
        <f>IF(E2323="","",INDEX('기사 리스트'!B:B,MATCH("https://skinnonews.com"&amp;A2323,'기사 리스트'!C:C,0)))</f>
        <v/>
      </c>
    </row>
    <row r="2324" spans="1:9">
      <c r="A2324" s="32" t="s">
        <v>1784</v>
      </c>
      <c r="B2324" s="32" t="s">
        <v>2596</v>
      </c>
      <c r="C2324" s="32">
        <v>2</v>
      </c>
      <c r="D2324" s="32">
        <v>2</v>
      </c>
      <c r="E2324" s="26" t="str">
        <f>IFERROR(MATCH(A2324,기사별유입!$J$3:$J$3072,0),"")</f>
        <v/>
      </c>
      <c r="F2324" s="26" t="str">
        <f>IF(E2324="","",E2324&amp;"@"&amp;COUNTIF($E$1:E2324,E2324))</f>
        <v/>
      </c>
      <c r="G2324" s="26" t="str">
        <f t="shared" si="36"/>
        <v>Google 검색</v>
      </c>
      <c r="I2324" s="26" t="str">
        <f>IF(E2324="","",INDEX('기사 리스트'!B:B,MATCH("https://skinnonews.com"&amp;A2324,'기사 리스트'!C:C,0)))</f>
        <v/>
      </c>
    </row>
    <row r="2325" spans="1:9">
      <c r="A2325" s="32" t="s">
        <v>2218</v>
      </c>
      <c r="B2325" s="32" t="s">
        <v>2596</v>
      </c>
      <c r="C2325" s="32">
        <v>2</v>
      </c>
      <c r="D2325" s="32">
        <v>2</v>
      </c>
      <c r="E2325" s="26" t="str">
        <f>IFERROR(MATCH(A2325,기사별유입!$J$3:$J$3072,0),"")</f>
        <v/>
      </c>
      <c r="F2325" s="26" t="str">
        <f>IF(E2325="","",E2325&amp;"@"&amp;COUNTIF($E$1:E2325,E2325))</f>
        <v/>
      </c>
      <c r="G2325" s="26" t="str">
        <f t="shared" si="36"/>
        <v>Google 검색</v>
      </c>
      <c r="I2325" s="26" t="str">
        <f>IF(E2325="","",INDEX('기사 리스트'!B:B,MATCH("https://skinnonews.com"&amp;A2325,'기사 리스트'!C:C,0)))</f>
        <v/>
      </c>
    </row>
    <row r="2326" spans="1:9">
      <c r="A2326" s="32" t="s">
        <v>3682</v>
      </c>
      <c r="B2326" s="32" t="s">
        <v>2596</v>
      </c>
      <c r="C2326" s="32">
        <v>2</v>
      </c>
      <c r="D2326" s="32">
        <v>2</v>
      </c>
      <c r="E2326" s="26" t="str">
        <f>IFERROR(MATCH(A2326,기사별유입!$J$3:$J$3072,0),"")</f>
        <v/>
      </c>
      <c r="F2326" s="26" t="str">
        <f>IF(E2326="","",E2326&amp;"@"&amp;COUNTIF($E$1:E2326,E2326))</f>
        <v/>
      </c>
      <c r="G2326" s="26" t="str">
        <f t="shared" si="36"/>
        <v>Google 검색</v>
      </c>
      <c r="I2326" s="26" t="str">
        <f>IF(E2326="","",INDEX('기사 리스트'!B:B,MATCH("https://skinnonews.com"&amp;A2326,'기사 리스트'!C:C,0)))</f>
        <v/>
      </c>
    </row>
    <row r="2327" spans="1:9">
      <c r="A2327" s="32" t="s">
        <v>1223</v>
      </c>
      <c r="B2327" s="32" t="s">
        <v>2606</v>
      </c>
      <c r="C2327" s="32">
        <v>2</v>
      </c>
      <c r="D2327" s="32">
        <v>2</v>
      </c>
      <c r="E2327" s="26" t="str">
        <f>IFERROR(MATCH(A2327,기사별유입!$J$3:$J$3072,0),"")</f>
        <v/>
      </c>
      <c r="F2327" s="26" t="str">
        <f>IF(E2327="","",E2327&amp;"@"&amp;COUNTIF($E$1:E2327,E2327))</f>
        <v/>
      </c>
      <c r="G2327" s="26" t="str">
        <f t="shared" si="36"/>
        <v>M.search.naver.com</v>
      </c>
      <c r="I2327" s="26" t="str">
        <f>IF(E2327="","",INDEX('기사 리스트'!B:B,MATCH("https://skinnonews.com"&amp;A2327,'기사 리스트'!C:C,0)))</f>
        <v/>
      </c>
    </row>
    <row r="2328" spans="1:9">
      <c r="A2328" s="32" t="s">
        <v>1223</v>
      </c>
      <c r="B2328" s="32" t="s">
        <v>2601</v>
      </c>
      <c r="C2328" s="32">
        <v>2</v>
      </c>
      <c r="D2328" s="32">
        <v>2</v>
      </c>
      <c r="E2328" s="26" t="str">
        <f>IFERROR(MATCH(A2328,기사별유입!$J$3:$J$3072,0),"")</f>
        <v/>
      </c>
      <c r="F2328" s="26" t="str">
        <f>IF(E2328="","",E2328&amp;"@"&amp;COUNTIF($E$1:E2328,E2328))</f>
        <v/>
      </c>
      <c r="G2328" s="26" t="str">
        <f t="shared" si="36"/>
        <v>Naver.com</v>
      </c>
      <c r="I2328" s="26" t="str">
        <f>IF(E2328="","",INDEX('기사 리스트'!B:B,MATCH("https://skinnonews.com"&amp;A2328,'기사 리스트'!C:C,0)))</f>
        <v/>
      </c>
    </row>
    <row r="2329" spans="1:9">
      <c r="A2329" s="32" t="s">
        <v>1414</v>
      </c>
      <c r="B2329" s="32" t="s">
        <v>2596</v>
      </c>
      <c r="C2329" s="32">
        <v>2</v>
      </c>
      <c r="D2329" s="32">
        <v>2</v>
      </c>
      <c r="E2329" s="26" t="str">
        <f>IFERROR(MATCH(A2329,기사별유입!$J$3:$J$3072,0),"")</f>
        <v/>
      </c>
      <c r="F2329" s="26" t="str">
        <f>IF(E2329="","",E2329&amp;"@"&amp;COUNTIF($E$1:E2329,E2329))</f>
        <v/>
      </c>
      <c r="G2329" s="26" t="str">
        <f t="shared" si="36"/>
        <v>Google 검색</v>
      </c>
      <c r="I2329" s="26" t="str">
        <f>IF(E2329="","",INDEX('기사 리스트'!B:B,MATCH("https://skinnonews.com"&amp;A2329,'기사 리스트'!C:C,0)))</f>
        <v/>
      </c>
    </row>
    <row r="2330" spans="1:9">
      <c r="A2330" s="32" t="s">
        <v>3683</v>
      </c>
      <c r="B2330" s="32" t="s">
        <v>2596</v>
      </c>
      <c r="C2330" s="32">
        <v>2</v>
      </c>
      <c r="D2330" s="32">
        <v>1</v>
      </c>
      <c r="E2330" s="26" t="str">
        <f>IFERROR(MATCH(A2330,기사별유입!$J$3:$J$3072,0),"")</f>
        <v/>
      </c>
      <c r="F2330" s="26" t="str">
        <f>IF(E2330="","",E2330&amp;"@"&amp;COUNTIF($E$1:E2330,E2330))</f>
        <v/>
      </c>
      <c r="G2330" s="26" t="str">
        <f t="shared" si="36"/>
        <v>Google 검색</v>
      </c>
      <c r="I2330" s="26" t="str">
        <f>IF(E2330="","",INDEX('기사 리스트'!B:B,MATCH("https://skinnonews.com"&amp;A2330,'기사 리스트'!C:C,0)))</f>
        <v/>
      </c>
    </row>
    <row r="2331" spans="1:9">
      <c r="A2331" s="32" t="s">
        <v>2394</v>
      </c>
      <c r="B2331" s="32" t="s">
        <v>2596</v>
      </c>
      <c r="C2331" s="32">
        <v>2</v>
      </c>
      <c r="D2331" s="32">
        <v>2</v>
      </c>
      <c r="E2331" s="26" t="str">
        <f>IFERROR(MATCH(A2331,기사별유입!$J$3:$J$3072,0),"")</f>
        <v/>
      </c>
      <c r="F2331" s="26" t="str">
        <f>IF(E2331="","",E2331&amp;"@"&amp;COUNTIF($E$1:E2331,E2331))</f>
        <v/>
      </c>
      <c r="G2331" s="26" t="str">
        <f t="shared" si="36"/>
        <v>Google 검색</v>
      </c>
      <c r="I2331" s="26" t="str">
        <f>IF(E2331="","",INDEX('기사 리스트'!B:B,MATCH("https://skinnonews.com"&amp;A2331,'기사 리스트'!C:C,0)))</f>
        <v/>
      </c>
    </row>
    <row r="2332" spans="1:9">
      <c r="A2332" s="32" t="s">
        <v>1869</v>
      </c>
      <c r="B2332" s="32" t="s">
        <v>2597</v>
      </c>
      <c r="C2332" s="32">
        <v>2</v>
      </c>
      <c r="D2332" s="32">
        <v>1</v>
      </c>
      <c r="E2332" s="26" t="str">
        <f>IFERROR(MATCH(A2332,기사별유입!$J$3:$J$3072,0),"")</f>
        <v/>
      </c>
      <c r="F2332" s="26" t="str">
        <f>IF(E2332="","",E2332&amp;"@"&amp;COUNTIF($E$1:E2332,E2332))</f>
        <v/>
      </c>
      <c r="G2332" s="26" t="str">
        <f t="shared" si="36"/>
        <v>직접유입</v>
      </c>
      <c r="I2332" s="26" t="str">
        <f>IF(E2332="","",INDEX('기사 리스트'!B:B,MATCH("https://skinnonews.com"&amp;A2332,'기사 리스트'!C:C,0)))</f>
        <v/>
      </c>
    </row>
    <row r="2333" spans="1:9">
      <c r="A2333" s="32" t="s">
        <v>1276</v>
      </c>
      <c r="B2333" s="32" t="s">
        <v>2598</v>
      </c>
      <c r="C2333" s="32">
        <v>2</v>
      </c>
      <c r="D2333" s="32">
        <v>2</v>
      </c>
      <c r="E2333" s="26" t="str">
        <f>IFERROR(MATCH(A2333,기사별유입!$J$3:$J$3072,0),"")</f>
        <v/>
      </c>
      <c r="F2333" s="26" t="str">
        <f>IF(E2333="","",E2333&amp;"@"&amp;COUNTIF($E$1:E2333,E2333))</f>
        <v/>
      </c>
      <c r="G2333" s="26" t="str">
        <f t="shared" si="36"/>
        <v>Naver 검색</v>
      </c>
      <c r="I2333" s="26" t="str">
        <f>IF(E2333="","",INDEX('기사 리스트'!B:B,MATCH("https://skinnonews.com"&amp;A2333,'기사 리스트'!C:C,0)))</f>
        <v/>
      </c>
    </row>
    <row r="2334" spans="1:9">
      <c r="A2334" s="32" t="s">
        <v>1185</v>
      </c>
      <c r="B2334" s="32" t="s">
        <v>2597</v>
      </c>
      <c r="C2334" s="32">
        <v>2</v>
      </c>
      <c r="D2334" s="32">
        <v>2</v>
      </c>
      <c r="E2334" s="26" t="str">
        <f>IFERROR(MATCH(A2334,기사별유입!$J$3:$J$3072,0),"")</f>
        <v/>
      </c>
      <c r="F2334" s="26" t="str">
        <f>IF(E2334="","",E2334&amp;"@"&amp;COUNTIF($E$1:E2334,E2334))</f>
        <v/>
      </c>
      <c r="G2334" s="26" t="str">
        <f t="shared" si="36"/>
        <v>직접유입</v>
      </c>
      <c r="I2334" s="26" t="str">
        <f>IF(E2334="","",INDEX('기사 리스트'!B:B,MATCH("https://skinnonews.com"&amp;A2334,'기사 리스트'!C:C,0)))</f>
        <v/>
      </c>
    </row>
    <row r="2335" spans="1:9">
      <c r="A2335" s="32" t="s">
        <v>1972</v>
      </c>
      <c r="B2335" s="32" t="s">
        <v>2596</v>
      </c>
      <c r="C2335" s="32">
        <v>2</v>
      </c>
      <c r="D2335" s="32">
        <v>2</v>
      </c>
      <c r="E2335" s="26" t="str">
        <f>IFERROR(MATCH(A2335,기사별유입!$J$3:$J$3072,0),"")</f>
        <v/>
      </c>
      <c r="F2335" s="26" t="str">
        <f>IF(E2335="","",E2335&amp;"@"&amp;COUNTIF($E$1:E2335,E2335))</f>
        <v/>
      </c>
      <c r="G2335" s="26" t="str">
        <f t="shared" si="36"/>
        <v>Google 검색</v>
      </c>
      <c r="I2335" s="26" t="str">
        <f>IF(E2335="","",INDEX('기사 리스트'!B:B,MATCH("https://skinnonews.com"&amp;A2335,'기사 리스트'!C:C,0)))</f>
        <v/>
      </c>
    </row>
    <row r="2336" spans="1:9">
      <c r="A2336" s="32" t="s">
        <v>1392</v>
      </c>
      <c r="B2336" s="32" t="s">
        <v>2597</v>
      </c>
      <c r="C2336" s="32">
        <v>2</v>
      </c>
      <c r="D2336" s="32">
        <v>2</v>
      </c>
      <c r="E2336" s="26" t="str">
        <f>IFERROR(MATCH(A2336,기사별유입!$J$3:$J$3072,0),"")</f>
        <v/>
      </c>
      <c r="F2336" s="26" t="str">
        <f>IF(E2336="","",E2336&amp;"@"&amp;COUNTIF($E$1:E2336,E2336))</f>
        <v/>
      </c>
      <c r="G2336" s="26" t="str">
        <f t="shared" si="36"/>
        <v>직접유입</v>
      </c>
      <c r="I2336" s="26" t="str">
        <f>IF(E2336="","",INDEX('기사 리스트'!B:B,MATCH("https://skinnonews.com"&amp;A2336,'기사 리스트'!C:C,0)))</f>
        <v/>
      </c>
    </row>
    <row r="2337" spans="1:9">
      <c r="A2337" s="32" t="s">
        <v>1052</v>
      </c>
      <c r="B2337" s="32" t="s">
        <v>2635</v>
      </c>
      <c r="C2337" s="32">
        <v>2</v>
      </c>
      <c r="D2337" s="32">
        <v>2</v>
      </c>
      <c r="E2337" s="26">
        <f>IFERROR(MATCH(A2337,기사별유입!$J$3:$J$3072,0),"")</f>
        <v>25</v>
      </c>
      <c r="F2337" s="26" t="str">
        <f>IF(E2337="","",E2337&amp;"@"&amp;COUNTIF($E$1:E2337,E2337))</f>
        <v>25@5</v>
      </c>
      <c r="G2337" s="26" t="str">
        <f t="shared" si="36"/>
        <v>L.facebook.com</v>
      </c>
      <c r="I2337" s="26" t="str">
        <f>IF(E2337="","",INDEX('기사 리스트'!B:B,MATCH("https://skinnonews.com"&amp;A2337,'기사 리스트'!C:C,0)))</f>
        <v>[기고] 언제나 전력과 함께 : V2L은 왜 신형 전기차가 반드시 구비해야 하는 기능인가? – 제임스 카터 (James Carter)</v>
      </c>
    </row>
    <row r="2338" spans="1:9">
      <c r="A2338" s="32" t="s">
        <v>1973</v>
      </c>
      <c r="B2338" s="32" t="s">
        <v>2596</v>
      </c>
      <c r="C2338" s="32">
        <v>2</v>
      </c>
      <c r="D2338" s="32">
        <v>2</v>
      </c>
      <c r="E2338" s="26" t="str">
        <f>IFERROR(MATCH(A2338,기사별유입!$J$3:$J$3072,0),"")</f>
        <v/>
      </c>
      <c r="F2338" s="26" t="str">
        <f>IF(E2338="","",E2338&amp;"@"&amp;COUNTIF($E$1:E2338,E2338))</f>
        <v/>
      </c>
      <c r="G2338" s="26" t="str">
        <f t="shared" si="36"/>
        <v>Google 검색</v>
      </c>
      <c r="I2338" s="26" t="str">
        <f>IF(E2338="","",INDEX('기사 리스트'!B:B,MATCH("https://skinnonews.com"&amp;A2338,'기사 리스트'!C:C,0)))</f>
        <v/>
      </c>
    </row>
    <row r="2339" spans="1:9">
      <c r="A2339" s="32" t="s">
        <v>2395</v>
      </c>
      <c r="B2339" s="32" t="s">
        <v>2598</v>
      </c>
      <c r="C2339" s="32">
        <v>2</v>
      </c>
      <c r="D2339" s="32">
        <v>2</v>
      </c>
      <c r="E2339" s="26" t="str">
        <f>IFERROR(MATCH(A2339,기사별유입!$J$3:$J$3072,0),"")</f>
        <v/>
      </c>
      <c r="F2339" s="26" t="str">
        <f>IF(E2339="","",E2339&amp;"@"&amp;COUNTIF($E$1:E2339,E2339))</f>
        <v/>
      </c>
      <c r="G2339" s="26" t="str">
        <f t="shared" si="36"/>
        <v>Naver 검색</v>
      </c>
      <c r="I2339" s="26" t="str">
        <f>IF(E2339="","",INDEX('기사 리스트'!B:B,MATCH("https://skinnonews.com"&amp;A2339,'기사 리스트'!C:C,0)))</f>
        <v/>
      </c>
    </row>
    <row r="2340" spans="1:9">
      <c r="A2340" s="32" t="s">
        <v>1179</v>
      </c>
      <c r="B2340" s="32" t="s">
        <v>2597</v>
      </c>
      <c r="C2340" s="32">
        <v>2</v>
      </c>
      <c r="D2340" s="32">
        <v>2</v>
      </c>
      <c r="E2340" s="26" t="str">
        <f>IFERROR(MATCH(A2340,기사별유입!$J$3:$J$3072,0),"")</f>
        <v/>
      </c>
      <c r="F2340" s="26" t="str">
        <f>IF(E2340="","",E2340&amp;"@"&amp;COUNTIF($E$1:E2340,E2340))</f>
        <v/>
      </c>
      <c r="G2340" s="26" t="str">
        <f t="shared" si="36"/>
        <v>직접유입</v>
      </c>
      <c r="I2340" s="26" t="str">
        <f>IF(E2340="","",INDEX('기사 리스트'!B:B,MATCH("https://skinnonews.com"&amp;A2340,'기사 리스트'!C:C,0)))</f>
        <v/>
      </c>
    </row>
    <row r="2341" spans="1:9">
      <c r="A2341" s="32" t="s">
        <v>1320</v>
      </c>
      <c r="B2341" s="32" t="s">
        <v>2599</v>
      </c>
      <c r="C2341" s="32">
        <v>2</v>
      </c>
      <c r="D2341" s="32">
        <v>1</v>
      </c>
      <c r="E2341" s="26" t="str">
        <f>IFERROR(MATCH(A2341,기사별유입!$J$3:$J$3072,0),"")</f>
        <v/>
      </c>
      <c r="F2341" s="26" t="str">
        <f>IF(E2341="","",E2341&amp;"@"&amp;COUNTIF($E$1:E2341,E2341))</f>
        <v/>
      </c>
      <c r="G2341" s="26" t="str">
        <f t="shared" si="36"/>
        <v>Sk-on.com</v>
      </c>
      <c r="I2341" s="26" t="str">
        <f>IF(E2341="","",INDEX('기사 리스트'!B:B,MATCH("https://skinnonews.com"&amp;A2341,'기사 리스트'!C:C,0)))</f>
        <v/>
      </c>
    </row>
    <row r="2342" spans="1:9">
      <c r="A2342" s="32" t="s">
        <v>2396</v>
      </c>
      <c r="B2342" s="32" t="s">
        <v>2596</v>
      </c>
      <c r="C2342" s="32">
        <v>2</v>
      </c>
      <c r="D2342" s="32">
        <v>2</v>
      </c>
      <c r="E2342" s="26" t="str">
        <f>IFERROR(MATCH(A2342,기사별유입!$J$3:$J$3072,0),"")</f>
        <v/>
      </c>
      <c r="F2342" s="26" t="str">
        <f>IF(E2342="","",E2342&amp;"@"&amp;COUNTIF($E$1:E2342,E2342))</f>
        <v/>
      </c>
      <c r="G2342" s="26" t="str">
        <f t="shared" si="36"/>
        <v>Google 검색</v>
      </c>
      <c r="I2342" s="26" t="str">
        <f>IF(E2342="","",INDEX('기사 리스트'!B:B,MATCH("https://skinnonews.com"&amp;A2342,'기사 리스트'!C:C,0)))</f>
        <v/>
      </c>
    </row>
    <row r="2343" spans="1:9">
      <c r="A2343" s="32" t="s">
        <v>2876</v>
      </c>
      <c r="B2343" s="32" t="s">
        <v>2596</v>
      </c>
      <c r="C2343" s="32">
        <v>2</v>
      </c>
      <c r="D2343" s="32">
        <v>2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Google 검색</v>
      </c>
      <c r="I2343" s="26" t="str">
        <f>IF(E2343="","",INDEX('기사 리스트'!B:B,MATCH("https://skinnonews.com"&amp;A2343,'기사 리스트'!C:C,0)))</f>
        <v/>
      </c>
    </row>
    <row r="2344" spans="1:9">
      <c r="A2344" s="32" t="s">
        <v>1787</v>
      </c>
      <c r="B2344" s="32" t="s">
        <v>2596</v>
      </c>
      <c r="C2344" s="32">
        <v>2</v>
      </c>
      <c r="D2344" s="32">
        <v>2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Google 검색</v>
      </c>
      <c r="I2344" s="26" t="str">
        <f>IF(E2344="","",INDEX('기사 리스트'!B:B,MATCH("https://skinnonews.com"&amp;A2344,'기사 리스트'!C:C,0)))</f>
        <v/>
      </c>
    </row>
    <row r="2345" spans="1:9">
      <c r="A2345" s="32" t="s">
        <v>1572</v>
      </c>
      <c r="B2345" s="32" t="s">
        <v>2599</v>
      </c>
      <c r="C2345" s="32">
        <v>2</v>
      </c>
      <c r="D2345" s="32">
        <v>2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Sk-on.com</v>
      </c>
      <c r="I2345" s="26" t="str">
        <f>IF(E2345="","",INDEX('기사 리스트'!B:B,MATCH("https://skinnonews.com"&amp;A2345,'기사 리스트'!C:C,0)))</f>
        <v/>
      </c>
    </row>
    <row r="2346" spans="1:9">
      <c r="A2346" s="32" t="s">
        <v>2083</v>
      </c>
      <c r="B2346" s="32" t="s">
        <v>2631</v>
      </c>
      <c r="C2346" s="32">
        <v>2</v>
      </c>
      <c r="D2346" s="32">
        <v>1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Newsletter</v>
      </c>
      <c r="I2346" s="26" t="str">
        <f>IF(E2346="","",INDEX('기사 리스트'!B:B,MATCH("https://skinnonews.com"&amp;A2346,'기사 리스트'!C:C,0)))</f>
        <v/>
      </c>
    </row>
    <row r="2347" spans="1:9">
      <c r="A2347" s="32" t="s">
        <v>1621</v>
      </c>
      <c r="B2347" s="32" t="s">
        <v>4770</v>
      </c>
      <c r="C2347" s="32">
        <v>2</v>
      </c>
      <c r="D2347" s="32">
        <v>2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Heart-heart.org</v>
      </c>
      <c r="I2347" s="26" t="str">
        <f>IF(E2347="","",INDEX('기사 리스트'!B:B,MATCH("https://skinnonews.com"&amp;A2347,'기사 리스트'!C:C,0)))</f>
        <v/>
      </c>
    </row>
    <row r="2348" spans="1:9">
      <c r="A2348" s="32" t="s">
        <v>1621</v>
      </c>
      <c r="B2348" s="32" t="s">
        <v>2612</v>
      </c>
      <c r="C2348" s="32">
        <v>2</v>
      </c>
      <c r="D2348" s="32">
        <v>1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Youtube.com</v>
      </c>
      <c r="I2348" s="26" t="str">
        <f>IF(E2348="","",INDEX('기사 리스트'!B:B,MATCH("https://skinnonews.com"&amp;A2348,'기사 리스트'!C:C,0)))</f>
        <v/>
      </c>
    </row>
    <row r="2349" spans="1:9">
      <c r="A2349" s="32" t="s">
        <v>2085</v>
      </c>
      <c r="B2349" s="32" t="s">
        <v>2598</v>
      </c>
      <c r="C2349" s="32">
        <v>2</v>
      </c>
      <c r="D2349" s="32">
        <v>2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Naver 검색</v>
      </c>
      <c r="I2349" s="26" t="str">
        <f>IF(E2349="","",INDEX('기사 리스트'!B:B,MATCH("https://skinnonews.com"&amp;A2349,'기사 리스트'!C:C,0)))</f>
        <v/>
      </c>
    </row>
    <row r="2350" spans="1:9">
      <c r="A2350" s="32" t="s">
        <v>1789</v>
      </c>
      <c r="B2350" s="32" t="s">
        <v>2598</v>
      </c>
      <c r="C2350" s="32">
        <v>2</v>
      </c>
      <c r="D2350" s="32">
        <v>2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Naver 검색</v>
      </c>
      <c r="I2350" s="26" t="str">
        <f>IF(E2350="","",INDEX('기사 리스트'!B:B,MATCH("https://skinnonews.com"&amp;A2350,'기사 리스트'!C:C,0)))</f>
        <v/>
      </c>
    </row>
    <row r="2351" spans="1:9">
      <c r="A2351" s="32" t="s">
        <v>1622</v>
      </c>
      <c r="B2351" s="32" t="s">
        <v>2596</v>
      </c>
      <c r="C2351" s="32">
        <v>2</v>
      </c>
      <c r="D2351" s="32">
        <v>2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Google 검색</v>
      </c>
      <c r="I2351" s="26" t="str">
        <f>IF(E2351="","",INDEX('기사 리스트'!B:B,MATCH("https://skinnonews.com"&amp;A2351,'기사 리스트'!C:C,0)))</f>
        <v/>
      </c>
    </row>
    <row r="2352" spans="1:9">
      <c r="A2352" s="32" t="s">
        <v>1622</v>
      </c>
      <c r="B2352" s="32" t="s">
        <v>2603</v>
      </c>
      <c r="C2352" s="32">
        <v>2</v>
      </c>
      <c r="D2352" s="32">
        <v>2</v>
      </c>
      <c r="E2352" s="26" t="str">
        <f>IFERROR(MATCH(A2352,기사별유입!$J$3:$J$3072,0),"")</f>
        <v/>
      </c>
      <c r="F2352" s="26" t="str">
        <f>IF(E2352="","",E2352&amp;"@"&amp;COUNTIF($E$1:E2352,E2352))</f>
        <v/>
      </c>
      <c r="G2352" s="26" t="str">
        <f t="shared" si="36"/>
        <v>Skenergy.com</v>
      </c>
      <c r="I2352" s="26" t="str">
        <f>IF(E2352="","",INDEX('기사 리스트'!B:B,MATCH("https://skinnonews.com"&amp;A2352,'기사 리스트'!C:C,0)))</f>
        <v/>
      </c>
    </row>
    <row r="2353" spans="1:9">
      <c r="A2353" s="32" t="s">
        <v>1240</v>
      </c>
      <c r="B2353" s="32" t="s">
        <v>2598</v>
      </c>
      <c r="C2353" s="32">
        <v>2</v>
      </c>
      <c r="D2353" s="32">
        <v>2</v>
      </c>
      <c r="E2353" s="26" t="str">
        <f>IFERROR(MATCH(A2353,기사별유입!$J$3:$J$3072,0),"")</f>
        <v/>
      </c>
      <c r="F2353" s="26" t="str">
        <f>IF(E2353="","",E2353&amp;"@"&amp;COUNTIF($E$1:E2353,E2353))</f>
        <v/>
      </c>
      <c r="G2353" s="26" t="str">
        <f t="shared" si="36"/>
        <v>Naver 검색</v>
      </c>
      <c r="I2353" s="26" t="str">
        <f>IF(E2353="","",INDEX('기사 리스트'!B:B,MATCH("https://skinnonews.com"&amp;A2353,'기사 리스트'!C:C,0)))</f>
        <v/>
      </c>
    </row>
    <row r="2354" spans="1:9">
      <c r="A2354" s="32" t="s">
        <v>2805</v>
      </c>
      <c r="B2354" s="32" t="s">
        <v>2598</v>
      </c>
      <c r="C2354" s="32">
        <v>2</v>
      </c>
      <c r="D2354" s="32">
        <v>2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Naver 검색</v>
      </c>
      <c r="I2354" s="26" t="str">
        <f>IF(E2354="","",INDEX('기사 리스트'!B:B,MATCH("https://skinnonews.com"&amp;A2354,'기사 리스트'!C:C,0)))</f>
        <v/>
      </c>
    </row>
    <row r="2355" spans="1:9">
      <c r="A2355" s="32" t="s">
        <v>1393</v>
      </c>
      <c r="B2355" s="32" t="s">
        <v>2598</v>
      </c>
      <c r="C2355" s="32">
        <v>2</v>
      </c>
      <c r="D2355" s="32">
        <v>2</v>
      </c>
      <c r="E2355" s="26" t="str">
        <f>IFERROR(MATCH(A2355,기사별유입!$J$3:$J$3072,0),"")</f>
        <v/>
      </c>
      <c r="F2355" s="26" t="str">
        <f>IF(E2355="","",E2355&amp;"@"&amp;COUNTIF($E$1:E2355,E2355))</f>
        <v/>
      </c>
      <c r="G2355" s="26" t="str">
        <f t="shared" si="36"/>
        <v>Naver 검색</v>
      </c>
      <c r="I2355" s="26" t="str">
        <f>IF(E2355="","",INDEX('기사 리스트'!B:B,MATCH("https://skinnonews.com"&amp;A2355,'기사 리스트'!C:C,0)))</f>
        <v/>
      </c>
    </row>
    <row r="2356" spans="1:9">
      <c r="A2356" s="32" t="s">
        <v>1975</v>
      </c>
      <c r="B2356" s="32" t="s">
        <v>2597</v>
      </c>
      <c r="C2356" s="32">
        <v>2</v>
      </c>
      <c r="D2356" s="32">
        <v>2</v>
      </c>
      <c r="E2356" s="26" t="str">
        <f>IFERROR(MATCH(A2356,기사별유입!$J$3:$J$3072,0),"")</f>
        <v/>
      </c>
      <c r="F2356" s="26" t="str">
        <f>IF(E2356="","",E2356&amp;"@"&amp;COUNTIF($E$1:E2356,E2356))</f>
        <v/>
      </c>
      <c r="G2356" s="26" t="str">
        <f t="shared" si="36"/>
        <v>직접유입</v>
      </c>
      <c r="I2356" s="26" t="str">
        <f>IF(E2356="","",INDEX('기사 리스트'!B:B,MATCH("https://skinnonews.com"&amp;A2356,'기사 리스트'!C:C,0)))</f>
        <v/>
      </c>
    </row>
    <row r="2357" spans="1:9">
      <c r="A2357" s="32" t="s">
        <v>1361</v>
      </c>
      <c r="B2357" s="32" t="s">
        <v>2596</v>
      </c>
      <c r="C2357" s="32">
        <v>2</v>
      </c>
      <c r="D2357" s="32">
        <v>2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Google 검색</v>
      </c>
      <c r="I2357" s="26" t="str">
        <f>IF(E2357="","",INDEX('기사 리스트'!B:B,MATCH("https://skinnonews.com"&amp;A2357,'기사 리스트'!C:C,0)))</f>
        <v/>
      </c>
    </row>
    <row r="2358" spans="1:9">
      <c r="A2358" s="32" t="s">
        <v>1460</v>
      </c>
      <c r="B2358" s="32" t="s">
        <v>2606</v>
      </c>
      <c r="C2358" s="32">
        <v>2</v>
      </c>
      <c r="D2358" s="32">
        <v>1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M.search.naver.com</v>
      </c>
      <c r="I2358" s="26" t="str">
        <f>IF(E2358="","",INDEX('기사 리스트'!B:B,MATCH("https://skinnonews.com"&amp;A2358,'기사 리스트'!C:C,0)))</f>
        <v/>
      </c>
    </row>
    <row r="2359" spans="1:9">
      <c r="A2359" s="32" t="s">
        <v>1241</v>
      </c>
      <c r="B2359" s="32" t="s">
        <v>2603</v>
      </c>
      <c r="C2359" s="32">
        <v>2</v>
      </c>
      <c r="D2359" s="32">
        <v>2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Skenergy.com</v>
      </c>
      <c r="I2359" s="26" t="str">
        <f>IF(E2359="","",INDEX('기사 리스트'!B:B,MATCH("https://skinnonews.com"&amp;A2359,'기사 리스트'!C:C,0)))</f>
        <v/>
      </c>
    </row>
    <row r="2360" spans="1:9">
      <c r="A2360" s="32" t="s">
        <v>2086</v>
      </c>
      <c r="B2360" s="32" t="s">
        <v>2596</v>
      </c>
      <c r="C2360" s="32">
        <v>2</v>
      </c>
      <c r="D2360" s="32">
        <v>2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Google 검색</v>
      </c>
      <c r="I2360" s="26" t="str">
        <f>IF(E2360="","",INDEX('기사 리스트'!B:B,MATCH("https://skinnonews.com"&amp;A2360,'기사 리스트'!C:C,0)))</f>
        <v/>
      </c>
    </row>
    <row r="2361" spans="1:9">
      <c r="A2361" s="32" t="s">
        <v>1171</v>
      </c>
      <c r="B2361" s="32" t="s">
        <v>2598</v>
      </c>
      <c r="C2361" s="32">
        <v>2</v>
      </c>
      <c r="D2361" s="32">
        <v>1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Naver 검색</v>
      </c>
      <c r="I2361" s="26" t="str">
        <f>IF(E2361="","",INDEX('기사 리스트'!B:B,MATCH("https://skinnonews.com"&amp;A2361,'기사 리스트'!C:C,0)))</f>
        <v/>
      </c>
    </row>
    <row r="2362" spans="1:9">
      <c r="A2362" s="32" t="s">
        <v>1171</v>
      </c>
      <c r="B2362" s="32" t="s">
        <v>2619</v>
      </c>
      <c r="C2362" s="32">
        <v>2</v>
      </c>
      <c r="D2362" s="32">
        <v>2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Skinnovation.co.kr</v>
      </c>
      <c r="I2362" s="26" t="str">
        <f>IF(E2362="","",INDEX('기사 리스트'!B:B,MATCH("https://skinnonews.com"&amp;A2362,'기사 리스트'!C:C,0)))</f>
        <v/>
      </c>
    </row>
    <row r="2363" spans="1:9">
      <c r="A2363" s="32" t="s">
        <v>1186</v>
      </c>
      <c r="B2363" s="32" t="s">
        <v>2597</v>
      </c>
      <c r="C2363" s="32">
        <v>2</v>
      </c>
      <c r="D2363" s="32">
        <v>2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직접유입</v>
      </c>
      <c r="I2363" s="26" t="str">
        <f>IF(E2363="","",INDEX('기사 리스트'!B:B,MATCH("https://skinnonews.com"&amp;A2363,'기사 리스트'!C:C,0)))</f>
        <v/>
      </c>
    </row>
    <row r="2364" spans="1:9">
      <c r="A2364" s="32" t="s">
        <v>1110</v>
      </c>
      <c r="B2364" s="32" t="s">
        <v>2627</v>
      </c>
      <c r="C2364" s="32">
        <v>2</v>
      </c>
      <c r="D2364" s="32">
        <v>2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Blog.naver.com</v>
      </c>
      <c r="I2364" s="26" t="str">
        <f>IF(E2364="","",INDEX('기사 리스트'!B:B,MATCH("https://skinnonews.com"&amp;A2364,'기사 리스트'!C:C,0)))</f>
        <v/>
      </c>
    </row>
    <row r="2365" spans="1:9">
      <c r="A2365" s="32" t="s">
        <v>1043</v>
      </c>
      <c r="B2365" s="32" t="s">
        <v>2598</v>
      </c>
      <c r="C2365" s="32">
        <v>2</v>
      </c>
      <c r="D2365" s="32">
        <v>1</v>
      </c>
      <c r="E2365" s="26">
        <f>IFERROR(MATCH(A2365,기사별유입!$J$3:$J$3072,0),"")</f>
        <v>54</v>
      </c>
      <c r="F2365" s="26" t="str">
        <f>IF(E2365="","",E2365&amp;"@"&amp;COUNTIF($E$1:E2365,E2365))</f>
        <v>54@3</v>
      </c>
      <c r="G2365" s="26" t="str">
        <f t="shared" si="36"/>
        <v>Naver 검색</v>
      </c>
      <c r="I2365" s="26" t="str">
        <f>IF(E2365="","",INDEX('기사 리스트'!B:B,MATCH("https://skinnonews.com"&amp;A2365,'기사 리스트'!C:C,0)))</f>
        <v>SK온, 세계 최고 리튬이온전도도 新고체전해질 개발 성공</v>
      </c>
    </row>
    <row r="2366" spans="1:9">
      <c r="A2366" s="32" t="s">
        <v>1043</v>
      </c>
      <c r="B2366" s="32" t="s">
        <v>2599</v>
      </c>
      <c r="C2366" s="32">
        <v>2</v>
      </c>
      <c r="D2366" s="32">
        <v>2</v>
      </c>
      <c r="E2366" s="26">
        <f>IFERROR(MATCH(A2366,기사별유입!$J$3:$J$3072,0),"")</f>
        <v>54</v>
      </c>
      <c r="F2366" s="26" t="str">
        <f>IF(E2366="","",E2366&amp;"@"&amp;COUNTIF($E$1:E2366,E2366))</f>
        <v>54@4</v>
      </c>
      <c r="G2366" s="26" t="str">
        <f t="shared" si="36"/>
        <v>Sk-on.com</v>
      </c>
      <c r="I2366" s="26" t="str">
        <f>IF(E2366="","",INDEX('기사 리스트'!B:B,MATCH("https://skinnonews.com"&amp;A2366,'기사 리스트'!C:C,0)))</f>
        <v>SK온, 세계 최고 리튬이온전도도 新고체전해질 개발 성공</v>
      </c>
    </row>
    <row r="2367" spans="1:9">
      <c r="A2367" s="32" t="s">
        <v>1461</v>
      </c>
      <c r="B2367" s="32" t="s">
        <v>2597</v>
      </c>
      <c r="C2367" s="32">
        <v>2</v>
      </c>
      <c r="D2367" s="32">
        <v>1</v>
      </c>
      <c r="E2367" s="26" t="str">
        <f>IFERROR(MATCH(A2367,기사별유입!$J$3:$J$3072,0),"")</f>
        <v/>
      </c>
      <c r="F2367" s="26" t="str">
        <f>IF(E2367="","",E2367&amp;"@"&amp;COUNTIF($E$1:E2367,E2367))</f>
        <v/>
      </c>
      <c r="G2367" s="26" t="str">
        <f t="shared" si="36"/>
        <v>직접유입</v>
      </c>
      <c r="I2367" s="26" t="str">
        <f>IF(E2367="","",INDEX('기사 리스트'!B:B,MATCH("https://skinnonews.com"&amp;A2367,'기사 리스트'!C:C,0)))</f>
        <v/>
      </c>
    </row>
    <row r="2368" spans="1:9">
      <c r="A2368" s="32" t="s">
        <v>3124</v>
      </c>
      <c r="B2368" s="32" t="s">
        <v>2596</v>
      </c>
      <c r="C2368" s="32">
        <v>2</v>
      </c>
      <c r="D2368" s="32">
        <v>2</v>
      </c>
      <c r="E2368" s="26" t="str">
        <f>IFERROR(MATCH(A2368,기사별유입!$J$3:$J$3072,0),"")</f>
        <v/>
      </c>
      <c r="F2368" s="26" t="str">
        <f>IF(E2368="","",E2368&amp;"@"&amp;COUNTIF($E$1:E2368,E2368))</f>
        <v/>
      </c>
      <c r="G2368" s="26" t="str">
        <f t="shared" si="36"/>
        <v>Google 검색</v>
      </c>
      <c r="I2368" s="26" t="str">
        <f>IF(E2368="","",INDEX('기사 리스트'!B:B,MATCH("https://skinnonews.com"&amp;A2368,'기사 리스트'!C:C,0)))</f>
        <v/>
      </c>
    </row>
    <row r="2369" spans="1:9">
      <c r="A2369" s="32" t="s">
        <v>2227</v>
      </c>
      <c r="B2369" s="32" t="s">
        <v>2596</v>
      </c>
      <c r="C2369" s="32">
        <v>2</v>
      </c>
      <c r="D2369" s="32">
        <v>2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Google 검색</v>
      </c>
      <c r="I2369" s="26" t="str">
        <f>IF(E2369="","",INDEX('기사 리스트'!B:B,MATCH("https://skinnonews.com"&amp;A2369,'기사 리스트'!C:C,0)))</f>
        <v/>
      </c>
    </row>
    <row r="2370" spans="1:9">
      <c r="A2370" s="32" t="s">
        <v>1226</v>
      </c>
      <c r="B2370" s="32" t="s">
        <v>2597</v>
      </c>
      <c r="C2370" s="32">
        <v>2</v>
      </c>
      <c r="D2370" s="32">
        <v>2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직접유입</v>
      </c>
      <c r="I2370" s="26" t="str">
        <f>IF(E2370="","",INDEX('기사 리스트'!B:B,MATCH("https://skinnonews.com"&amp;A2370,'기사 리스트'!C:C,0)))</f>
        <v/>
      </c>
    </row>
    <row r="2371" spans="1:9">
      <c r="A2371" s="32" t="s">
        <v>1720</v>
      </c>
      <c r="B2371" s="32" t="s">
        <v>2596</v>
      </c>
      <c r="C2371" s="32">
        <v>2</v>
      </c>
      <c r="D2371" s="32">
        <v>1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Google 검색</v>
      </c>
      <c r="I2371" s="26" t="str">
        <f>IF(E2371="","",INDEX('기사 리스트'!B:B,MATCH("https://skinnonews.com"&amp;A2371,'기사 리스트'!C:C,0)))</f>
        <v/>
      </c>
    </row>
    <row r="2372" spans="1:9">
      <c r="A2372" s="32" t="s">
        <v>2878</v>
      </c>
      <c r="B2372" s="32" t="s">
        <v>2596</v>
      </c>
      <c r="C2372" s="32">
        <v>2</v>
      </c>
      <c r="D2372" s="32">
        <v>2</v>
      </c>
      <c r="E2372" s="26" t="str">
        <f>IFERROR(MATCH(A2372,기사별유입!$J$3:$J$3072,0),"")</f>
        <v/>
      </c>
      <c r="F2372" s="26" t="str">
        <f>IF(E2372="","",E2372&amp;"@"&amp;COUNTIF($E$1:E2372,E2372))</f>
        <v/>
      </c>
      <c r="G2372" s="26" t="str">
        <f t="shared" si="37"/>
        <v>Google 검색</v>
      </c>
      <c r="I2372" s="26" t="str">
        <f>IF(E2372="","",INDEX('기사 리스트'!B:B,MATCH("https://skinnonews.com"&amp;A2372,'기사 리스트'!C:C,0)))</f>
        <v/>
      </c>
    </row>
    <row r="2373" spans="1:9">
      <c r="A2373" s="32" t="s">
        <v>3512</v>
      </c>
      <c r="B2373" s="32" t="s">
        <v>2596</v>
      </c>
      <c r="C2373" s="32">
        <v>2</v>
      </c>
      <c r="D2373" s="32">
        <v>2</v>
      </c>
      <c r="E2373" s="26" t="str">
        <f>IFERROR(MATCH(A2373,기사별유입!$J$3:$J$3072,0),"")</f>
        <v/>
      </c>
      <c r="F2373" s="26" t="str">
        <f>IF(E2373="","",E2373&amp;"@"&amp;COUNTIF($E$1:E2373,E2373))</f>
        <v/>
      </c>
      <c r="G2373" s="26" t="str">
        <f t="shared" si="37"/>
        <v>Google 검색</v>
      </c>
      <c r="I2373" s="26" t="str">
        <f>IF(E2373="","",INDEX('기사 리스트'!B:B,MATCH("https://skinnonews.com"&amp;A2373,'기사 리스트'!C:C,0)))</f>
        <v/>
      </c>
    </row>
    <row r="2374" spans="1:9">
      <c r="A2374" s="32" t="s">
        <v>3512</v>
      </c>
      <c r="B2374" s="32" t="s">
        <v>2612</v>
      </c>
      <c r="C2374" s="32">
        <v>2</v>
      </c>
      <c r="D2374" s="32">
        <v>1</v>
      </c>
      <c r="E2374" s="26" t="str">
        <f>IFERROR(MATCH(A2374,기사별유입!$J$3:$J$3072,0),"")</f>
        <v/>
      </c>
      <c r="F2374" s="26" t="str">
        <f>IF(E2374="","",E2374&amp;"@"&amp;COUNTIF($E$1:E2374,E2374))</f>
        <v/>
      </c>
      <c r="G2374" s="26" t="str">
        <f t="shared" si="37"/>
        <v>Youtube.com</v>
      </c>
      <c r="I2374" s="26" t="str">
        <f>IF(E2374="","",INDEX('기사 리스트'!B:B,MATCH("https://skinnonews.com"&amp;A2374,'기사 리스트'!C:C,0)))</f>
        <v/>
      </c>
    </row>
    <row r="2375" spans="1:9">
      <c r="A2375" s="32" t="s">
        <v>1979</v>
      </c>
      <c r="B2375" s="32" t="s">
        <v>2596</v>
      </c>
      <c r="C2375" s="32">
        <v>2</v>
      </c>
      <c r="D2375" s="32">
        <v>2</v>
      </c>
      <c r="E2375" s="26" t="str">
        <f>IFERROR(MATCH(A2375,기사별유입!$J$3:$J$3072,0),"")</f>
        <v/>
      </c>
      <c r="F2375" s="26" t="str">
        <f>IF(E2375="","",E2375&amp;"@"&amp;COUNTIF($E$1:E2375,E2375))</f>
        <v/>
      </c>
      <c r="G2375" s="26" t="str">
        <f t="shared" si="37"/>
        <v>Google 검색</v>
      </c>
      <c r="I2375" s="26" t="str">
        <f>IF(E2375="","",INDEX('기사 리스트'!B:B,MATCH("https://skinnonews.com"&amp;A2375,'기사 리스트'!C:C,0)))</f>
        <v/>
      </c>
    </row>
    <row r="2376" spans="1:9">
      <c r="A2376" s="32" t="s">
        <v>1674</v>
      </c>
      <c r="B2376" s="32" t="s">
        <v>2598</v>
      </c>
      <c r="C2376" s="32">
        <v>2</v>
      </c>
      <c r="D2376" s="32">
        <v>1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Naver 검색</v>
      </c>
      <c r="I2376" s="26" t="str">
        <f>IF(E2376="","",INDEX('기사 리스트'!B:B,MATCH("https://skinnonews.com"&amp;A2376,'기사 리스트'!C:C,0)))</f>
        <v/>
      </c>
    </row>
    <row r="2377" spans="1:9">
      <c r="A2377" s="32" t="s">
        <v>1163</v>
      </c>
      <c r="B2377" s="32" t="s">
        <v>2597</v>
      </c>
      <c r="C2377" s="32">
        <v>2</v>
      </c>
      <c r="D2377" s="32">
        <v>1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직접유입</v>
      </c>
      <c r="I2377" s="26" t="str">
        <f>IF(E2377="","",INDEX('기사 리스트'!B:B,MATCH("https://skinnonews.com"&amp;A2377,'기사 리스트'!C:C,0)))</f>
        <v/>
      </c>
    </row>
    <row r="2378" spans="1:9">
      <c r="A2378" s="32" t="s">
        <v>1163</v>
      </c>
      <c r="B2378" s="32" t="s">
        <v>2609</v>
      </c>
      <c r="C2378" s="32">
        <v>2</v>
      </c>
      <c r="D2378" s="32">
        <v>2</v>
      </c>
      <c r="E2378" s="26" t="str">
        <f>IFERROR(MATCH(A2378,기사별유입!$J$3:$J$3072,0),"")</f>
        <v/>
      </c>
      <c r="F2378" s="26" t="str">
        <f>IF(E2378="","",E2378&amp;"@"&amp;COUNTIF($E$1:E2378,E2378))</f>
        <v/>
      </c>
      <c r="G2378" s="26" t="str">
        <f t="shared" si="37"/>
        <v>Bing</v>
      </c>
      <c r="I2378" s="26" t="str">
        <f>IF(E2378="","",INDEX('기사 리스트'!B:B,MATCH("https://skinnonews.com"&amp;A2378,'기사 리스트'!C:C,0)))</f>
        <v/>
      </c>
    </row>
    <row r="2379" spans="1:9">
      <c r="A2379" s="32" t="s">
        <v>1492</v>
      </c>
      <c r="B2379" s="32" t="s">
        <v>2598</v>
      </c>
      <c r="C2379" s="32">
        <v>2</v>
      </c>
      <c r="D2379" s="32">
        <v>2</v>
      </c>
      <c r="E2379" s="26" t="str">
        <f>IFERROR(MATCH(A2379,기사별유입!$J$3:$J$3072,0),"")</f>
        <v/>
      </c>
      <c r="F2379" s="26" t="str">
        <f>IF(E2379="","",E2379&amp;"@"&amp;COUNTIF($E$1:E2379,E2379))</f>
        <v/>
      </c>
      <c r="G2379" s="26" t="str">
        <f t="shared" si="37"/>
        <v>Naver 검색</v>
      </c>
      <c r="I2379" s="26" t="str">
        <f>IF(E2379="","",INDEX('기사 리스트'!B:B,MATCH("https://skinnonews.com"&amp;A2379,'기사 리스트'!C:C,0)))</f>
        <v/>
      </c>
    </row>
    <row r="2380" spans="1:9">
      <c r="A2380" s="32" t="s">
        <v>1675</v>
      </c>
      <c r="B2380" s="32" t="s">
        <v>2596</v>
      </c>
      <c r="C2380" s="32">
        <v>2</v>
      </c>
      <c r="D2380" s="32">
        <v>2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Google 검색</v>
      </c>
      <c r="I2380" s="26" t="str">
        <f>IF(E2380="","",INDEX('기사 리스트'!B:B,MATCH("https://skinnonews.com"&amp;A2380,'기사 리스트'!C:C,0)))</f>
        <v/>
      </c>
    </row>
    <row r="2381" spans="1:9">
      <c r="A2381" s="32" t="s">
        <v>2403</v>
      </c>
      <c r="B2381" s="32" t="s">
        <v>2596</v>
      </c>
      <c r="C2381" s="32">
        <v>2</v>
      </c>
      <c r="D2381" s="32">
        <v>2</v>
      </c>
      <c r="E2381" s="26" t="str">
        <f>IFERROR(MATCH(A2381,기사별유입!$J$3:$J$3072,0),"")</f>
        <v/>
      </c>
      <c r="F2381" s="26" t="str">
        <f>IF(E2381="","",E2381&amp;"@"&amp;COUNTIF($E$1:E2381,E2381))</f>
        <v/>
      </c>
      <c r="G2381" s="26" t="str">
        <f t="shared" si="37"/>
        <v>Google 검색</v>
      </c>
      <c r="I2381" s="26" t="str">
        <f>IF(E2381="","",INDEX('기사 리스트'!B:B,MATCH("https://skinnonews.com"&amp;A2381,'기사 리스트'!C:C,0)))</f>
        <v/>
      </c>
    </row>
    <row r="2382" spans="1:9">
      <c r="A2382" s="32" t="s">
        <v>1722</v>
      </c>
      <c r="B2382" s="32" t="s">
        <v>2596</v>
      </c>
      <c r="C2382" s="32">
        <v>2</v>
      </c>
      <c r="D2382" s="32">
        <v>2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Google 검색</v>
      </c>
      <c r="I2382" s="26" t="str">
        <f>IF(E2382="","",INDEX('기사 리스트'!B:B,MATCH("https://skinnonews.com"&amp;A2382,'기사 리스트'!C:C,0)))</f>
        <v/>
      </c>
    </row>
    <row r="2383" spans="1:9">
      <c r="A2383" s="32" t="s">
        <v>2230</v>
      </c>
      <c r="B2383" s="32" t="s">
        <v>2597</v>
      </c>
      <c r="C2383" s="32">
        <v>2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직접유입</v>
      </c>
      <c r="I2383" s="26" t="str">
        <f>IF(E2383="","",INDEX('기사 리스트'!B:B,MATCH("https://skinnonews.com"&amp;A2383,'기사 리스트'!C:C,0)))</f>
        <v/>
      </c>
    </row>
    <row r="2384" spans="1:9">
      <c r="A2384" s="32" t="s">
        <v>1242</v>
      </c>
      <c r="B2384" s="32" t="s">
        <v>2597</v>
      </c>
      <c r="C2384" s="32">
        <v>2</v>
      </c>
      <c r="D2384" s="32">
        <v>1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직접유입</v>
      </c>
      <c r="I2384" s="26" t="str">
        <f>IF(E2384="","",INDEX('기사 리스트'!B:B,MATCH("https://skinnonews.com"&amp;A2384,'기사 리스트'!C:C,0)))</f>
        <v/>
      </c>
    </row>
    <row r="2385" spans="1:9">
      <c r="A2385" s="32" t="s">
        <v>1293</v>
      </c>
      <c r="B2385" s="32" t="s">
        <v>2598</v>
      </c>
      <c r="C2385" s="32">
        <v>2</v>
      </c>
      <c r="D2385" s="32">
        <v>1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Naver 검색</v>
      </c>
      <c r="I2385" s="26" t="str">
        <f>IF(E2385="","",INDEX('기사 리스트'!B:B,MATCH("https://skinnonews.com"&amp;A2385,'기사 리스트'!C:C,0)))</f>
        <v/>
      </c>
    </row>
    <row r="2386" spans="1:9">
      <c r="A2386" s="32" t="s">
        <v>1293</v>
      </c>
      <c r="B2386" s="32" t="s">
        <v>2622</v>
      </c>
      <c r="C2386" s="32">
        <v>2</v>
      </c>
      <c r="D2386" s="32">
        <v>2</v>
      </c>
      <c r="E2386" s="26" t="str">
        <f>IFERROR(MATCH(A2386,기사별유입!$J$3:$J$3072,0),"")</f>
        <v/>
      </c>
      <c r="F2386" s="26" t="str">
        <f>IF(E2386="","",E2386&amp;"@"&amp;COUNTIF($E$1:E2386,E2386))</f>
        <v/>
      </c>
      <c r="G2386" s="26" t="str">
        <f t="shared" si="37"/>
        <v>Skearthon.com</v>
      </c>
      <c r="I2386" s="26" t="str">
        <f>IF(E2386="","",INDEX('기사 리스트'!B:B,MATCH("https://skinnonews.com"&amp;A2386,'기사 리스트'!C:C,0)))</f>
        <v/>
      </c>
    </row>
    <row r="2387" spans="1:9">
      <c r="A2387" s="32" t="s">
        <v>1529</v>
      </c>
      <c r="B2387" s="32" t="s">
        <v>2601</v>
      </c>
      <c r="C2387" s="32">
        <v>2</v>
      </c>
      <c r="D2387" s="32">
        <v>1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Naver.com</v>
      </c>
      <c r="I2387" s="26" t="str">
        <f>IF(E2387="","",INDEX('기사 리스트'!B:B,MATCH("https://skinnonews.com"&amp;A2387,'기사 리스트'!C:C,0)))</f>
        <v/>
      </c>
    </row>
    <row r="2388" spans="1:9">
      <c r="A2388" s="32" t="s">
        <v>1980</v>
      </c>
      <c r="B2388" s="32" t="s">
        <v>2605</v>
      </c>
      <c r="C2388" s="32">
        <v>2</v>
      </c>
      <c r="D2388" s="32">
        <v>1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Skenmove.com</v>
      </c>
      <c r="I2388" s="26" t="str">
        <f>IF(E2388="","",INDEX('기사 리스트'!B:B,MATCH("https://skinnonews.com"&amp;A2388,'기사 리스트'!C:C,0)))</f>
        <v/>
      </c>
    </row>
    <row r="2389" spans="1:9">
      <c r="A2389" s="32" t="s">
        <v>1625</v>
      </c>
      <c r="B2389" s="32" t="s">
        <v>2597</v>
      </c>
      <c r="C2389" s="32">
        <v>2</v>
      </c>
      <c r="D2389" s="32">
        <v>2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직접유입</v>
      </c>
      <c r="I2389" s="26" t="str">
        <f>IF(E2389="","",INDEX('기사 리스트'!B:B,MATCH("https://skinnonews.com"&amp;A2389,'기사 리스트'!C:C,0)))</f>
        <v/>
      </c>
    </row>
    <row r="2390" spans="1:9">
      <c r="A2390" s="32" t="s">
        <v>1625</v>
      </c>
      <c r="B2390" s="32" t="s">
        <v>2627</v>
      </c>
      <c r="C2390" s="32">
        <v>2</v>
      </c>
      <c r="D2390" s="32">
        <v>1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Blog.naver.com</v>
      </c>
      <c r="I2390" s="26" t="str">
        <f>IF(E2390="","",INDEX('기사 리스트'!B:B,MATCH("https://skinnonews.com"&amp;A2390,'기사 리스트'!C:C,0)))</f>
        <v/>
      </c>
    </row>
    <row r="2391" spans="1:9">
      <c r="A2391" s="32" t="s">
        <v>1064</v>
      </c>
      <c r="B2391" s="32" t="s">
        <v>2603</v>
      </c>
      <c r="C2391" s="32">
        <v>2</v>
      </c>
      <c r="D2391" s="32">
        <v>2</v>
      </c>
      <c r="E2391" s="26">
        <f>IFERROR(MATCH(A2391,기사별유입!$J$3:$J$3072,0),"")</f>
        <v>45</v>
      </c>
      <c r="F2391" s="26" t="str">
        <f>IF(E2391="","",E2391&amp;"@"&amp;COUNTIF($E$1:E2391,E2391))</f>
        <v>45@4</v>
      </c>
      <c r="G2391" s="26" t="str">
        <f t="shared" si="37"/>
        <v>Skenergy.com</v>
      </c>
      <c r="I2391" s="26" t="str">
        <f>IF(E2391="","",INDEX('기사 리스트'!B:B,MATCH("https://skinnonews.com"&amp;A2391,'기사 리스트'!C:C,0)))</f>
        <v>당신의 모든 일상을 머핀과 함께! ‘머핀 포인트’ 3000점으로 차량용 소화기, 옥스포드 블록 등 증정</v>
      </c>
    </row>
    <row r="2392" spans="1:9">
      <c r="A2392" s="32" t="s">
        <v>1262</v>
      </c>
      <c r="B2392" s="32" t="s">
        <v>2643</v>
      </c>
      <c r="C2392" s="32">
        <v>2</v>
      </c>
      <c r="D2392" s="32">
        <v>2</v>
      </c>
      <c r="E2392" s="26" t="str">
        <f>IFERROR(MATCH(A2392,기사별유입!$J$3:$J$3072,0),"")</f>
        <v/>
      </c>
      <c r="F2392" s="26" t="str">
        <f>IF(E2392="","",E2392&amp;"@"&amp;COUNTIF($E$1:E2392,E2392))</f>
        <v/>
      </c>
      <c r="G2392" s="26" t="str">
        <f t="shared" si="37"/>
        <v>Lens.google.com</v>
      </c>
      <c r="I2392" s="26" t="str">
        <f>IF(E2392="","",INDEX('기사 리스트'!B:B,MATCH("https://skinnonews.com"&amp;A2392,'기사 리스트'!C:C,0)))</f>
        <v/>
      </c>
    </row>
    <row r="2393" spans="1:9">
      <c r="A2393" s="32" t="s">
        <v>1092</v>
      </c>
      <c r="B2393" s="32" t="s">
        <v>2606</v>
      </c>
      <c r="C2393" s="32">
        <v>2</v>
      </c>
      <c r="D2393" s="32">
        <v>1</v>
      </c>
      <c r="E2393" s="26" t="str">
        <f>IFERROR(MATCH(A2393,기사별유입!$J$3:$J$3072,0),"")</f>
        <v/>
      </c>
      <c r="F2393" s="26" t="str">
        <f>IF(E2393="","",E2393&amp;"@"&amp;COUNTIF($E$1:E2393,E2393))</f>
        <v/>
      </c>
      <c r="G2393" s="26" t="str">
        <f t="shared" si="37"/>
        <v>M.search.naver.com</v>
      </c>
      <c r="I2393" s="26" t="str">
        <f>IF(E2393="","",INDEX('기사 리스트'!B:B,MATCH("https://skinnonews.com"&amp;A2393,'기사 리스트'!C:C,0)))</f>
        <v/>
      </c>
    </row>
    <row r="2394" spans="1:9">
      <c r="A2394" s="32" t="s">
        <v>1794</v>
      </c>
      <c r="B2394" s="32" t="s">
        <v>2597</v>
      </c>
      <c r="C2394" s="32">
        <v>2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직접유입</v>
      </c>
      <c r="I2394" s="26" t="str">
        <f>IF(E2394="","",INDEX('기사 리스트'!B:B,MATCH("https://skinnonews.com"&amp;A2394,'기사 리스트'!C:C,0)))</f>
        <v/>
      </c>
    </row>
    <row r="2395" spans="1:9">
      <c r="A2395" s="32" t="s">
        <v>3581</v>
      </c>
      <c r="B2395" s="32" t="s">
        <v>2596</v>
      </c>
      <c r="C2395" s="32">
        <v>2</v>
      </c>
      <c r="D2395" s="32">
        <v>2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Google 검색</v>
      </c>
      <c r="I2395" s="26" t="str">
        <f>IF(E2395="","",INDEX('기사 리스트'!B:B,MATCH("https://skinnonews.com"&amp;A2395,'기사 리스트'!C:C,0)))</f>
        <v/>
      </c>
    </row>
    <row r="2396" spans="1:9">
      <c r="A2396" s="32" t="s">
        <v>1462</v>
      </c>
      <c r="B2396" s="32" t="s">
        <v>2596</v>
      </c>
      <c r="C2396" s="32">
        <v>2</v>
      </c>
      <c r="D2396" s="32">
        <v>2</v>
      </c>
      <c r="E2396" s="26" t="str">
        <f>IFERROR(MATCH(A2396,기사별유입!$J$3:$J$3072,0),"")</f>
        <v/>
      </c>
      <c r="F2396" s="26" t="str">
        <f>IF(E2396="","",E2396&amp;"@"&amp;COUNTIF($E$1:E2396,E2396))</f>
        <v/>
      </c>
      <c r="G2396" s="26" t="str">
        <f t="shared" si="37"/>
        <v>Google 검색</v>
      </c>
      <c r="I2396" s="26" t="str">
        <f>IF(E2396="","",INDEX('기사 리스트'!B:B,MATCH("https://skinnonews.com"&amp;A2396,'기사 리스트'!C:C,0)))</f>
        <v/>
      </c>
    </row>
    <row r="2397" spans="1:9">
      <c r="A2397" s="32" t="s">
        <v>1462</v>
      </c>
      <c r="B2397" s="32" t="s">
        <v>2603</v>
      </c>
      <c r="C2397" s="32">
        <v>2</v>
      </c>
      <c r="D2397" s="32">
        <v>2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Skenergy.com</v>
      </c>
      <c r="I2397" s="26" t="str">
        <f>IF(E2397="","",INDEX('기사 리스트'!B:B,MATCH("https://skinnonews.com"&amp;A2397,'기사 리스트'!C:C,0)))</f>
        <v/>
      </c>
    </row>
    <row r="2398" spans="1:9">
      <c r="A2398" s="32" t="s">
        <v>1041</v>
      </c>
      <c r="B2398" s="32" t="s">
        <v>2601</v>
      </c>
      <c r="C2398" s="32">
        <v>2</v>
      </c>
      <c r="D2398" s="32">
        <v>1</v>
      </c>
      <c r="E2398" s="26">
        <f>IFERROR(MATCH(A2398,기사별유입!$J$3:$J$3072,0),"")</f>
        <v>64</v>
      </c>
      <c r="F2398" s="26" t="str">
        <f>IF(E2398="","",E2398&amp;"@"&amp;COUNTIF($E$1:E2398,E2398))</f>
        <v>64@6</v>
      </c>
      <c r="G2398" s="26" t="str">
        <f t="shared" si="37"/>
        <v>Naver.com</v>
      </c>
      <c r="I2398" s="26" t="str">
        <f>IF(E2398="","",INDEX('기사 리스트'!B:B,MATCH("https://skinnonews.com"&amp;A2398,'기사 리스트'!C:C,0)))</f>
        <v>“SK주유소의 현재와 미래를 담은 공간에서 충전하는 행복 에너지!” – SK에너지 팝업스토어 SK주(酒)유소 서울 종로점</v>
      </c>
    </row>
    <row r="2399" spans="1:9">
      <c r="A2399" s="32" t="s">
        <v>1626</v>
      </c>
      <c r="B2399" s="32" t="s">
        <v>2597</v>
      </c>
      <c r="C2399" s="32">
        <v>2</v>
      </c>
      <c r="D2399" s="32">
        <v>1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직접유입</v>
      </c>
      <c r="I2399" s="26" t="str">
        <f>IF(E2399="","",INDEX('기사 리스트'!B:B,MATCH("https://skinnonews.com"&amp;A2399,'기사 리스트'!C:C,0)))</f>
        <v/>
      </c>
    </row>
    <row r="2400" spans="1:9">
      <c r="A2400" s="32" t="s">
        <v>3582</v>
      </c>
      <c r="B2400" s="32" t="s">
        <v>2643</v>
      </c>
      <c r="C2400" s="32">
        <v>2</v>
      </c>
      <c r="D2400" s="32">
        <v>1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Lens.google.com</v>
      </c>
      <c r="I2400" s="26" t="str">
        <f>IF(E2400="","",INDEX('기사 리스트'!B:B,MATCH("https://skinnonews.com"&amp;A2400,'기사 리스트'!C:C,0)))</f>
        <v/>
      </c>
    </row>
    <row r="2401" spans="1:9">
      <c r="A2401" s="32" t="s">
        <v>1175</v>
      </c>
      <c r="B2401" s="32" t="s">
        <v>2603</v>
      </c>
      <c r="C2401" s="32">
        <v>2</v>
      </c>
      <c r="D2401" s="32">
        <v>1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Skenergy.com</v>
      </c>
      <c r="I2401" s="26" t="str">
        <f>IF(E2401="","",INDEX('기사 리스트'!B:B,MATCH("https://skinnonews.com"&amp;A2401,'기사 리스트'!C:C,0)))</f>
        <v/>
      </c>
    </row>
    <row r="2402" spans="1:9">
      <c r="A2402" s="32" t="s">
        <v>1875</v>
      </c>
      <c r="B2402" s="32" t="s">
        <v>2596</v>
      </c>
      <c r="C2402" s="32">
        <v>2</v>
      </c>
      <c r="D2402" s="32">
        <v>1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Google 검색</v>
      </c>
      <c r="I2402" s="26" t="str">
        <f>IF(E2402="","",INDEX('기사 리스트'!B:B,MATCH("https://skinnonews.com"&amp;A2402,'기사 리스트'!C:C,0)))</f>
        <v/>
      </c>
    </row>
    <row r="2403" spans="1:9">
      <c r="A2403" s="32" t="s">
        <v>2806</v>
      </c>
      <c r="B2403" s="32" t="s">
        <v>2597</v>
      </c>
      <c r="C2403" s="32">
        <v>2</v>
      </c>
      <c r="D2403" s="32">
        <v>1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직접유입</v>
      </c>
      <c r="I2403" s="26" t="str">
        <f>IF(E2403="","",INDEX('기사 리스트'!B:B,MATCH("https://skinnonews.com"&amp;A2403,'기사 리스트'!C:C,0)))</f>
        <v/>
      </c>
    </row>
    <row r="2404" spans="1:9">
      <c r="A2404" s="32" t="s">
        <v>3032</v>
      </c>
      <c r="B2404" s="32" t="s">
        <v>2596</v>
      </c>
      <c r="C2404" s="32">
        <v>2</v>
      </c>
      <c r="D2404" s="32">
        <v>2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Google 검색</v>
      </c>
      <c r="I2404" s="26" t="str">
        <f>IF(E2404="","",INDEX('기사 리스트'!B:B,MATCH("https://skinnonews.com"&amp;A2404,'기사 리스트'!C:C,0)))</f>
        <v/>
      </c>
    </row>
    <row r="2405" spans="1:9">
      <c r="A2405" s="32" t="s">
        <v>2405</v>
      </c>
      <c r="B2405" s="32" t="s">
        <v>2598</v>
      </c>
      <c r="C2405" s="32">
        <v>2</v>
      </c>
      <c r="D2405" s="32">
        <v>2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Naver 검색</v>
      </c>
      <c r="I2405" s="26" t="str">
        <f>IF(E2405="","",INDEX('기사 리스트'!B:B,MATCH("https://skinnonews.com"&amp;A2405,'기사 리스트'!C:C,0)))</f>
        <v/>
      </c>
    </row>
    <row r="2406" spans="1:9">
      <c r="A2406" s="32" t="s">
        <v>3688</v>
      </c>
      <c r="B2406" s="32" t="s">
        <v>2596</v>
      </c>
      <c r="C2406" s="32">
        <v>2</v>
      </c>
      <c r="D2406" s="32">
        <v>1</v>
      </c>
      <c r="E2406" s="26" t="str">
        <f>IFERROR(MATCH(A2406,기사별유입!$J$3:$J$3072,0),"")</f>
        <v/>
      </c>
      <c r="F2406" s="26" t="str">
        <f>IF(E2406="","",E2406&amp;"@"&amp;COUNTIF($E$1:E2406,E2406))</f>
        <v/>
      </c>
      <c r="G2406" s="26" t="str">
        <f t="shared" si="37"/>
        <v>Google 검색</v>
      </c>
      <c r="I2406" s="26" t="str">
        <f>IF(E2406="","",INDEX('기사 리스트'!B:B,MATCH("https://skinnonews.com"&amp;A2406,'기사 리스트'!C:C,0)))</f>
        <v/>
      </c>
    </row>
    <row r="2407" spans="1:9">
      <c r="A2407" s="32" t="s">
        <v>2088</v>
      </c>
      <c r="B2407" s="32" t="s">
        <v>2596</v>
      </c>
      <c r="C2407" s="32">
        <v>2</v>
      </c>
      <c r="D2407" s="32">
        <v>2</v>
      </c>
      <c r="E2407" s="26" t="str">
        <f>IFERROR(MATCH(A2407,기사별유입!$J$3:$J$3072,0),"")</f>
        <v/>
      </c>
      <c r="F2407" s="26" t="str">
        <f>IF(E2407="","",E2407&amp;"@"&amp;COUNTIF($E$1:E2407,E2407))</f>
        <v/>
      </c>
      <c r="G2407" s="26" t="str">
        <f t="shared" si="37"/>
        <v>Google 검색</v>
      </c>
      <c r="I2407" s="26" t="str">
        <f>IF(E2407="","",INDEX('기사 리스트'!B:B,MATCH("https://skinnonews.com"&amp;A2407,'기사 리스트'!C:C,0)))</f>
        <v/>
      </c>
    </row>
    <row r="2408" spans="1:9">
      <c r="A2408" s="32" t="s">
        <v>2089</v>
      </c>
      <c r="B2408" s="32" t="s">
        <v>2596</v>
      </c>
      <c r="C2408" s="32">
        <v>2</v>
      </c>
      <c r="D2408" s="32">
        <v>1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Google 검색</v>
      </c>
      <c r="I2408" s="26" t="str">
        <f>IF(E2408="","",INDEX('기사 리스트'!B:B,MATCH("https://skinnonews.com"&amp;A2408,'기사 리스트'!C:C,0)))</f>
        <v/>
      </c>
    </row>
    <row r="2409" spans="1:9">
      <c r="A2409" s="32" t="s">
        <v>1578</v>
      </c>
      <c r="B2409" s="32" t="s">
        <v>2607</v>
      </c>
      <c r="C2409" s="32">
        <v>2</v>
      </c>
      <c r="D2409" s="32">
        <v>2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Linkedin.com</v>
      </c>
      <c r="I2409" s="26" t="str">
        <f>IF(E2409="","",INDEX('기사 리스트'!B:B,MATCH("https://skinnonews.com"&amp;A2409,'기사 리스트'!C:C,0)))</f>
        <v/>
      </c>
    </row>
    <row r="2410" spans="1:9">
      <c r="A2410" s="32" t="s">
        <v>1578</v>
      </c>
      <c r="B2410" s="32" t="s">
        <v>2598</v>
      </c>
      <c r="C2410" s="32">
        <v>2</v>
      </c>
      <c r="D2410" s="32">
        <v>1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Naver 검색</v>
      </c>
      <c r="I2410" s="26" t="str">
        <f>IF(E2410="","",INDEX('기사 리스트'!B:B,MATCH("https://skinnonews.com"&amp;A2410,'기사 리스트'!C:C,0)))</f>
        <v/>
      </c>
    </row>
    <row r="2411" spans="1:9">
      <c r="A2411" s="32" t="s">
        <v>2834</v>
      </c>
      <c r="B2411" s="32" t="s">
        <v>2596</v>
      </c>
      <c r="C2411" s="32">
        <v>2</v>
      </c>
      <c r="D2411" s="32">
        <v>2</v>
      </c>
      <c r="E2411" s="26" t="str">
        <f>IFERROR(MATCH(A2411,기사별유입!$J$3:$J$3072,0),"")</f>
        <v/>
      </c>
      <c r="F2411" s="26" t="str">
        <f>IF(E2411="","",E2411&amp;"@"&amp;COUNTIF($E$1:E2411,E2411))</f>
        <v/>
      </c>
      <c r="G2411" s="26" t="str">
        <f t="shared" si="37"/>
        <v>Google 검색</v>
      </c>
      <c r="I2411" s="26" t="str">
        <f>IF(E2411="","",INDEX('기사 리스트'!B:B,MATCH("https://skinnonews.com"&amp;A2411,'기사 리스트'!C:C,0)))</f>
        <v/>
      </c>
    </row>
    <row r="2412" spans="1:9">
      <c r="A2412" s="32" t="s">
        <v>1164</v>
      </c>
      <c r="B2412" s="32" t="s">
        <v>2597</v>
      </c>
      <c r="C2412" s="32">
        <v>2</v>
      </c>
      <c r="D2412" s="32">
        <v>1</v>
      </c>
      <c r="E2412" s="26" t="str">
        <f>IFERROR(MATCH(A2412,기사별유입!$J$3:$J$3072,0),"")</f>
        <v/>
      </c>
      <c r="F2412" s="26" t="str">
        <f>IF(E2412="","",E2412&amp;"@"&amp;COUNTIF($E$1:E2412,E2412))</f>
        <v/>
      </c>
      <c r="G2412" s="26" t="str">
        <f t="shared" si="37"/>
        <v>직접유입</v>
      </c>
      <c r="I2412" s="26" t="str">
        <f>IF(E2412="","",INDEX('기사 리스트'!B:B,MATCH("https://skinnonews.com"&amp;A2412,'기사 리스트'!C:C,0)))</f>
        <v/>
      </c>
    </row>
    <row r="2413" spans="1:9">
      <c r="A2413" s="32" t="s">
        <v>1164</v>
      </c>
      <c r="B2413" s="32" t="s">
        <v>2598</v>
      </c>
      <c r="C2413" s="32">
        <v>2</v>
      </c>
      <c r="D2413" s="32">
        <v>2</v>
      </c>
      <c r="E2413" s="26" t="str">
        <f>IFERROR(MATCH(A2413,기사별유입!$J$3:$J$3072,0),"")</f>
        <v/>
      </c>
      <c r="F2413" s="26" t="str">
        <f>IF(E2413="","",E2413&amp;"@"&amp;COUNTIF($E$1:E2413,E2413))</f>
        <v/>
      </c>
      <c r="G2413" s="26" t="str">
        <f t="shared" si="37"/>
        <v>Naver 검색</v>
      </c>
      <c r="I2413" s="26" t="str">
        <f>IF(E2413="","",INDEX('기사 리스트'!B:B,MATCH("https://skinnonews.com"&amp;A2413,'기사 리스트'!C:C,0)))</f>
        <v/>
      </c>
    </row>
    <row r="2414" spans="1:9">
      <c r="A2414" s="32" t="s">
        <v>1434</v>
      </c>
      <c r="B2414" s="32" t="s">
        <v>2596</v>
      </c>
      <c r="C2414" s="32">
        <v>2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Google 검색</v>
      </c>
      <c r="I2414" s="26" t="str">
        <f>IF(E2414="","",INDEX('기사 리스트'!B:B,MATCH("https://skinnonews.com"&amp;A2414,'기사 리스트'!C:C,0)))</f>
        <v/>
      </c>
    </row>
    <row r="2415" spans="1:9">
      <c r="A2415" s="32" t="s">
        <v>1395</v>
      </c>
      <c r="B2415" s="32" t="s">
        <v>2604</v>
      </c>
      <c r="C2415" s="32">
        <v>2</v>
      </c>
      <c r="D2415" s="32">
        <v>2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Skgeocentric.com</v>
      </c>
      <c r="I2415" s="26" t="str">
        <f>IF(E2415="","",INDEX('기사 리스트'!B:B,MATCH("https://skinnonews.com"&amp;A2415,'기사 리스트'!C:C,0)))</f>
        <v/>
      </c>
    </row>
    <row r="2416" spans="1:9">
      <c r="A2416" s="32" t="s">
        <v>2232</v>
      </c>
      <c r="B2416" s="32" t="s">
        <v>2596</v>
      </c>
      <c r="C2416" s="32">
        <v>2</v>
      </c>
      <c r="D2416" s="32">
        <v>2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Google 검색</v>
      </c>
      <c r="I2416" s="26" t="str">
        <f>IF(E2416="","",INDEX('기사 리스트'!B:B,MATCH("https://skinnonews.com"&amp;A2416,'기사 리스트'!C:C,0)))</f>
        <v/>
      </c>
    </row>
    <row r="2417" spans="1:9">
      <c r="A2417" s="32" t="s">
        <v>1878</v>
      </c>
      <c r="B2417" s="32" t="s">
        <v>2597</v>
      </c>
      <c r="C2417" s="32">
        <v>2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직접유입</v>
      </c>
      <c r="I2417" s="26" t="str">
        <f>IF(E2417="","",INDEX('기사 리스트'!B:B,MATCH("https://skinnonews.com"&amp;A2417,'기사 리스트'!C:C,0)))</f>
        <v/>
      </c>
    </row>
    <row r="2418" spans="1:9">
      <c r="A2418" s="32" t="s">
        <v>1878</v>
      </c>
      <c r="B2418" s="32" t="s">
        <v>2604</v>
      </c>
      <c r="C2418" s="32">
        <v>2</v>
      </c>
      <c r="D2418" s="32">
        <v>2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Skgeocentric.com</v>
      </c>
      <c r="I2418" s="26" t="str">
        <f>IF(E2418="","",INDEX('기사 리스트'!B:B,MATCH("https://skinnonews.com"&amp;A2418,'기사 리스트'!C:C,0)))</f>
        <v/>
      </c>
    </row>
    <row r="2419" spans="1:9">
      <c r="A2419" s="32" t="s">
        <v>1341</v>
      </c>
      <c r="B2419" s="32" t="s">
        <v>2598</v>
      </c>
      <c r="C2419" s="32">
        <v>2</v>
      </c>
      <c r="D2419" s="32">
        <v>2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Naver 검색</v>
      </c>
      <c r="I2419" s="26" t="str">
        <f>IF(E2419="","",INDEX('기사 리스트'!B:B,MATCH("https://skinnonews.com"&amp;A2419,'기사 리스트'!C:C,0)))</f>
        <v/>
      </c>
    </row>
    <row r="2420" spans="1:9">
      <c r="A2420" s="32" t="s">
        <v>1982</v>
      </c>
      <c r="B2420" s="32" t="s">
        <v>2596</v>
      </c>
      <c r="C2420" s="32">
        <v>2</v>
      </c>
      <c r="D2420" s="32">
        <v>2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Google 검색</v>
      </c>
      <c r="I2420" s="26" t="str">
        <f>IF(E2420="","",INDEX('기사 리스트'!B:B,MATCH("https://skinnonews.com"&amp;A2420,'기사 리스트'!C:C,0)))</f>
        <v/>
      </c>
    </row>
    <row r="2421" spans="1:9">
      <c r="A2421" s="32" t="s">
        <v>1982</v>
      </c>
      <c r="B2421" s="32" t="s">
        <v>2670</v>
      </c>
      <c r="C2421" s="32">
        <v>2</v>
      </c>
      <c r="D2421" s="32">
        <v>1</v>
      </c>
      <c r="E2421" s="26" t="str">
        <f>IFERROR(MATCH(A2421,기사별유입!$J$3:$J$3072,0),"")</f>
        <v/>
      </c>
      <c r="F2421" s="26" t="str">
        <f>IF(E2421="","",E2421&amp;"@"&amp;COUNTIF($E$1:E2421,E2421))</f>
        <v/>
      </c>
      <c r="G2421" s="26" t="str">
        <f t="shared" si="37"/>
        <v>Search.zum.com</v>
      </c>
      <c r="I2421" s="26" t="str">
        <f>IF(E2421="","",INDEX('기사 리스트'!B:B,MATCH("https://skinnonews.com"&amp;A2421,'기사 리스트'!C:C,0)))</f>
        <v/>
      </c>
    </row>
    <row r="2422" spans="1:9">
      <c r="A2422" s="32" t="s">
        <v>1342</v>
      </c>
      <c r="B2422" s="32" t="s">
        <v>2646</v>
      </c>
      <c r="C2422" s="32">
        <v>2</v>
      </c>
      <c r="D2422" s="32">
        <v>1</v>
      </c>
      <c r="E2422" s="26" t="str">
        <f>IFERROR(MATCH(A2422,기사별유입!$J$3:$J$3072,0),"")</f>
        <v/>
      </c>
      <c r="F2422" s="26" t="str">
        <f>IF(E2422="","",E2422&amp;"@"&amp;COUNTIF($E$1:E2422,E2422))</f>
        <v/>
      </c>
      <c r="G2422" s="26" t="str">
        <f t="shared" si="37"/>
        <v>Ozmailer.com</v>
      </c>
      <c r="I2422" s="26" t="str">
        <f>IF(E2422="","",INDEX('기사 리스트'!B:B,MATCH("https://skinnonews.com"&amp;A2422,'기사 리스트'!C:C,0)))</f>
        <v/>
      </c>
    </row>
    <row r="2423" spans="1:9">
      <c r="A2423" s="32" t="s">
        <v>1279</v>
      </c>
      <c r="B2423" s="32" t="s">
        <v>2599</v>
      </c>
      <c r="C2423" s="32">
        <v>2</v>
      </c>
      <c r="D2423" s="32">
        <v>2</v>
      </c>
      <c r="E2423" s="26" t="str">
        <f>IFERROR(MATCH(A2423,기사별유입!$J$3:$J$3072,0),"")</f>
        <v/>
      </c>
      <c r="F2423" s="26" t="str">
        <f>IF(E2423="","",E2423&amp;"@"&amp;COUNTIF($E$1:E2423,E2423))</f>
        <v/>
      </c>
      <c r="G2423" s="26" t="str">
        <f t="shared" si="37"/>
        <v>Sk-on.com</v>
      </c>
      <c r="I2423" s="26" t="str">
        <f>IF(E2423="","",INDEX('기사 리스트'!B:B,MATCH("https://skinnonews.com"&amp;A2423,'기사 리스트'!C:C,0)))</f>
        <v/>
      </c>
    </row>
    <row r="2424" spans="1:9">
      <c r="A2424" s="32" t="s">
        <v>1309</v>
      </c>
      <c r="B2424" s="32" t="s">
        <v>2612</v>
      </c>
      <c r="C2424" s="32">
        <v>2</v>
      </c>
      <c r="D2424" s="32">
        <v>1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Youtube.com</v>
      </c>
      <c r="I2424" s="26" t="str">
        <f>IF(E2424="","",INDEX('기사 리스트'!B:B,MATCH("https://skinnonews.com"&amp;A2424,'기사 리스트'!C:C,0)))</f>
        <v/>
      </c>
    </row>
    <row r="2425" spans="1:9">
      <c r="A2425" s="32" t="s">
        <v>1054</v>
      </c>
      <c r="B2425" s="32" t="s">
        <v>2609</v>
      </c>
      <c r="C2425" s="32">
        <v>2</v>
      </c>
      <c r="D2425" s="32">
        <v>2</v>
      </c>
      <c r="E2425" s="26" t="str">
        <f>IFERROR(MATCH(A2425,기사별유입!$J$3:$J$3072,0),"")</f>
        <v/>
      </c>
      <c r="F2425" s="26" t="str">
        <f>IF(E2425="","",E2425&amp;"@"&amp;COUNTIF($E$1:E2425,E2425))</f>
        <v/>
      </c>
      <c r="G2425" s="26" t="str">
        <f t="shared" si="37"/>
        <v>Bing</v>
      </c>
      <c r="I2425" s="26" t="str">
        <f>IF(E2425="","",INDEX('기사 리스트'!B:B,MATCH("https://skinnonews.com"&amp;A2425,'기사 리스트'!C:C,0)))</f>
        <v/>
      </c>
    </row>
    <row r="2426" spans="1:9">
      <c r="A2426" s="32" t="s">
        <v>1054</v>
      </c>
      <c r="B2426" s="32" t="s">
        <v>2601</v>
      </c>
      <c r="C2426" s="32">
        <v>2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Naver.com</v>
      </c>
      <c r="I2426" s="26" t="str">
        <f>IF(E2426="","",INDEX('기사 리스트'!B:B,MATCH("https://skinnonews.com"&amp;A2426,'기사 리스트'!C:C,0)))</f>
        <v/>
      </c>
    </row>
    <row r="2427" spans="1:9">
      <c r="A2427" s="32" t="s">
        <v>1089</v>
      </c>
      <c r="B2427" s="32" t="s">
        <v>2597</v>
      </c>
      <c r="C2427" s="32">
        <v>2</v>
      </c>
      <c r="D2427" s="32">
        <v>2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직접유입</v>
      </c>
      <c r="I2427" s="26" t="str">
        <f>IF(E2427="","",INDEX('기사 리스트'!B:B,MATCH("https://skinnonews.com"&amp;A2427,'기사 리스트'!C:C,0)))</f>
        <v/>
      </c>
    </row>
    <row r="2428" spans="1:9">
      <c r="A2428" s="32" t="s">
        <v>1089</v>
      </c>
      <c r="B2428" s="32" t="s">
        <v>2599</v>
      </c>
      <c r="C2428" s="32">
        <v>2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Sk-on.com</v>
      </c>
      <c r="I2428" s="26" t="str">
        <f>IF(E2428="","",INDEX('기사 리스트'!B:B,MATCH("https://skinnonews.com"&amp;A2428,'기사 리스트'!C:C,0)))</f>
        <v/>
      </c>
    </row>
    <row r="2429" spans="1:9">
      <c r="A2429" s="32" t="s">
        <v>1879</v>
      </c>
      <c r="B2429" s="32" t="s">
        <v>2598</v>
      </c>
      <c r="C2429" s="32">
        <v>2</v>
      </c>
      <c r="D2429" s="32">
        <v>2</v>
      </c>
      <c r="E2429" s="26" t="str">
        <f>IFERROR(MATCH(A2429,기사별유입!$J$3:$J$3072,0),"")</f>
        <v/>
      </c>
      <c r="F2429" s="26" t="str">
        <f>IF(E2429="","",E2429&amp;"@"&amp;COUNTIF($E$1:E2429,E2429))</f>
        <v/>
      </c>
      <c r="G2429" s="26" t="str">
        <f t="shared" si="37"/>
        <v>Naver 검색</v>
      </c>
      <c r="I2429" s="26" t="str">
        <f>IF(E2429="","",INDEX('기사 리스트'!B:B,MATCH("https://skinnonews.com"&amp;A2429,'기사 리스트'!C:C,0)))</f>
        <v/>
      </c>
    </row>
    <row r="2430" spans="1:9">
      <c r="A2430" s="32" t="s">
        <v>1628</v>
      </c>
      <c r="B2430" s="32" t="s">
        <v>2598</v>
      </c>
      <c r="C2430" s="32">
        <v>2</v>
      </c>
      <c r="D2430" s="32">
        <v>1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Naver 검색</v>
      </c>
      <c r="I2430" s="26" t="str">
        <f>IF(E2430="","",INDEX('기사 리스트'!B:B,MATCH("https://skinnonews.com"&amp;A2430,'기사 리스트'!C:C,0)))</f>
        <v/>
      </c>
    </row>
    <row r="2431" spans="1:9">
      <c r="A2431" s="32" t="s">
        <v>1628</v>
      </c>
      <c r="B2431" s="32" t="s">
        <v>2603</v>
      </c>
      <c r="C2431" s="32">
        <v>2</v>
      </c>
      <c r="D2431" s="32">
        <v>2</v>
      </c>
      <c r="E2431" s="26" t="str">
        <f>IFERROR(MATCH(A2431,기사별유입!$J$3:$J$3072,0),"")</f>
        <v/>
      </c>
      <c r="F2431" s="26" t="str">
        <f>IF(E2431="","",E2431&amp;"@"&amp;COUNTIF($E$1:E2431,E2431))</f>
        <v/>
      </c>
      <c r="G2431" s="26" t="str">
        <f t="shared" si="37"/>
        <v>Skenergy.com</v>
      </c>
      <c r="I2431" s="26" t="str">
        <f>IF(E2431="","",INDEX('기사 리스트'!B:B,MATCH("https://skinnonews.com"&amp;A2431,'기사 리스트'!C:C,0)))</f>
        <v/>
      </c>
    </row>
    <row r="2432" spans="1:9">
      <c r="A2432" s="32" t="s">
        <v>1140</v>
      </c>
      <c r="B2432" s="32" t="s">
        <v>2598</v>
      </c>
      <c r="C2432" s="32">
        <v>2</v>
      </c>
      <c r="D2432" s="32">
        <v>2</v>
      </c>
      <c r="E2432" s="26" t="str">
        <f>IFERROR(MATCH(A2432,기사별유입!$J$3:$J$3072,0),"")</f>
        <v/>
      </c>
      <c r="F2432" s="26" t="str">
        <f>IF(E2432="","",E2432&amp;"@"&amp;COUNTIF($E$1:E2432,E2432))</f>
        <v/>
      </c>
      <c r="G2432" s="26" t="str">
        <f t="shared" si="37"/>
        <v>Naver 검색</v>
      </c>
      <c r="I2432" s="26" t="str">
        <f>IF(E2432="","",INDEX('기사 리스트'!B:B,MATCH("https://skinnonews.com"&amp;A2432,'기사 리스트'!C:C,0)))</f>
        <v/>
      </c>
    </row>
    <row r="2433" spans="1:9">
      <c r="A2433" s="32" t="s">
        <v>1140</v>
      </c>
      <c r="B2433" s="32" t="s">
        <v>2604</v>
      </c>
      <c r="C2433" s="32">
        <v>2</v>
      </c>
      <c r="D2433" s="32">
        <v>2</v>
      </c>
      <c r="E2433" s="26" t="str">
        <f>IFERROR(MATCH(A2433,기사별유입!$J$3:$J$3072,0),"")</f>
        <v/>
      </c>
      <c r="F2433" s="26" t="str">
        <f>IF(E2433="","",E2433&amp;"@"&amp;COUNTIF($E$1:E2433,E2433))</f>
        <v/>
      </c>
      <c r="G2433" s="26" t="str">
        <f t="shared" si="37"/>
        <v>Skgeocentric.com</v>
      </c>
      <c r="I2433" s="26" t="str">
        <f>IF(E2433="","",INDEX('기사 리스트'!B:B,MATCH("https://skinnonews.com"&amp;A2433,'기사 리스트'!C:C,0)))</f>
        <v/>
      </c>
    </row>
    <row r="2434" spans="1:9">
      <c r="A2434" s="32" t="s">
        <v>1880</v>
      </c>
      <c r="B2434" s="32" t="s">
        <v>2596</v>
      </c>
      <c r="C2434" s="32">
        <v>2</v>
      </c>
      <c r="D2434" s="32">
        <v>2</v>
      </c>
      <c r="E2434" s="26" t="str">
        <f>IFERROR(MATCH(A2434,기사별유입!$J$3:$J$3072,0),"")</f>
        <v/>
      </c>
      <c r="F2434" s="26" t="str">
        <f>IF(E2434="","",E2434&amp;"@"&amp;COUNTIF($E$1:E2434,E2434))</f>
        <v/>
      </c>
      <c r="G2434" s="26" t="str">
        <f t="shared" si="37"/>
        <v>Google 검색</v>
      </c>
      <c r="I2434" s="26" t="str">
        <f>IF(E2434="","",INDEX('기사 리스트'!B:B,MATCH("https://skinnonews.com"&amp;A2434,'기사 리스트'!C:C,0)))</f>
        <v/>
      </c>
    </row>
    <row r="2435" spans="1:9">
      <c r="A2435" s="32" t="s">
        <v>2094</v>
      </c>
      <c r="B2435" s="32" t="s">
        <v>2597</v>
      </c>
      <c r="C2435" s="32">
        <v>2</v>
      </c>
      <c r="D2435" s="32">
        <v>2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직접유입</v>
      </c>
      <c r="I2435" s="26" t="str">
        <f>IF(E2435="","",INDEX('기사 리스트'!B:B,MATCH("https://skinnonews.com"&amp;A2435,'기사 리스트'!C:C,0)))</f>
        <v/>
      </c>
    </row>
    <row r="2436" spans="1:9">
      <c r="A2436" s="32" t="s">
        <v>1363</v>
      </c>
      <c r="B2436" s="32" t="s">
        <v>2598</v>
      </c>
      <c r="C2436" s="32">
        <v>2</v>
      </c>
      <c r="D2436" s="32">
        <v>2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Naver 검색</v>
      </c>
      <c r="I2436" s="26" t="str">
        <f>IF(E2436="","",INDEX('기사 리스트'!B:B,MATCH("https://skinnonews.com"&amp;A2436,'기사 리스트'!C:C,0)))</f>
        <v/>
      </c>
    </row>
    <row r="2437" spans="1:9">
      <c r="A2437" s="32" t="s">
        <v>1363</v>
      </c>
      <c r="B2437" s="32" t="s">
        <v>2605</v>
      </c>
      <c r="C2437" s="32">
        <v>2</v>
      </c>
      <c r="D2437" s="32">
        <v>2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Skenmove.com</v>
      </c>
      <c r="I2437" s="26" t="str">
        <f>IF(E2437="","",INDEX('기사 리스트'!B:B,MATCH("https://skinnonews.com"&amp;A2437,'기사 리스트'!C:C,0)))</f>
        <v/>
      </c>
    </row>
    <row r="2438" spans="1:9">
      <c r="A2438" s="32" t="s">
        <v>1053</v>
      </c>
      <c r="B2438" s="32" t="s">
        <v>2606</v>
      </c>
      <c r="C2438" s="32">
        <v>2</v>
      </c>
      <c r="D2438" s="32">
        <v>2</v>
      </c>
      <c r="E2438" s="26">
        <f>IFERROR(MATCH(A2438,기사별유입!$J$3:$J$3072,0),"")</f>
        <v>66</v>
      </c>
      <c r="F2438" s="26" t="str">
        <f>IF(E2438="","",E2438&amp;"@"&amp;COUNTIF($E$1:E2438,E2438))</f>
        <v>66@5</v>
      </c>
      <c r="G2438" s="26" t="str">
        <f t="shared" si="38"/>
        <v>M.search.naver.com</v>
      </c>
      <c r="I2438" s="26" t="str">
        <f>IF(E2438="","",INDEX('기사 리스트'!B:B,MATCH("https://skinnonews.com"&amp;A2438,'기사 리스트'!C:C,0)))</f>
        <v>SK이노베이션, 2024년 조직개편 및 임원인사 “불확실한 경영환경 대비, 내실 강화로 위기 대응력 높인다”</v>
      </c>
    </row>
    <row r="2439" spans="1:9">
      <c r="A2439" s="32" t="s">
        <v>1053</v>
      </c>
      <c r="B2439" s="32" t="s">
        <v>2601</v>
      </c>
      <c r="C2439" s="32">
        <v>2</v>
      </c>
      <c r="D2439" s="32">
        <v>2</v>
      </c>
      <c r="E2439" s="26">
        <f>IFERROR(MATCH(A2439,기사별유입!$J$3:$J$3072,0),"")</f>
        <v>66</v>
      </c>
      <c r="F2439" s="26" t="str">
        <f>IF(E2439="","",E2439&amp;"@"&amp;COUNTIF($E$1:E2439,E2439))</f>
        <v>66@6</v>
      </c>
      <c r="G2439" s="26" t="str">
        <f t="shared" si="38"/>
        <v>Naver.com</v>
      </c>
      <c r="I2439" s="26" t="str">
        <f>IF(E2439="","",INDEX('기사 리스트'!B:B,MATCH("https://skinnonews.com"&amp;A2439,'기사 리스트'!C:C,0)))</f>
        <v>SK이노베이션, 2024년 조직개편 및 임원인사 “불확실한 경영환경 대비, 내실 강화로 위기 대응력 높인다”</v>
      </c>
    </row>
    <row r="2440" spans="1:9">
      <c r="A2440" s="32" t="s">
        <v>1053</v>
      </c>
      <c r="B2440" s="32" t="s">
        <v>2605</v>
      </c>
      <c r="C2440" s="32">
        <v>2</v>
      </c>
      <c r="D2440" s="32">
        <v>2</v>
      </c>
      <c r="E2440" s="26">
        <f>IFERROR(MATCH(A2440,기사별유입!$J$3:$J$3072,0),"")</f>
        <v>66</v>
      </c>
      <c r="F2440" s="26" t="str">
        <f>IF(E2440="","",E2440&amp;"@"&amp;COUNTIF($E$1:E2440,E2440))</f>
        <v>66@7</v>
      </c>
      <c r="G2440" s="26" t="str">
        <f t="shared" si="38"/>
        <v>Skenmove.com</v>
      </c>
      <c r="I2440" s="26" t="str">
        <f>IF(E2440="","",INDEX('기사 리스트'!B:B,MATCH("https://skinnonews.com"&amp;A2440,'기사 리스트'!C:C,0)))</f>
        <v>SK이노베이션, 2024년 조직개편 및 임원인사 “불확실한 경영환경 대비, 내실 강화로 위기 대응력 높인다”</v>
      </c>
    </row>
    <row r="2441" spans="1:9">
      <c r="A2441" s="32" t="s">
        <v>1068</v>
      </c>
      <c r="B2441" s="32" t="s">
        <v>2597</v>
      </c>
      <c r="C2441" s="32">
        <v>2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직접유입</v>
      </c>
      <c r="I2441" s="26" t="str">
        <f>IF(E2441="","",INDEX('기사 리스트'!B:B,MATCH("https://skinnonews.com"&amp;A2441,'기사 리스트'!C:C,0)))</f>
        <v/>
      </c>
    </row>
    <row r="2442" spans="1:9">
      <c r="A2442" s="32" t="s">
        <v>1068</v>
      </c>
      <c r="B2442" s="32" t="s">
        <v>2955</v>
      </c>
      <c r="C2442" s="32">
        <v>2</v>
      </c>
      <c r="D2442" s="32">
        <v>1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Link.inpock.co.kr</v>
      </c>
      <c r="I2442" s="26" t="str">
        <f>IF(E2442="","",INDEX('기사 리스트'!B:B,MATCH("https://skinnonews.com"&amp;A2442,'기사 리스트'!C:C,0)))</f>
        <v/>
      </c>
    </row>
    <row r="2443" spans="1:9">
      <c r="A2443" s="32" t="s">
        <v>3689</v>
      </c>
      <c r="B2443" s="32" t="s">
        <v>2596</v>
      </c>
      <c r="C2443" s="32">
        <v>2</v>
      </c>
      <c r="D2443" s="32">
        <v>2</v>
      </c>
      <c r="E2443" s="26" t="str">
        <f>IFERROR(MATCH(A2443,기사별유입!$J$3:$J$3072,0),"")</f>
        <v/>
      </c>
      <c r="F2443" s="26" t="str">
        <f>IF(E2443="","",E2443&amp;"@"&amp;COUNTIF($E$1:E2443,E2443))</f>
        <v/>
      </c>
      <c r="G2443" s="26" t="str">
        <f t="shared" si="38"/>
        <v>Google 검색</v>
      </c>
      <c r="I2443" s="26" t="str">
        <f>IF(E2443="","",INDEX('기사 리스트'!B:B,MATCH("https://skinnonews.com"&amp;A2443,'기사 리스트'!C:C,0)))</f>
        <v/>
      </c>
    </row>
    <row r="2444" spans="1:9">
      <c r="A2444" s="32" t="s">
        <v>2879</v>
      </c>
      <c r="B2444" s="32" t="s">
        <v>2596</v>
      </c>
      <c r="C2444" s="32">
        <v>2</v>
      </c>
      <c r="D2444" s="32">
        <v>2</v>
      </c>
      <c r="E2444" s="26" t="str">
        <f>IFERROR(MATCH(A2444,기사별유입!$J$3:$J$3072,0),"")</f>
        <v/>
      </c>
      <c r="F2444" s="26" t="str">
        <f>IF(E2444="","",E2444&amp;"@"&amp;COUNTIF($E$1:E2444,E2444))</f>
        <v/>
      </c>
      <c r="G2444" s="26" t="str">
        <f t="shared" si="38"/>
        <v>Google 검색</v>
      </c>
      <c r="I2444" s="26" t="str">
        <f>IF(E2444="","",INDEX('기사 리스트'!B:B,MATCH("https://skinnonews.com"&amp;A2444,'기사 리스트'!C:C,0)))</f>
        <v/>
      </c>
    </row>
    <row r="2445" spans="1:9">
      <c r="A2445" s="32" t="s">
        <v>1985</v>
      </c>
      <c r="B2445" s="32" t="s">
        <v>2596</v>
      </c>
      <c r="C2445" s="32">
        <v>2</v>
      </c>
      <c r="D2445" s="32">
        <v>2</v>
      </c>
      <c r="E2445" s="26" t="str">
        <f>IFERROR(MATCH(A2445,기사별유입!$J$3:$J$3072,0),"")</f>
        <v/>
      </c>
      <c r="F2445" s="26" t="str">
        <f>IF(E2445="","",E2445&amp;"@"&amp;COUNTIF($E$1:E2445,E2445))</f>
        <v/>
      </c>
      <c r="G2445" s="26" t="str">
        <f t="shared" si="38"/>
        <v>Google 검색</v>
      </c>
      <c r="I2445" s="26" t="str">
        <f>IF(E2445="","",INDEX('기사 리스트'!B:B,MATCH("https://skinnonews.com"&amp;A2445,'기사 리스트'!C:C,0)))</f>
        <v/>
      </c>
    </row>
    <row r="2446" spans="1:9">
      <c r="A2446" s="32" t="s">
        <v>1296</v>
      </c>
      <c r="B2446" s="32" t="s">
        <v>2597</v>
      </c>
      <c r="C2446" s="32">
        <v>2</v>
      </c>
      <c r="D2446" s="32">
        <v>2</v>
      </c>
      <c r="E2446" s="26" t="str">
        <f>IFERROR(MATCH(A2446,기사별유입!$J$3:$J$3072,0),"")</f>
        <v/>
      </c>
      <c r="F2446" s="26" t="str">
        <f>IF(E2446="","",E2446&amp;"@"&amp;COUNTIF($E$1:E2446,E2446))</f>
        <v/>
      </c>
      <c r="G2446" s="26" t="str">
        <f t="shared" si="38"/>
        <v>직접유입</v>
      </c>
      <c r="I2446" s="26" t="str">
        <f>IF(E2446="","",INDEX('기사 리스트'!B:B,MATCH("https://skinnonews.com"&amp;A2446,'기사 리스트'!C:C,0)))</f>
        <v/>
      </c>
    </row>
    <row r="2447" spans="1:9">
      <c r="A2447" s="32" t="s">
        <v>1037</v>
      </c>
      <c r="B2447" s="32" t="s">
        <v>2617</v>
      </c>
      <c r="C2447" s="32">
        <v>2</v>
      </c>
      <c r="D2447" s="32">
        <v>1</v>
      </c>
      <c r="E2447" s="26">
        <f>IFERROR(MATCH(A2447,기사별유입!$J$3:$J$3072,0),"")</f>
        <v>24</v>
      </c>
      <c r="F2447" s="26" t="str">
        <f>IF(E2447="","",E2447&amp;"@"&amp;COUNTIF($E$1:E2447,E2447))</f>
        <v>24@4</v>
      </c>
      <c r="G2447" s="26" t="str">
        <f t="shared" si="38"/>
        <v>Instagramstory</v>
      </c>
      <c r="I2447" s="26" t="str">
        <f>IF(E2447="","",INDEX('기사 리스트'!B:B,MATCH("https://skinnonews.com"&amp;A2447,'기사 리스트'!C:C,0)))</f>
        <v>폐식용유로 하늘을 나는 비행기가 있다?! 새로운 대안으로 떠오른 지속가능항공유(SAF) – 겨울 여행 시즌, 알고 가면 더 재밌다(2)</v>
      </c>
    </row>
    <row r="2448" spans="1:9">
      <c r="A2448" s="32" t="s">
        <v>1037</v>
      </c>
      <c r="B2448" s="32" t="s">
        <v>2598</v>
      </c>
      <c r="C2448" s="32">
        <v>2</v>
      </c>
      <c r="D2448" s="32">
        <v>2</v>
      </c>
      <c r="E2448" s="26">
        <f>IFERROR(MATCH(A2448,기사별유입!$J$3:$J$3072,0),"")</f>
        <v>24</v>
      </c>
      <c r="F2448" s="26" t="str">
        <f>IF(E2448="","",E2448&amp;"@"&amp;COUNTIF($E$1:E2448,E2448))</f>
        <v>24@5</v>
      </c>
      <c r="G2448" s="26" t="str">
        <f t="shared" si="38"/>
        <v>Naver 검색</v>
      </c>
      <c r="I2448" s="26" t="str">
        <f>IF(E2448="","",INDEX('기사 리스트'!B:B,MATCH("https://skinnonews.com"&amp;A2448,'기사 리스트'!C:C,0)))</f>
        <v>폐식용유로 하늘을 나는 비행기가 있다?! 새로운 대안으로 떠오른 지속가능항공유(SAF) – 겨울 여행 시즌, 알고 가면 더 재밌다(2)</v>
      </c>
    </row>
    <row r="2449" spans="1:9">
      <c r="A2449" s="32" t="s">
        <v>1037</v>
      </c>
      <c r="B2449" s="32" t="s">
        <v>2623</v>
      </c>
      <c r="C2449" s="32">
        <v>2</v>
      </c>
      <c r="D2449" s="32">
        <v>2</v>
      </c>
      <c r="E2449" s="26">
        <f>IFERROR(MATCH(A2449,기사별유입!$J$3:$J$3072,0),"")</f>
        <v>24</v>
      </c>
      <c r="F2449" s="26" t="str">
        <f>IF(E2449="","",E2449&amp;"@"&amp;COUNTIF($E$1:E2449,E2449))</f>
        <v>24@6</v>
      </c>
      <c r="G2449" s="26" t="str">
        <f t="shared" si="38"/>
        <v>Sktradinginternational.com</v>
      </c>
      <c r="I2449" s="26" t="str">
        <f>IF(E2449="","",INDEX('기사 리스트'!B:B,MATCH("https://skinnonews.com"&amp;A2449,'기사 리스트'!C:C,0)))</f>
        <v>폐식용유로 하늘을 나는 비행기가 있다?! 새로운 대안으로 떠오른 지속가능항공유(SAF) – 겨울 여행 시즌, 알고 가면 더 재밌다(2)</v>
      </c>
    </row>
    <row r="2450" spans="1:9">
      <c r="A2450" s="32" t="s">
        <v>1037</v>
      </c>
      <c r="B2450" s="32" t="s">
        <v>2671</v>
      </c>
      <c r="C2450" s="32">
        <v>2</v>
      </c>
      <c r="D2450" s="32">
        <v>1</v>
      </c>
      <c r="E2450" s="26">
        <f>IFERROR(MATCH(A2450,기사별유입!$J$3:$J$3072,0),"")</f>
        <v>24</v>
      </c>
      <c r="F2450" s="26" t="str">
        <f>IF(E2450="","",E2450&amp;"@"&amp;COUNTIF($E$1:E2450,E2450))</f>
        <v>24@7</v>
      </c>
      <c r="G2450" s="26" t="str">
        <f t="shared" si="38"/>
        <v>Wrtn.ai</v>
      </c>
      <c r="I2450" s="26" t="str">
        <f>IF(E2450="","",INDEX('기사 리스트'!B:B,MATCH("https://skinnonews.com"&amp;A2450,'기사 리스트'!C:C,0)))</f>
        <v>폐식용유로 하늘을 나는 비행기가 있다?! 새로운 대안으로 떠오른 지속가능항공유(SAF) – 겨울 여행 시즌, 알고 가면 더 재밌다(2)</v>
      </c>
    </row>
    <row r="2451" spans="1:9">
      <c r="A2451" s="32" t="s">
        <v>1532</v>
      </c>
      <c r="B2451" s="32" t="s">
        <v>2596</v>
      </c>
      <c r="C2451" s="32">
        <v>2</v>
      </c>
      <c r="D2451" s="32">
        <v>2</v>
      </c>
      <c r="E2451" s="26" t="str">
        <f>IFERROR(MATCH(A2451,기사별유입!$J$3:$J$3072,0),"")</f>
        <v/>
      </c>
      <c r="F2451" s="26" t="str">
        <f>IF(E2451="","",E2451&amp;"@"&amp;COUNTIF($E$1:E2451,E2451))</f>
        <v/>
      </c>
      <c r="G2451" s="26" t="str">
        <f t="shared" si="38"/>
        <v>Google 검색</v>
      </c>
      <c r="I2451" s="26" t="str">
        <f>IF(E2451="","",INDEX('기사 리스트'!B:B,MATCH("https://skinnonews.com"&amp;A2451,'기사 리스트'!C:C,0)))</f>
        <v/>
      </c>
    </row>
    <row r="2452" spans="1:9">
      <c r="A2452" s="32" t="s">
        <v>1280</v>
      </c>
      <c r="B2452" s="32" t="s">
        <v>2646</v>
      </c>
      <c r="C2452" s="32">
        <v>2</v>
      </c>
      <c r="D2452" s="32">
        <v>1</v>
      </c>
      <c r="E2452" s="26" t="str">
        <f>IFERROR(MATCH(A2452,기사별유입!$J$3:$J$3072,0),"")</f>
        <v/>
      </c>
      <c r="F2452" s="26" t="str">
        <f>IF(E2452="","",E2452&amp;"@"&amp;COUNTIF($E$1:E2452,E2452))</f>
        <v/>
      </c>
      <c r="G2452" s="26" t="str">
        <f t="shared" si="38"/>
        <v>Ozmailer.com</v>
      </c>
      <c r="I2452" s="26" t="str">
        <f>IF(E2452="","",INDEX('기사 리스트'!B:B,MATCH("https://skinnonews.com"&amp;A2452,'기사 리스트'!C:C,0)))</f>
        <v/>
      </c>
    </row>
    <row r="2453" spans="1:9">
      <c r="A2453" s="32" t="s">
        <v>1244</v>
      </c>
      <c r="B2453" s="32" t="s">
        <v>2596</v>
      </c>
      <c r="C2453" s="32">
        <v>2</v>
      </c>
      <c r="D2453" s="32">
        <v>1</v>
      </c>
      <c r="E2453" s="26" t="str">
        <f>IFERROR(MATCH(A2453,기사별유입!$J$3:$J$3072,0),"")</f>
        <v/>
      </c>
      <c r="F2453" s="26" t="str">
        <f>IF(E2453="","",E2453&amp;"@"&amp;COUNTIF($E$1:E2453,E2453))</f>
        <v/>
      </c>
      <c r="G2453" s="26" t="str">
        <f t="shared" si="38"/>
        <v>Google 검색</v>
      </c>
      <c r="I2453" s="26" t="str">
        <f>IF(E2453="","",INDEX('기사 리스트'!B:B,MATCH("https://skinnonews.com"&amp;A2453,'기사 리스트'!C:C,0)))</f>
        <v/>
      </c>
    </row>
    <row r="2454" spans="1:9">
      <c r="A2454" s="32" t="s">
        <v>2095</v>
      </c>
      <c r="B2454" s="32" t="s">
        <v>2598</v>
      </c>
      <c r="C2454" s="32">
        <v>2</v>
      </c>
      <c r="D2454" s="32">
        <v>1</v>
      </c>
      <c r="E2454" s="26" t="str">
        <f>IFERROR(MATCH(A2454,기사별유입!$J$3:$J$3072,0),"")</f>
        <v/>
      </c>
      <c r="F2454" s="26" t="str">
        <f>IF(E2454="","",E2454&amp;"@"&amp;COUNTIF($E$1:E2454,E2454))</f>
        <v/>
      </c>
      <c r="G2454" s="26" t="str">
        <f t="shared" si="38"/>
        <v>Naver 검색</v>
      </c>
      <c r="I2454" s="26" t="str">
        <f>IF(E2454="","",INDEX('기사 리스트'!B:B,MATCH("https://skinnonews.com"&amp;A2454,'기사 리스트'!C:C,0)))</f>
        <v/>
      </c>
    </row>
    <row r="2455" spans="1:9">
      <c r="A2455" s="32" t="s">
        <v>1322</v>
      </c>
      <c r="B2455" s="32" t="s">
        <v>2598</v>
      </c>
      <c r="C2455" s="32">
        <v>2</v>
      </c>
      <c r="D2455" s="32">
        <v>2</v>
      </c>
      <c r="E2455" s="26" t="str">
        <f>IFERROR(MATCH(A2455,기사별유입!$J$3:$J$3072,0),"")</f>
        <v/>
      </c>
      <c r="F2455" s="26" t="str">
        <f>IF(E2455="","",E2455&amp;"@"&amp;COUNTIF($E$1:E2455,E2455))</f>
        <v/>
      </c>
      <c r="G2455" s="26" t="str">
        <f t="shared" si="38"/>
        <v>Naver 검색</v>
      </c>
      <c r="I2455" s="26" t="str">
        <f>IF(E2455="","",INDEX('기사 리스트'!B:B,MATCH("https://skinnonews.com"&amp;A2455,'기사 리스트'!C:C,0)))</f>
        <v/>
      </c>
    </row>
    <row r="2456" spans="1:9">
      <c r="A2456" s="32" t="s">
        <v>1281</v>
      </c>
      <c r="B2456" s="32" t="s">
        <v>2598</v>
      </c>
      <c r="C2456" s="32">
        <v>2</v>
      </c>
      <c r="D2456" s="32">
        <v>2</v>
      </c>
      <c r="E2456" s="26" t="str">
        <f>IFERROR(MATCH(A2456,기사별유입!$J$3:$J$3072,0),"")</f>
        <v/>
      </c>
      <c r="F2456" s="26" t="str">
        <f>IF(E2456="","",E2456&amp;"@"&amp;COUNTIF($E$1:E2456,E2456))</f>
        <v/>
      </c>
      <c r="G2456" s="26" t="str">
        <f t="shared" si="38"/>
        <v>Naver 검색</v>
      </c>
      <c r="I2456" s="26" t="str">
        <f>IF(E2456="","",INDEX('기사 리스트'!B:B,MATCH("https://skinnonews.com"&amp;A2456,'기사 리스트'!C:C,0)))</f>
        <v/>
      </c>
    </row>
    <row r="2457" spans="1:9">
      <c r="A2457" s="32" t="s">
        <v>3690</v>
      </c>
      <c r="B2457" s="32" t="s">
        <v>2596</v>
      </c>
      <c r="C2457" s="32">
        <v>2</v>
      </c>
      <c r="D2457" s="32">
        <v>1</v>
      </c>
      <c r="E2457" s="26" t="str">
        <f>IFERROR(MATCH(A2457,기사별유입!$J$3:$J$3072,0),"")</f>
        <v/>
      </c>
      <c r="F2457" s="26" t="str">
        <f>IF(E2457="","",E2457&amp;"@"&amp;COUNTIF($E$1:E2457,E2457))</f>
        <v/>
      </c>
      <c r="G2457" s="26" t="str">
        <f t="shared" si="38"/>
        <v>Google 검색</v>
      </c>
      <c r="I2457" s="26" t="str">
        <f>IF(E2457="","",INDEX('기사 리스트'!B:B,MATCH("https://skinnonews.com"&amp;A2457,'기사 리스트'!C:C,0)))</f>
        <v/>
      </c>
    </row>
    <row r="2458" spans="1:9">
      <c r="A2458" s="32" t="s">
        <v>3126</v>
      </c>
      <c r="B2458" s="32" t="s">
        <v>2596</v>
      </c>
      <c r="C2458" s="32">
        <v>2</v>
      </c>
      <c r="D2458" s="32">
        <v>2</v>
      </c>
      <c r="E2458" s="26" t="str">
        <f>IFERROR(MATCH(A2458,기사별유입!$J$3:$J$3072,0),"")</f>
        <v/>
      </c>
      <c r="F2458" s="26" t="str">
        <f>IF(E2458="","",E2458&amp;"@"&amp;COUNTIF($E$1:E2458,E2458))</f>
        <v/>
      </c>
      <c r="G2458" s="26" t="str">
        <f t="shared" si="38"/>
        <v>Google 검색</v>
      </c>
      <c r="I2458" s="26" t="str">
        <f>IF(E2458="","",INDEX('기사 리스트'!B:B,MATCH("https://skinnonews.com"&amp;A2458,'기사 리스트'!C:C,0)))</f>
        <v/>
      </c>
    </row>
    <row r="2459" spans="1:9">
      <c r="A2459" s="32" t="s">
        <v>1323</v>
      </c>
      <c r="B2459" s="32" t="s">
        <v>2597</v>
      </c>
      <c r="C2459" s="32">
        <v>2</v>
      </c>
      <c r="D2459" s="32">
        <v>2</v>
      </c>
      <c r="E2459" s="26" t="str">
        <f>IFERROR(MATCH(A2459,기사별유입!$J$3:$J$3072,0),"")</f>
        <v/>
      </c>
      <c r="F2459" s="26" t="str">
        <f>IF(E2459="","",E2459&amp;"@"&amp;COUNTIF($E$1:E2459,E2459))</f>
        <v/>
      </c>
      <c r="G2459" s="26" t="str">
        <f t="shared" si="38"/>
        <v>직접유입</v>
      </c>
      <c r="I2459" s="26" t="str">
        <f>IF(E2459="","",INDEX('기사 리스트'!B:B,MATCH("https://skinnonews.com"&amp;A2459,'기사 리스트'!C:C,0)))</f>
        <v/>
      </c>
    </row>
    <row r="2460" spans="1:9">
      <c r="A2460" s="32" t="s">
        <v>1233</v>
      </c>
      <c r="B2460" s="32" t="s">
        <v>2602</v>
      </c>
      <c r="C2460" s="32">
        <v>2</v>
      </c>
      <c r="D2460" s="32">
        <v>2</v>
      </c>
      <c r="E2460" s="26" t="str">
        <f>IFERROR(MATCH(A2460,기사별유입!$J$3:$J$3072,0),"")</f>
        <v/>
      </c>
      <c r="F2460" s="26" t="str">
        <f>IF(E2460="","",E2460&amp;"@"&amp;COUNTIF($E$1:E2460,E2460))</f>
        <v/>
      </c>
      <c r="G2460" s="26" t="str">
        <f t="shared" si="38"/>
        <v>Skincheonpetrochem.com</v>
      </c>
      <c r="I2460" s="26" t="str">
        <f>IF(E2460="","",INDEX('기사 리스트'!B:B,MATCH("https://skinnonews.com"&amp;A2460,'기사 리스트'!C:C,0)))</f>
        <v/>
      </c>
    </row>
    <row r="2461" spans="1:9">
      <c r="A2461" s="32" t="s">
        <v>1020</v>
      </c>
      <c r="B2461" s="32" t="s">
        <v>2640</v>
      </c>
      <c r="C2461" s="32">
        <v>2</v>
      </c>
      <c r="D2461" s="32">
        <v>2</v>
      </c>
      <c r="E2461" s="26">
        <f>IFERROR(MATCH(A2461,기사별유입!$J$3:$J$3072,0),"")</f>
        <v>44</v>
      </c>
      <c r="F2461" s="26" t="str">
        <f>IF(E2461="","",E2461&amp;"@"&amp;COUNTIF($E$1:E2461,E2461))</f>
        <v>44@5</v>
      </c>
      <c r="G2461" s="26" t="str">
        <f t="shared" si="38"/>
        <v>Daum</v>
      </c>
      <c r="I2461" s="26" t="str">
        <f>IF(E2461="","",INDEX('기사 리스트'!B:B,MATCH("https://skinnonews.com"&amp;A2461,'기사 리스트'!C:C,0)))</f>
        <v>SK온, 美 솔리드파워와 협력 강화… 전고체 배터리 개발 가속</v>
      </c>
    </row>
    <row r="2462" spans="1:9">
      <c r="A2462" s="32" t="s">
        <v>1020</v>
      </c>
      <c r="B2462" s="32" t="s">
        <v>2607</v>
      </c>
      <c r="C2462" s="32">
        <v>2</v>
      </c>
      <c r="D2462" s="32">
        <v>1</v>
      </c>
      <c r="E2462" s="26">
        <f>IFERROR(MATCH(A2462,기사별유입!$J$3:$J$3072,0),"")</f>
        <v>44</v>
      </c>
      <c r="F2462" s="26" t="str">
        <f>IF(E2462="","",E2462&amp;"@"&amp;COUNTIF($E$1:E2462,E2462))</f>
        <v>44@6</v>
      </c>
      <c r="G2462" s="26" t="str">
        <f t="shared" si="38"/>
        <v>Linkedin.com</v>
      </c>
      <c r="I2462" s="26" t="str">
        <f>IF(E2462="","",INDEX('기사 리스트'!B:B,MATCH("https://skinnonews.com"&amp;A2462,'기사 리스트'!C:C,0)))</f>
        <v>SK온, 美 솔리드파워와 협력 강화… 전고체 배터리 개발 가속</v>
      </c>
    </row>
    <row r="2463" spans="1:9">
      <c r="A2463" s="32" t="s">
        <v>1020</v>
      </c>
      <c r="B2463" s="32" t="s">
        <v>2634</v>
      </c>
      <c r="C2463" s="32">
        <v>2</v>
      </c>
      <c r="D2463" s="32">
        <v>2</v>
      </c>
      <c r="E2463" s="26">
        <f>IFERROR(MATCH(A2463,기사별유입!$J$3:$J$3072,0),"")</f>
        <v>44</v>
      </c>
      <c r="F2463" s="26" t="str">
        <f>IF(E2463="","",E2463&amp;"@"&amp;COUNTIF($E$1:E2463,E2463))</f>
        <v>44@7</v>
      </c>
      <c r="G2463" s="26" t="str">
        <f t="shared" si="38"/>
        <v>Marklines.com</v>
      </c>
      <c r="I2463" s="26" t="str">
        <f>IF(E2463="","",INDEX('기사 리스트'!B:B,MATCH("https://skinnonews.com"&amp;A2463,'기사 리스트'!C:C,0)))</f>
        <v>SK온, 美 솔리드파워와 협력 강화… 전고체 배터리 개발 가속</v>
      </c>
    </row>
    <row r="2464" spans="1:9">
      <c r="A2464" s="32" t="s">
        <v>1070</v>
      </c>
      <c r="B2464" s="32" t="s">
        <v>2634</v>
      </c>
      <c r="C2464" s="32">
        <v>2</v>
      </c>
      <c r="D2464" s="32">
        <v>1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Marklines.com</v>
      </c>
      <c r="I2464" s="26" t="str">
        <f>IF(E2464="","",INDEX('기사 리스트'!B:B,MATCH("https://skinnonews.com"&amp;A2464,'기사 리스트'!C:C,0)))</f>
        <v/>
      </c>
    </row>
    <row r="2465" spans="1:9">
      <c r="A2465" s="32" t="s">
        <v>1148</v>
      </c>
      <c r="B2465" s="32" t="s">
        <v>2597</v>
      </c>
      <c r="C2465" s="32">
        <v>2</v>
      </c>
      <c r="D2465" s="32">
        <v>2</v>
      </c>
      <c r="E2465" s="26" t="str">
        <f>IFERROR(MATCH(A2465,기사별유입!$J$3:$J$3072,0),"")</f>
        <v/>
      </c>
      <c r="F2465" s="26" t="str">
        <f>IF(E2465="","",E2465&amp;"@"&amp;COUNTIF($E$1:E2465,E2465))</f>
        <v/>
      </c>
      <c r="G2465" s="26" t="str">
        <f t="shared" si="38"/>
        <v>직접유입</v>
      </c>
      <c r="I2465" s="26" t="str">
        <f>IF(E2465="","",INDEX('기사 리스트'!B:B,MATCH("https://skinnonews.com"&amp;A2465,'기사 리스트'!C:C,0)))</f>
        <v/>
      </c>
    </row>
    <row r="2466" spans="1:9">
      <c r="A2466" s="32" t="s">
        <v>1148</v>
      </c>
      <c r="B2466" s="32" t="s">
        <v>2601</v>
      </c>
      <c r="C2466" s="32">
        <v>2</v>
      </c>
      <c r="D2466" s="32">
        <v>1</v>
      </c>
      <c r="E2466" s="26" t="str">
        <f>IFERROR(MATCH(A2466,기사별유입!$J$3:$J$3072,0),"")</f>
        <v/>
      </c>
      <c r="F2466" s="26" t="str">
        <f>IF(E2466="","",E2466&amp;"@"&amp;COUNTIF($E$1:E2466,E2466))</f>
        <v/>
      </c>
      <c r="G2466" s="26" t="str">
        <f t="shared" si="38"/>
        <v>Naver.com</v>
      </c>
      <c r="I2466" s="26" t="str">
        <f>IF(E2466="","",INDEX('기사 리스트'!B:B,MATCH("https://skinnonews.com"&amp;A2466,'기사 리스트'!C:C,0)))</f>
        <v/>
      </c>
    </row>
    <row r="2467" spans="1:9">
      <c r="A2467" s="32" t="s">
        <v>1028</v>
      </c>
      <c r="B2467" s="32" t="s">
        <v>2612</v>
      </c>
      <c r="C2467" s="32">
        <v>2</v>
      </c>
      <c r="D2467" s="32">
        <v>1</v>
      </c>
      <c r="E2467" s="26">
        <f>IFERROR(MATCH(A2467,기사별유입!$J$3:$J$3072,0),"")</f>
        <v>14</v>
      </c>
      <c r="F2467" s="26" t="str">
        <f>IF(E2467="","",E2467&amp;"@"&amp;COUNTIF($E$1:E2467,E2467))</f>
        <v>14@3</v>
      </c>
      <c r="G2467" s="26" t="str">
        <f t="shared" si="38"/>
        <v>Youtube.com</v>
      </c>
      <c r="I2467" s="26" t="str">
        <f>IF(E2467="","",INDEX('기사 리스트'!B:B,MATCH("https://skinnonews.com"&amp;A2467,'기사 리스트'!C:C,0)))</f>
        <v>[팩트체크해油] “왜 나한테 그래?” – 공룡화석이 석유가 된 게 아니라고요?!</v>
      </c>
    </row>
    <row r="2468" spans="1:9">
      <c r="A2468" s="32" t="s">
        <v>1005</v>
      </c>
      <c r="B2468" s="32" t="s">
        <v>2609</v>
      </c>
      <c r="C2468" s="32">
        <v>2</v>
      </c>
      <c r="D2468" s="32">
        <v>2</v>
      </c>
      <c r="E2468" s="26">
        <f>IFERROR(MATCH(A2468,기사별유입!$J$3:$J$3072,0),"")</f>
        <v>39</v>
      </c>
      <c r="F2468" s="26" t="str">
        <f>IF(E2468="","",E2468&amp;"@"&amp;COUNTIF($E$1:E2468,E2468))</f>
        <v>39@5</v>
      </c>
      <c r="G2468" s="26" t="str">
        <f t="shared" si="38"/>
        <v>Bing</v>
      </c>
      <c r="I2468" s="26" t="str">
        <f>IF(E2468="","",INDEX('기사 리스트'!B:B,MATCH("https://skinnonews.com"&amp;A2468,'기사 리스트'!C:C,0)))</f>
        <v>[SK이노베이션 2023년 연간 실적발표] 매출액 77조2,885억원, 영업이익 1조9,039억원 – 배터리사업, 역대 최대 연간 매출 달성… 수익성 개선세 지속</v>
      </c>
    </row>
    <row r="2469" spans="1:9">
      <c r="A2469" s="32" t="s">
        <v>1416</v>
      </c>
      <c r="B2469" s="32" t="s">
        <v>2600</v>
      </c>
      <c r="C2469" s="32">
        <v>2</v>
      </c>
      <c r="D2469" s="32">
        <v>2</v>
      </c>
      <c r="E2469" s="26" t="str">
        <f>IFERROR(MATCH(A2469,기사별유입!$J$3:$J$3072,0),"")</f>
        <v/>
      </c>
      <c r="F2469" s="26" t="str">
        <f>IF(E2469="","",E2469&amp;"@"&amp;COUNTIF($E$1:E2469,E2469))</f>
        <v/>
      </c>
      <c r="G2469" s="26" t="str">
        <f t="shared" si="38"/>
        <v>Facebook</v>
      </c>
      <c r="I2469" s="26" t="str">
        <f>IF(E2469="","",INDEX('기사 리스트'!B:B,MATCH("https://skinnonews.com"&amp;A2469,'기사 리스트'!C:C,0)))</f>
        <v/>
      </c>
    </row>
    <row r="2470" spans="1:9">
      <c r="A2470" s="32" t="s">
        <v>1128</v>
      </c>
      <c r="B2470" s="32" t="s">
        <v>2615</v>
      </c>
      <c r="C2470" s="32">
        <v>2</v>
      </c>
      <c r="D2470" s="32">
        <v>1</v>
      </c>
      <c r="E2470" s="26" t="str">
        <f>IFERROR(MATCH(A2470,기사별유입!$J$3:$J$3072,0),"")</f>
        <v/>
      </c>
      <c r="F2470" s="26" t="str">
        <f>IF(E2470="","",E2470&amp;"@"&amp;COUNTIF($E$1:E2470,E2470))</f>
        <v/>
      </c>
      <c r="G2470" s="26" t="str">
        <f t="shared" si="38"/>
        <v>(not set)</v>
      </c>
      <c r="I2470" s="26" t="str">
        <f>IF(E2470="","",INDEX('기사 리스트'!B:B,MATCH("https://skinnonews.com"&amp;A2470,'기사 리스트'!C:C,0)))</f>
        <v/>
      </c>
    </row>
    <row r="2471" spans="1:9">
      <c r="A2471" s="32" t="s">
        <v>1128</v>
      </c>
      <c r="B2471" s="32" t="s">
        <v>2599</v>
      </c>
      <c r="C2471" s="32">
        <v>2</v>
      </c>
      <c r="D2471" s="32">
        <v>2</v>
      </c>
      <c r="E2471" s="26" t="str">
        <f>IFERROR(MATCH(A2471,기사별유입!$J$3:$J$3072,0),"")</f>
        <v/>
      </c>
      <c r="F2471" s="26" t="str">
        <f>IF(E2471="","",E2471&amp;"@"&amp;COUNTIF($E$1:E2471,E2471))</f>
        <v/>
      </c>
      <c r="G2471" s="26" t="str">
        <f t="shared" si="38"/>
        <v>Sk-on.com</v>
      </c>
      <c r="I2471" s="26" t="str">
        <f>IF(E2471="","",INDEX('기사 리스트'!B:B,MATCH("https://skinnonews.com"&amp;A2471,'기사 리스트'!C:C,0)))</f>
        <v/>
      </c>
    </row>
    <row r="2472" spans="1:9">
      <c r="A2472" s="32" t="s">
        <v>1040</v>
      </c>
      <c r="B2472" s="32" t="s">
        <v>2597</v>
      </c>
      <c r="C2472" s="32">
        <v>2</v>
      </c>
      <c r="D2472" s="32">
        <v>1</v>
      </c>
      <c r="E2472" s="26" t="str">
        <f>IFERROR(MATCH(A2472,기사별유입!$J$3:$J$3072,0),"")</f>
        <v/>
      </c>
      <c r="F2472" s="26" t="str">
        <f>IF(E2472="","",E2472&amp;"@"&amp;COUNTIF($E$1:E2472,E2472))</f>
        <v/>
      </c>
      <c r="G2472" s="26" t="str">
        <f t="shared" si="38"/>
        <v>직접유입</v>
      </c>
      <c r="I2472" s="26" t="str">
        <f>IF(E2472="","",INDEX('기사 리스트'!B:B,MATCH("https://skinnonews.com"&amp;A2472,'기사 리스트'!C:C,0)))</f>
        <v/>
      </c>
    </row>
    <row r="2473" spans="1:9">
      <c r="A2473" s="32" t="s">
        <v>1040</v>
      </c>
      <c r="B2473" s="32" t="s">
        <v>2598</v>
      </c>
      <c r="C2473" s="32">
        <v>2</v>
      </c>
      <c r="D2473" s="32">
        <v>2</v>
      </c>
      <c r="E2473" s="26" t="str">
        <f>IFERROR(MATCH(A2473,기사별유입!$J$3:$J$3072,0),"")</f>
        <v/>
      </c>
      <c r="F2473" s="26" t="str">
        <f>IF(E2473="","",E2473&amp;"@"&amp;COUNTIF($E$1:E2473,E2473))</f>
        <v/>
      </c>
      <c r="G2473" s="26" t="str">
        <f t="shared" si="38"/>
        <v>Naver 검색</v>
      </c>
      <c r="I2473" s="26" t="str">
        <f>IF(E2473="","",INDEX('기사 리스트'!B:B,MATCH("https://skinnonews.com"&amp;A2473,'기사 리스트'!C:C,0)))</f>
        <v/>
      </c>
    </row>
    <row r="2474" spans="1:9">
      <c r="A2474" s="32" t="s">
        <v>1094</v>
      </c>
      <c r="B2474" s="32" t="s">
        <v>2597</v>
      </c>
      <c r="C2474" s="32">
        <v>2</v>
      </c>
      <c r="D2474" s="32">
        <v>2</v>
      </c>
      <c r="E2474" s="26" t="str">
        <f>IFERROR(MATCH(A2474,기사별유입!$J$3:$J$3072,0),"")</f>
        <v/>
      </c>
      <c r="F2474" s="26" t="str">
        <f>IF(E2474="","",E2474&amp;"@"&amp;COUNTIF($E$1:E2474,E2474))</f>
        <v/>
      </c>
      <c r="G2474" s="26" t="str">
        <f t="shared" si="38"/>
        <v>직접유입</v>
      </c>
      <c r="I2474" s="26" t="str">
        <f>IF(E2474="","",INDEX('기사 리스트'!B:B,MATCH("https://skinnonews.com"&amp;A2474,'기사 리스트'!C:C,0)))</f>
        <v/>
      </c>
    </row>
    <row r="2475" spans="1:9">
      <c r="A2475" s="32" t="s">
        <v>1129</v>
      </c>
      <c r="B2475" s="32" t="s">
        <v>2597</v>
      </c>
      <c r="C2475" s="32">
        <v>2</v>
      </c>
      <c r="D2475" s="32">
        <v>2</v>
      </c>
      <c r="E2475" s="26" t="str">
        <f>IFERROR(MATCH(A2475,기사별유입!$J$3:$J$3072,0),"")</f>
        <v/>
      </c>
      <c r="F2475" s="26" t="str">
        <f>IF(E2475="","",E2475&amp;"@"&amp;COUNTIF($E$1:E2475,E2475))</f>
        <v/>
      </c>
      <c r="G2475" s="26" t="str">
        <f t="shared" si="38"/>
        <v>직접유입</v>
      </c>
      <c r="I2475" s="26" t="str">
        <f>IF(E2475="","",INDEX('기사 리스트'!B:B,MATCH("https://skinnonews.com"&amp;A2475,'기사 리스트'!C:C,0)))</f>
        <v/>
      </c>
    </row>
    <row r="2476" spans="1:9">
      <c r="A2476" s="32" t="s">
        <v>1001</v>
      </c>
      <c r="B2476" s="32" t="s">
        <v>2607</v>
      </c>
      <c r="C2476" s="32">
        <v>2</v>
      </c>
      <c r="D2476" s="32">
        <v>1</v>
      </c>
      <c r="E2476" s="26">
        <f>IFERROR(MATCH(A2476,기사별유입!$J$3:$J$3072,0),"")</f>
        <v>50</v>
      </c>
      <c r="F2476" s="26" t="str">
        <f>IF(E2476="","",E2476&amp;"@"&amp;COUNTIF($E$1:E2476,E2476))</f>
        <v>50@5</v>
      </c>
      <c r="G2476" s="26" t="str">
        <f t="shared" si="38"/>
        <v>Linkedin.com</v>
      </c>
      <c r="I2476" s="26" t="str">
        <f>IF(E2476="","",INDEX('기사 리스트'!B:B,MATCH("https://skinnonews.com"&amp;A2476,'기사 리스트'!C:C,0)))</f>
        <v>더 빨라지고, 더 강해졌다… SK온, 新 급속충전 기술 공개</v>
      </c>
    </row>
    <row r="2477" spans="1:9">
      <c r="A2477" s="32" t="s">
        <v>999</v>
      </c>
      <c r="B2477" s="32" t="s">
        <v>4723</v>
      </c>
      <c r="C2477" s="32">
        <v>2</v>
      </c>
      <c r="D2477" s="32">
        <v>1</v>
      </c>
      <c r="E2477" s="26" t="str">
        <f>IFERROR(MATCH(A2477,기사별유입!$J$3:$J$3072,0),"")</f>
        <v/>
      </c>
      <c r="F2477" s="26" t="str">
        <f>IF(E2477="","",E2477&amp;"@"&amp;COUNTIF($E$1:E2477,E2477))</f>
        <v/>
      </c>
      <c r="G2477" s="26" t="str">
        <f t="shared" si="38"/>
        <v>Claude.ai</v>
      </c>
      <c r="I2477" s="26" t="str">
        <f>IF(E2477="","",INDEX('기사 리스트'!B:B,MATCH("https://skinnonews.com"&amp;A2477,'기사 리스트'!C:C,0)))</f>
        <v/>
      </c>
    </row>
    <row r="2478" spans="1:9">
      <c r="A2478" s="32" t="s">
        <v>999</v>
      </c>
      <c r="B2478" s="32" t="s">
        <v>2607</v>
      </c>
      <c r="C2478" s="32">
        <v>2</v>
      </c>
      <c r="D2478" s="32">
        <v>1</v>
      </c>
      <c r="E2478" s="26" t="str">
        <f>IFERROR(MATCH(A2478,기사별유입!$J$3:$J$3072,0),"")</f>
        <v/>
      </c>
      <c r="F2478" s="26" t="str">
        <f>IF(E2478="","",E2478&amp;"@"&amp;COUNTIF($E$1:E2478,E2478))</f>
        <v/>
      </c>
      <c r="G2478" s="26" t="str">
        <f t="shared" si="38"/>
        <v>Linkedin.com</v>
      </c>
      <c r="I2478" s="26" t="str">
        <f>IF(E2478="","",INDEX('기사 리스트'!B:B,MATCH("https://skinnonews.com"&amp;A2478,'기사 리스트'!C:C,0)))</f>
        <v/>
      </c>
    </row>
    <row r="2479" spans="1:9">
      <c r="A2479" s="32" t="s">
        <v>999</v>
      </c>
      <c r="B2479" s="32" t="s">
        <v>2599</v>
      </c>
      <c r="C2479" s="32">
        <v>2</v>
      </c>
      <c r="D2479" s="32">
        <v>1</v>
      </c>
      <c r="E2479" s="26" t="str">
        <f>IFERROR(MATCH(A2479,기사별유입!$J$3:$J$3072,0),"")</f>
        <v/>
      </c>
      <c r="F2479" s="26" t="str">
        <f>IF(E2479="","",E2479&amp;"@"&amp;COUNTIF($E$1:E2479,E2479))</f>
        <v/>
      </c>
      <c r="G2479" s="26" t="str">
        <f t="shared" si="38"/>
        <v>Sk-on.com</v>
      </c>
      <c r="I2479" s="26" t="str">
        <f>IF(E2479="","",INDEX('기사 리스트'!B:B,MATCH("https://skinnonews.com"&amp;A2479,'기사 리스트'!C:C,0)))</f>
        <v/>
      </c>
    </row>
    <row r="2480" spans="1:9">
      <c r="A2480" s="32" t="s">
        <v>1533</v>
      </c>
      <c r="B2480" s="32" t="s">
        <v>2596</v>
      </c>
      <c r="C2480" s="32">
        <v>2</v>
      </c>
      <c r="D2480" s="32">
        <v>1</v>
      </c>
      <c r="E2480" s="26" t="str">
        <f>IFERROR(MATCH(A2480,기사별유입!$J$3:$J$3072,0),"")</f>
        <v/>
      </c>
      <c r="F2480" s="26" t="str">
        <f>IF(E2480="","",E2480&amp;"@"&amp;COUNTIF($E$1:E2480,E2480))</f>
        <v/>
      </c>
      <c r="G2480" s="26" t="str">
        <f t="shared" si="38"/>
        <v>Google 검색</v>
      </c>
      <c r="I2480" s="26" t="str">
        <f>IF(E2480="","",INDEX('기사 리스트'!B:B,MATCH("https://skinnonews.com"&amp;A2480,'기사 리스트'!C:C,0)))</f>
        <v/>
      </c>
    </row>
    <row r="2481" spans="1:9">
      <c r="A2481" s="32" t="s">
        <v>1011</v>
      </c>
      <c r="B2481" s="32" t="s">
        <v>2598</v>
      </c>
      <c r="C2481" s="32">
        <v>2</v>
      </c>
      <c r="D2481" s="32">
        <v>2</v>
      </c>
      <c r="E2481" s="26" t="str">
        <f>IFERROR(MATCH(A2481,기사별유입!$J$3:$J$3072,0),"")</f>
        <v/>
      </c>
      <c r="F2481" s="26" t="str">
        <f>IF(E2481="","",E2481&amp;"@"&amp;COUNTIF($E$1:E2481,E2481))</f>
        <v/>
      </c>
      <c r="G2481" s="26" t="str">
        <f t="shared" si="38"/>
        <v>Naver 검색</v>
      </c>
      <c r="I2481" s="26" t="str">
        <f>IF(E2481="","",INDEX('기사 리스트'!B:B,MATCH("https://skinnonews.com"&amp;A2481,'기사 리스트'!C:C,0)))</f>
        <v/>
      </c>
    </row>
    <row r="2482" spans="1:9">
      <c r="A2482" s="32" t="s">
        <v>1011</v>
      </c>
      <c r="B2482" s="32" t="s">
        <v>2599</v>
      </c>
      <c r="C2482" s="32">
        <v>2</v>
      </c>
      <c r="D2482" s="32">
        <v>2</v>
      </c>
      <c r="E2482" s="26" t="str">
        <f>IFERROR(MATCH(A2482,기사별유입!$J$3:$J$3072,0),"")</f>
        <v/>
      </c>
      <c r="F2482" s="26" t="str">
        <f>IF(E2482="","",E2482&amp;"@"&amp;COUNTIF($E$1:E2482,E2482))</f>
        <v/>
      </c>
      <c r="G2482" s="26" t="str">
        <f t="shared" si="38"/>
        <v>Sk-on.com</v>
      </c>
      <c r="I2482" s="26" t="str">
        <f>IF(E2482="","",INDEX('기사 리스트'!B:B,MATCH("https://skinnonews.com"&amp;A2482,'기사 리스트'!C:C,0)))</f>
        <v/>
      </c>
    </row>
    <row r="2483" spans="1:9">
      <c r="A2483" s="32" t="s">
        <v>1022</v>
      </c>
      <c r="B2483" s="32" t="s">
        <v>2612</v>
      </c>
      <c r="C2483" s="32">
        <v>2</v>
      </c>
      <c r="D2483" s="32">
        <v>1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Youtube.com</v>
      </c>
      <c r="I2483" s="26" t="str">
        <f>IF(E2483="","",INDEX('기사 리스트'!B:B,MATCH("https://skinnonews.com"&amp;A2483,'기사 리스트'!C:C,0)))</f>
        <v/>
      </c>
    </row>
    <row r="2484" spans="1:9">
      <c r="A2484" s="32" t="s">
        <v>1016</v>
      </c>
      <c r="B2484" s="32" t="s">
        <v>2601</v>
      </c>
      <c r="C2484" s="32">
        <v>2</v>
      </c>
      <c r="D2484" s="32">
        <v>1</v>
      </c>
      <c r="E2484" s="26" t="str">
        <f>IFERROR(MATCH(A2484,기사별유입!$J$3:$J$3072,0),"")</f>
        <v/>
      </c>
      <c r="F2484" s="26" t="str">
        <f>IF(E2484="","",E2484&amp;"@"&amp;COUNTIF($E$1:E2484,E2484))</f>
        <v/>
      </c>
      <c r="G2484" s="26" t="str">
        <f t="shared" si="38"/>
        <v>Naver.com</v>
      </c>
      <c r="I2484" s="26" t="str">
        <f>IF(E2484="","",INDEX('기사 리스트'!B:B,MATCH("https://skinnonews.com"&amp;A2484,'기사 리스트'!C:C,0)))</f>
        <v/>
      </c>
    </row>
    <row r="2485" spans="1:9">
      <c r="A2485" s="32" t="s">
        <v>1016</v>
      </c>
      <c r="B2485" s="32" t="s">
        <v>2599</v>
      </c>
      <c r="C2485" s="32">
        <v>2</v>
      </c>
      <c r="D2485" s="32">
        <v>2</v>
      </c>
      <c r="E2485" s="26" t="str">
        <f>IFERROR(MATCH(A2485,기사별유입!$J$3:$J$3072,0),"")</f>
        <v/>
      </c>
      <c r="F2485" s="26" t="str">
        <f>IF(E2485="","",E2485&amp;"@"&amp;COUNTIF($E$1:E2485,E2485))</f>
        <v/>
      </c>
      <c r="G2485" s="26" t="str">
        <f t="shared" si="38"/>
        <v>Sk-on.com</v>
      </c>
      <c r="I2485" s="26" t="str">
        <f>IF(E2485="","",INDEX('기사 리스트'!B:B,MATCH("https://skinnonews.com"&amp;A2485,'기사 리스트'!C:C,0)))</f>
        <v/>
      </c>
    </row>
    <row r="2486" spans="1:9">
      <c r="A2486" s="32" t="s">
        <v>1026</v>
      </c>
      <c r="B2486" s="32" t="s">
        <v>2603</v>
      </c>
      <c r="C2486" s="32">
        <v>2</v>
      </c>
      <c r="D2486" s="32">
        <v>2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Skenergy.com</v>
      </c>
      <c r="I2486" s="26" t="str">
        <f>IF(E2486="","",INDEX('기사 리스트'!B:B,MATCH("https://skinnonews.com"&amp;A2486,'기사 리스트'!C:C,0)))</f>
        <v/>
      </c>
    </row>
    <row r="2487" spans="1:9">
      <c r="A2487" s="32" t="s">
        <v>1062</v>
      </c>
      <c r="B2487" s="32" t="s">
        <v>2607</v>
      </c>
      <c r="C2487" s="32">
        <v>2</v>
      </c>
      <c r="D2487" s="32">
        <v>1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Linkedin.com</v>
      </c>
      <c r="I2487" s="26" t="str">
        <f>IF(E2487="","",INDEX('기사 리스트'!B:B,MATCH("https://skinnonews.com"&amp;A2487,'기사 리스트'!C:C,0)))</f>
        <v/>
      </c>
    </row>
    <row r="2488" spans="1:9">
      <c r="A2488" s="32" t="s">
        <v>1365</v>
      </c>
      <c r="B2488" s="32" t="s">
        <v>2597</v>
      </c>
      <c r="C2488" s="32">
        <v>2</v>
      </c>
      <c r="D2488" s="32">
        <v>2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직접유입</v>
      </c>
      <c r="I2488" s="26" t="str">
        <f>IF(E2488="","",INDEX('기사 리스트'!B:B,MATCH("https://skinnonews.com"&amp;A2488,'기사 리스트'!C:C,0)))</f>
        <v/>
      </c>
    </row>
    <row r="2489" spans="1:9">
      <c r="A2489" s="32" t="s">
        <v>1152</v>
      </c>
      <c r="B2489" s="32" t="s">
        <v>2596</v>
      </c>
      <c r="C2489" s="32">
        <v>2</v>
      </c>
      <c r="D2489" s="32">
        <v>2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Google 검색</v>
      </c>
      <c r="I2489" s="26" t="str">
        <f>IF(E2489="","",INDEX('기사 리스트'!B:B,MATCH("https://skinnonews.com"&amp;A2489,'기사 리스트'!C:C,0)))</f>
        <v/>
      </c>
    </row>
    <row r="2490" spans="1:9">
      <c r="A2490" s="32" t="s">
        <v>2410</v>
      </c>
      <c r="B2490" s="32" t="s">
        <v>2600</v>
      </c>
      <c r="C2490" s="32">
        <v>2</v>
      </c>
      <c r="D2490" s="32">
        <v>2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Facebook</v>
      </c>
      <c r="I2490" s="26" t="str">
        <f>IF(E2490="","",INDEX('기사 리스트'!B:B,MATCH("https://skinnonews.com"&amp;A2490,'기사 리스트'!C:C,0)))</f>
        <v/>
      </c>
    </row>
    <row r="2491" spans="1:9">
      <c r="A2491" s="32" t="s">
        <v>2746</v>
      </c>
      <c r="B2491" s="32" t="s">
        <v>2598</v>
      </c>
      <c r="C2491" s="32">
        <v>2</v>
      </c>
      <c r="D2491" s="32">
        <v>2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Naver 검색</v>
      </c>
      <c r="I2491" s="26" t="str">
        <f>IF(E2491="","",INDEX('기사 리스트'!B:B,MATCH("https://skinnonews.com"&amp;A2491,'기사 리스트'!C:C,0)))</f>
        <v/>
      </c>
    </row>
    <row r="2492" spans="1:9">
      <c r="A2492" s="32" t="s">
        <v>2742</v>
      </c>
      <c r="B2492" s="32" t="s">
        <v>2669</v>
      </c>
      <c r="C2492" s="32">
        <v>2</v>
      </c>
      <c r="D2492" s="32">
        <v>1</v>
      </c>
      <c r="E2492" s="26" t="str">
        <f>IFERROR(MATCH(A2492,기사별유입!$J$3:$J$3072,0),"")</f>
        <v/>
      </c>
      <c r="F2492" s="26" t="str">
        <f>IF(E2492="","",E2492&amp;"@"&amp;COUNTIF($E$1:E2492,E2492))</f>
        <v/>
      </c>
      <c r="G2492" s="26" t="str">
        <f t="shared" si="38"/>
        <v>Lm.facebook.com</v>
      </c>
      <c r="I2492" s="26" t="str">
        <f>IF(E2492="","",INDEX('기사 리스트'!B:B,MATCH("https://skinnonews.com"&amp;A2492,'기사 리스트'!C:C,0)))</f>
        <v/>
      </c>
    </row>
    <row r="2493" spans="1:9">
      <c r="A2493" s="32" t="s">
        <v>2744</v>
      </c>
      <c r="B2493" s="32" t="s">
        <v>4723</v>
      </c>
      <c r="C2493" s="32">
        <v>2</v>
      </c>
      <c r="D2493" s="32">
        <v>1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Claude.ai</v>
      </c>
      <c r="I2493" s="26" t="str">
        <f>IF(E2493="","",INDEX('기사 리스트'!B:B,MATCH("https://skinnonews.com"&amp;A2493,'기사 리스트'!C:C,0)))</f>
        <v/>
      </c>
    </row>
    <row r="2494" spans="1:9">
      <c r="A2494" s="32" t="s">
        <v>2740</v>
      </c>
      <c r="B2494" s="32" t="s">
        <v>2606</v>
      </c>
      <c r="C2494" s="32">
        <v>2</v>
      </c>
      <c r="D2494" s="32">
        <v>1</v>
      </c>
      <c r="E2494" s="26">
        <f>IFERROR(MATCH(A2494,기사별유입!$J$3:$J$3072,0),"")</f>
        <v>67</v>
      </c>
      <c r="F2494" s="26" t="str">
        <f>IF(E2494="","",E2494&amp;"@"&amp;COUNTIF($E$1:E2494,E2494))</f>
        <v>67@4</v>
      </c>
      <c r="G2494" s="26" t="str">
        <f t="shared" si="38"/>
        <v>M.search.naver.com</v>
      </c>
      <c r="I2494" s="26" t="str">
        <f>IF(E2494="","",INDEX('기사 리스트'!B:B,MATCH("https://skinnonews.com"&amp;A2494,'기사 리스트'!C:C,0)))</f>
        <v>심지 말고 뽑아라? 식목일에 시작된 특별한 미션! – 생태계교란 식물 제거하며 ‘한강지킴이’가 된 SK이노베이션</v>
      </c>
    </row>
    <row r="2495" spans="1:9">
      <c r="A2495" s="32" t="s">
        <v>2740</v>
      </c>
      <c r="B2495" s="32" t="s">
        <v>2646</v>
      </c>
      <c r="C2495" s="32">
        <v>2</v>
      </c>
      <c r="D2495" s="32">
        <v>1</v>
      </c>
      <c r="E2495" s="26">
        <f>IFERROR(MATCH(A2495,기사별유입!$J$3:$J$3072,0),"")</f>
        <v>67</v>
      </c>
      <c r="F2495" s="26" t="str">
        <f>IF(E2495="","",E2495&amp;"@"&amp;COUNTIF($E$1:E2495,E2495))</f>
        <v>67@5</v>
      </c>
      <c r="G2495" s="26" t="str">
        <f t="shared" si="38"/>
        <v>Ozmailer.com</v>
      </c>
      <c r="I2495" s="26" t="str">
        <f>IF(E2495="","",INDEX('기사 리스트'!B:B,MATCH("https://skinnonews.com"&amp;A2495,'기사 리스트'!C:C,0)))</f>
        <v>심지 말고 뽑아라? 식목일에 시작된 특별한 미션! – 생태계교란 식물 제거하며 ‘한강지킴이’가 된 SK이노베이션</v>
      </c>
    </row>
    <row r="2496" spans="1:9">
      <c r="A2496" s="32" t="s">
        <v>2740</v>
      </c>
      <c r="B2496" s="32" t="s">
        <v>2603</v>
      </c>
      <c r="C2496" s="32">
        <v>2</v>
      </c>
      <c r="D2496" s="32">
        <v>2</v>
      </c>
      <c r="E2496" s="26">
        <f>IFERROR(MATCH(A2496,기사별유입!$J$3:$J$3072,0),"")</f>
        <v>67</v>
      </c>
      <c r="F2496" s="26" t="str">
        <f>IF(E2496="","",E2496&amp;"@"&amp;COUNTIF($E$1:E2496,E2496))</f>
        <v>67@6</v>
      </c>
      <c r="G2496" s="26" t="str">
        <f t="shared" si="38"/>
        <v>Skenergy.com</v>
      </c>
      <c r="I2496" s="26" t="str">
        <f>IF(E2496="","",INDEX('기사 리스트'!B:B,MATCH("https://skinnonews.com"&amp;A2496,'기사 리스트'!C:C,0)))</f>
        <v>심지 말고 뽑아라? 식목일에 시작된 특별한 미션! – 생태계교란 식물 제거하며 ‘한강지킴이’가 된 SK이노베이션</v>
      </c>
    </row>
    <row r="2497" spans="1:9">
      <c r="A2497" s="32" t="s">
        <v>2757</v>
      </c>
      <c r="B2497" s="32" t="s">
        <v>2597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직접유입</v>
      </c>
      <c r="I2497" s="26" t="str">
        <f>IF(E2497="","",INDEX('기사 리스트'!B:B,MATCH("https://skinnonews.com"&amp;A2497,'기사 리스트'!C:C,0)))</f>
        <v/>
      </c>
    </row>
    <row r="2498" spans="1:9">
      <c r="A2498" s="32" t="s">
        <v>2747</v>
      </c>
      <c r="B2498" s="32" t="s">
        <v>2598</v>
      </c>
      <c r="C2498" s="32">
        <v>2</v>
      </c>
      <c r="D2498" s="32">
        <v>2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Naver 검색</v>
      </c>
      <c r="I2498" s="26" t="str">
        <f>IF(E2498="","",INDEX('기사 리스트'!B:B,MATCH("https://skinnonews.com"&amp;A2498,'기사 리스트'!C:C,0)))</f>
        <v/>
      </c>
    </row>
    <row r="2499" spans="1:9">
      <c r="A2499" s="32" t="s">
        <v>2751</v>
      </c>
      <c r="B2499" s="32" t="s">
        <v>2604</v>
      </c>
      <c r="C2499" s="32">
        <v>2</v>
      </c>
      <c r="D2499" s="32">
        <v>2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Skgeocentric.com</v>
      </c>
      <c r="I2499" s="26" t="str">
        <f>IF(E2499="","",INDEX('기사 리스트'!B:B,MATCH("https://skinnonews.com"&amp;A2499,'기사 리스트'!C:C,0)))</f>
        <v/>
      </c>
    </row>
    <row r="2500" spans="1:9">
      <c r="A2500" s="32" t="s">
        <v>2752</v>
      </c>
      <c r="B2500" s="32" t="s">
        <v>2599</v>
      </c>
      <c r="C2500" s="32">
        <v>2</v>
      </c>
      <c r="D2500" s="32">
        <v>2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Sk-on.com</v>
      </c>
      <c r="I2500" s="26" t="str">
        <f>IF(E2500="","",INDEX('기사 리스트'!B:B,MATCH("https://skinnonews.com"&amp;A2500,'기사 리스트'!C:C,0)))</f>
        <v/>
      </c>
    </row>
    <row r="2501" spans="1:9">
      <c r="A2501" s="32" t="s">
        <v>2753</v>
      </c>
      <c r="B2501" s="32" t="s">
        <v>2601</v>
      </c>
      <c r="C2501" s="32">
        <v>2</v>
      </c>
      <c r="D2501" s="32">
        <v>2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Naver.com</v>
      </c>
      <c r="I2501" s="26" t="str">
        <f>IF(E2501="","",INDEX('기사 리스트'!B:B,MATCH("https://skinnonews.com"&amp;A2501,'기사 리스트'!C:C,0)))</f>
        <v/>
      </c>
    </row>
    <row r="2502" spans="1:9">
      <c r="A2502" s="32" t="s">
        <v>2743</v>
      </c>
      <c r="B2502" s="32" t="s">
        <v>2607</v>
      </c>
      <c r="C2502" s="32">
        <v>2</v>
      </c>
      <c r="D2502" s="32">
        <v>1</v>
      </c>
      <c r="E2502" s="26">
        <f>IFERROR(MATCH(A2502,기사별유입!$J$3:$J$3072,0),"")</f>
        <v>8</v>
      </c>
      <c r="F2502" s="26" t="str">
        <f>IF(E2502="","",E2502&amp;"@"&amp;COUNTIF($E$1:E2502,E2502))</f>
        <v>8@10</v>
      </c>
      <c r="G2502" s="26" t="str">
        <f t="shared" si="39"/>
        <v>Linkedin.com</v>
      </c>
      <c r="I2502" s="26" t="str">
        <f>IF(E2502="","",INDEX('기사 리스트'!B:B,MATCH("https://skinnonews.com"&amp;A2502,'기사 리스트'!C:C,0)))</f>
        <v>[전지적 배터리 시점] ① 일상을 차지(Charge)해 온 ‘전지’의 역사 – 과거의 꿈을 실현시키다!</v>
      </c>
    </row>
    <row r="2503" spans="1:9">
      <c r="A2503" s="32" t="s">
        <v>3583</v>
      </c>
      <c r="B2503" s="32" t="s">
        <v>2596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Google 검색</v>
      </c>
      <c r="I2503" s="26" t="str">
        <f>IF(E2503="","",INDEX('기사 리스트'!B:B,MATCH("https://skinnonews.com"&amp;A2503,'기사 리스트'!C:C,0)))</f>
        <v/>
      </c>
    </row>
    <row r="2504" spans="1:9">
      <c r="A2504" s="32" t="s">
        <v>2766</v>
      </c>
      <c r="B2504" s="32" t="s">
        <v>2597</v>
      </c>
      <c r="C2504" s="32">
        <v>2</v>
      </c>
      <c r="D2504" s="32">
        <v>1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직접유입</v>
      </c>
      <c r="I2504" s="26" t="str">
        <f>IF(E2504="","",INDEX('기사 리스트'!B:B,MATCH("https://skinnonews.com"&amp;A2504,'기사 리스트'!C:C,0)))</f>
        <v/>
      </c>
    </row>
    <row r="2505" spans="1:9">
      <c r="A2505" s="32" t="s">
        <v>2807</v>
      </c>
      <c r="B2505" s="32" t="s">
        <v>2596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Google 검색</v>
      </c>
      <c r="I2505" s="26" t="str">
        <f>IF(E2505="","",INDEX('기사 리스트'!B:B,MATCH("https://skinnonews.com"&amp;A2505,'기사 리스트'!C:C,0)))</f>
        <v/>
      </c>
    </row>
    <row r="2506" spans="1:9">
      <c r="A2506" s="32" t="s">
        <v>2748</v>
      </c>
      <c r="B2506" s="32" t="s">
        <v>2669</v>
      </c>
      <c r="C2506" s="32">
        <v>2</v>
      </c>
      <c r="D2506" s="32">
        <v>0</v>
      </c>
      <c r="E2506" s="26">
        <f>IFERROR(MATCH(A2506,기사별유입!$J$3:$J$3072,0),"")</f>
        <v>26</v>
      </c>
      <c r="F2506" s="26" t="str">
        <f>IF(E2506="","",E2506&amp;"@"&amp;COUNTIF($E$1:E2506,E2506))</f>
        <v>26@7</v>
      </c>
      <c r="G2506" s="26" t="str">
        <f t="shared" si="39"/>
        <v>Lm.facebook.com</v>
      </c>
      <c r="I2506" s="26" t="str">
        <f>IF(E2506="","",INDEX('기사 리스트'!B:B,MATCH("https://skinnonews.com"&amp;A2506,'기사 리스트'!C:C,0)))</f>
        <v>[SK이노베이션 2024년 1분기 실적발표] 매출액 18조 8,551억원, 영업이익 6,247억원 – 기존 성장동력의 견고한 실적으로 영업이익 6,247억원 달성</v>
      </c>
    </row>
    <row r="2507" spans="1:9">
      <c r="A2507" s="32" t="s">
        <v>3006</v>
      </c>
      <c r="B2507" s="32" t="s">
        <v>4723</v>
      </c>
      <c r="C2507" s="32">
        <v>2</v>
      </c>
      <c r="D2507" s="32">
        <v>1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Claude.ai</v>
      </c>
      <c r="I2507" s="26" t="str">
        <f>IF(E2507="","",INDEX('기사 리스트'!B:B,MATCH("https://skinnonews.com"&amp;A2507,'기사 리스트'!C:C,0)))</f>
        <v/>
      </c>
    </row>
    <row r="2508" spans="1:9">
      <c r="A2508" s="32" t="s">
        <v>3013</v>
      </c>
      <c r="B2508" s="32" t="s">
        <v>2597</v>
      </c>
      <c r="C2508" s="32">
        <v>2</v>
      </c>
      <c r="D2508" s="32">
        <v>2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직접유입</v>
      </c>
      <c r="I2508" s="26" t="str">
        <f>IF(E2508="","",INDEX('기사 리스트'!B:B,MATCH("https://skinnonews.com"&amp;A2508,'기사 리스트'!C:C,0)))</f>
        <v/>
      </c>
    </row>
    <row r="2509" spans="1:9">
      <c r="A2509" s="32" t="s">
        <v>3004</v>
      </c>
      <c r="B2509" s="32" t="s">
        <v>2640</v>
      </c>
      <c r="C2509" s="32">
        <v>2</v>
      </c>
      <c r="D2509" s="32">
        <v>2</v>
      </c>
      <c r="E2509" s="26">
        <f>IFERROR(MATCH(A2509,기사별유입!$J$3:$J$3072,0),"")</f>
        <v>3</v>
      </c>
      <c r="F2509" s="26" t="str">
        <f>IF(E2509="","",E2509&amp;"@"&amp;COUNTIF($E$1:E2509,E2509))</f>
        <v>3@9</v>
      </c>
      <c r="G2509" s="26" t="str">
        <f t="shared" si="39"/>
        <v>Daum</v>
      </c>
      <c r="I2509" s="26" t="str">
        <f>IF(E2509="","",INDEX('기사 리스트'!B:B,MATCH("https://skinnonews.com"&amp;A2509,'기사 리스트'!C:C,0)))</f>
        <v>[팩트체크해油] 석유 고갈… 50년 전에도 앞으로 50년, 지금도 50년?</v>
      </c>
    </row>
    <row r="2510" spans="1:9">
      <c r="A2510" s="32" t="s">
        <v>3009</v>
      </c>
      <c r="B2510" s="32" t="s">
        <v>2598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Naver 검색</v>
      </c>
      <c r="I2510" s="26" t="str">
        <f>IF(E2510="","",INDEX('기사 리스트'!B:B,MATCH("https://skinnonews.com"&amp;A2510,'기사 리스트'!C:C,0)))</f>
        <v/>
      </c>
    </row>
    <row r="2511" spans="1:9">
      <c r="A2511" s="32" t="s">
        <v>3057</v>
      </c>
      <c r="B2511" s="32" t="s">
        <v>2598</v>
      </c>
      <c r="C2511" s="32">
        <v>2</v>
      </c>
      <c r="D2511" s="32">
        <v>1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Naver 검색</v>
      </c>
      <c r="I2511" s="26" t="str">
        <f>IF(E2511="","",INDEX('기사 리스트'!B:B,MATCH("https://skinnonews.com"&amp;A2511,'기사 리스트'!C:C,0)))</f>
        <v/>
      </c>
    </row>
    <row r="2512" spans="1:9">
      <c r="A2512" s="32" t="s">
        <v>3691</v>
      </c>
      <c r="B2512" s="32" t="s">
        <v>2596</v>
      </c>
      <c r="C2512" s="32">
        <v>2</v>
      </c>
      <c r="D2512" s="32">
        <v>1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Google 검색</v>
      </c>
      <c r="I2512" s="26" t="str">
        <f>IF(E2512="","",INDEX('기사 리스트'!B:B,MATCH("https://skinnonews.com"&amp;A2512,'기사 리스트'!C:C,0)))</f>
        <v/>
      </c>
    </row>
    <row r="2513" spans="1:9">
      <c r="A2513" s="32" t="s">
        <v>3005</v>
      </c>
      <c r="B2513" s="32" t="s">
        <v>2597</v>
      </c>
      <c r="C2513" s="32">
        <v>2</v>
      </c>
      <c r="D2513" s="32">
        <v>2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직접유입</v>
      </c>
      <c r="I2513" s="26" t="str">
        <f>IF(E2513="","",INDEX('기사 리스트'!B:B,MATCH("https://skinnonews.com"&amp;A2513,'기사 리스트'!C:C,0)))</f>
        <v/>
      </c>
    </row>
    <row r="2514" spans="1:9">
      <c r="A2514" s="32" t="s">
        <v>3008</v>
      </c>
      <c r="B2514" s="32" t="s">
        <v>4771</v>
      </c>
      <c r="C2514" s="32">
        <v>2</v>
      </c>
      <c r="D2514" s="32">
        <v>2</v>
      </c>
      <c r="E2514" s="26">
        <f>IFERROR(MATCH(A2514,기사별유입!$J$3:$J$3072,0),"")</f>
        <v>62</v>
      </c>
      <c r="F2514" s="26" t="str">
        <f>IF(E2514="","",E2514&amp;"@"&amp;COUNTIF($E$1:E2514,E2514))</f>
        <v>62@8</v>
      </c>
      <c r="G2514" s="26" t="str">
        <f t="shared" si="39"/>
        <v>Br.nate.com</v>
      </c>
      <c r="I2514" s="26" t="str">
        <f>IF(E2514="","",INDEX('기사 리스트'!B:B,MATCH("https://skinnonews.com"&amp;A2514,'기사 리스트'!C:C,0)))</f>
        <v>[에너지食] ‘미라’ 제조법의 핵심 비결이 석유?</v>
      </c>
    </row>
    <row r="2515" spans="1:9">
      <c r="A2515" s="32" t="s">
        <v>3010</v>
      </c>
      <c r="B2515" s="32" t="s">
        <v>2604</v>
      </c>
      <c r="C2515" s="32">
        <v>2</v>
      </c>
      <c r="D2515" s="32">
        <v>2</v>
      </c>
      <c r="E2515" s="26">
        <f>IFERROR(MATCH(A2515,기사별유입!$J$3:$J$3072,0),"")</f>
        <v>47</v>
      </c>
      <c r="F2515" s="26" t="str">
        <f>IF(E2515="","",E2515&amp;"@"&amp;COUNTIF($E$1:E2515,E2515))</f>
        <v>47@6</v>
      </c>
      <c r="G2515" s="26" t="str">
        <f t="shared" si="39"/>
        <v>Skgeocentric.com</v>
      </c>
      <c r="I2515" s="26" t="str">
        <f>IF(E2515="","",INDEX('기사 리스트'!B:B,MATCH("https://skinnonews.com"&amp;A2515,'기사 리스트'!C:C,0)))</f>
        <v>SK이노베이션, AI/DT 입힌 스마트플랜트 2.0 도입… 현장 효율성 대폭 높인다</v>
      </c>
    </row>
    <row r="2516" spans="1:9">
      <c r="A2516" s="32" t="s">
        <v>3010</v>
      </c>
      <c r="B2516" s="32" t="s">
        <v>2619</v>
      </c>
      <c r="C2516" s="32">
        <v>2</v>
      </c>
      <c r="D2516" s="32">
        <v>2</v>
      </c>
      <c r="E2516" s="26">
        <f>IFERROR(MATCH(A2516,기사별유입!$J$3:$J$3072,0),"")</f>
        <v>47</v>
      </c>
      <c r="F2516" s="26" t="str">
        <f>IF(E2516="","",E2516&amp;"@"&amp;COUNTIF($E$1:E2516,E2516))</f>
        <v>47@7</v>
      </c>
      <c r="G2516" s="26" t="str">
        <f t="shared" si="39"/>
        <v>Skinnovation.co.kr</v>
      </c>
      <c r="I2516" s="26" t="str">
        <f>IF(E2516="","",INDEX('기사 리스트'!B:B,MATCH("https://skinnonews.com"&amp;A2516,'기사 리스트'!C:C,0)))</f>
        <v>SK이노베이션, AI/DT 입힌 스마트플랜트 2.0 도입… 현장 효율성 대폭 높인다</v>
      </c>
    </row>
    <row r="2517" spans="1:9">
      <c r="A2517" s="32" t="s">
        <v>3017</v>
      </c>
      <c r="B2517" s="32" t="s">
        <v>2602</v>
      </c>
      <c r="C2517" s="32">
        <v>2</v>
      </c>
      <c r="D2517" s="32">
        <v>2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Skincheonpetrochem.com</v>
      </c>
      <c r="I2517" s="26" t="str">
        <f>IF(E2517="","",INDEX('기사 리스트'!B:B,MATCH("https://skinnonews.com"&amp;A2517,'기사 리스트'!C:C,0)))</f>
        <v/>
      </c>
    </row>
    <row r="2518" spans="1:9">
      <c r="A2518" s="32" t="s">
        <v>3012</v>
      </c>
      <c r="B2518" s="32" t="s">
        <v>4772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Hy.hanyugroup.co.kr</v>
      </c>
      <c r="I2518" s="26" t="str">
        <f>IF(E2518="","",INDEX('기사 리스트'!B:B,MATCH("https://skinnonews.com"&amp;A2518,'기사 리스트'!C:C,0)))</f>
        <v/>
      </c>
    </row>
    <row r="2519" spans="1:9">
      <c r="A2519" s="32" t="s">
        <v>3012</v>
      </c>
      <c r="B2519" s="32" t="s">
        <v>2612</v>
      </c>
      <c r="C2519" s="32">
        <v>2</v>
      </c>
      <c r="D2519" s="32">
        <v>1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Youtube.com</v>
      </c>
      <c r="I2519" s="26" t="str">
        <f>IF(E2519="","",INDEX('기사 리스트'!B:B,MATCH("https://skinnonews.com"&amp;A2519,'기사 리스트'!C:C,0)))</f>
        <v/>
      </c>
    </row>
    <row r="2520" spans="1:9">
      <c r="A2520" s="32" t="s">
        <v>3444</v>
      </c>
      <c r="B2520" s="32" t="s">
        <v>2612</v>
      </c>
      <c r="C2520" s="32">
        <v>2</v>
      </c>
      <c r="D2520" s="32">
        <v>2</v>
      </c>
      <c r="E2520" s="26">
        <f>IFERROR(MATCH(A2520,기사별유입!$J$3:$J$3072,0),"")</f>
        <v>53</v>
      </c>
      <c r="F2520" s="26" t="str">
        <f>IF(E2520="","",E2520&amp;"@"&amp;COUNTIF($E$1:E2520,E2520))</f>
        <v>53@7</v>
      </c>
      <c r="G2520" s="26" t="str">
        <f t="shared" si="39"/>
        <v>Youtube.com</v>
      </c>
      <c r="I2520" s="26" t="str">
        <f>IF(E2520="","",INDEX('기사 리스트'!B:B,MATCH("https://skinnonews.com"&amp;A2520,'기사 리스트'!C:C,0)))</f>
        <v>SK이노베이션, 2주간 ‘집중 자원봉사’ 활동 펼쳐… 구성원 2,800명 동참</v>
      </c>
    </row>
    <row r="2521" spans="1:9">
      <c r="A2521" s="32" t="s">
        <v>3449</v>
      </c>
      <c r="B2521" s="32" t="s">
        <v>2631</v>
      </c>
      <c r="C2521" s="32">
        <v>2</v>
      </c>
      <c r="D2521" s="32">
        <v>1</v>
      </c>
      <c r="E2521" s="26">
        <f>IFERROR(MATCH(A2521,기사별유입!$J$3:$J$3072,0),"")</f>
        <v>93</v>
      </c>
      <c r="F2521" s="26" t="str">
        <f>IF(E2521="","",E2521&amp;"@"&amp;COUNTIF($E$1:E2521,E2521))</f>
        <v>93@6</v>
      </c>
      <c r="G2521" s="26" t="str">
        <f t="shared" si="39"/>
        <v>Newsletter</v>
      </c>
      <c r="I2521" s="26" t="str">
        <f>IF(E2521="","",INDEX('기사 리스트'!B:B,MATCH("https://skinnonews.com"&amp;A2521,'기사 리스트'!C:C,0)))</f>
        <v>“지구를 살리는 푸른 상상력” – ‘제3회 환경도서 독후감상화 그리기 축제’ 6월 22일 개최</v>
      </c>
    </row>
    <row r="2522" spans="1:9">
      <c r="A2522" s="32" t="s">
        <v>3449</v>
      </c>
      <c r="B2522" s="32" t="s">
        <v>2603</v>
      </c>
      <c r="C2522" s="32">
        <v>2</v>
      </c>
      <c r="D2522" s="32">
        <v>1</v>
      </c>
      <c r="E2522" s="26">
        <f>IFERROR(MATCH(A2522,기사별유입!$J$3:$J$3072,0),"")</f>
        <v>93</v>
      </c>
      <c r="F2522" s="26" t="str">
        <f>IF(E2522="","",E2522&amp;"@"&amp;COUNTIF($E$1:E2522,E2522))</f>
        <v>93@7</v>
      </c>
      <c r="G2522" s="26" t="str">
        <f t="shared" si="39"/>
        <v>Skenergy.com</v>
      </c>
      <c r="I2522" s="26" t="str">
        <f>IF(E2522="","",INDEX('기사 리스트'!B:B,MATCH("https://skinnonews.com"&amp;A2522,'기사 리스트'!C:C,0)))</f>
        <v>“지구를 살리는 푸른 상상력” – ‘제3회 환경도서 독후감상화 그리기 축제’ 6월 22일 개최</v>
      </c>
    </row>
    <row r="2523" spans="1:9">
      <c r="A2523" s="32" t="s">
        <v>3455</v>
      </c>
      <c r="B2523" s="32" t="s">
        <v>2601</v>
      </c>
      <c r="C2523" s="32">
        <v>2</v>
      </c>
      <c r="D2523" s="32">
        <v>2</v>
      </c>
      <c r="E2523" s="26">
        <f>IFERROR(MATCH(A2523,기사별유입!$J$3:$J$3072,0),"")</f>
        <v>96</v>
      </c>
      <c r="F2523" s="26" t="str">
        <f>IF(E2523="","",E2523&amp;"@"&amp;COUNTIF($E$1:E2523,E2523))</f>
        <v>96@4</v>
      </c>
      <c r="G2523" s="26" t="str">
        <f t="shared" si="39"/>
        <v>Naver.com</v>
      </c>
      <c r="I2523" s="26" t="str">
        <f>IF(E2523="","",INDEX('기사 리스트'!B:B,MATCH("https://skinnonews.com"&amp;A2523,'기사 리스트'!C:C,0)))</f>
        <v>SK엔무브, 공임나라와 ‘ZIC 교환 할인 이벤트’ 실시</v>
      </c>
    </row>
    <row r="2524" spans="1:9">
      <c r="A2524" s="32" t="s">
        <v>3481</v>
      </c>
      <c r="B2524" s="32" t="s">
        <v>2597</v>
      </c>
      <c r="C2524" s="32">
        <v>2</v>
      </c>
      <c r="D2524" s="32">
        <v>2</v>
      </c>
      <c r="E2524" s="26">
        <f>IFERROR(MATCH(A2524,기사별유입!$J$3:$J$3072,0),"")</f>
        <v>101</v>
      </c>
      <c r="F2524" s="26" t="str">
        <f>IF(E2524="","",E2524&amp;"@"&amp;COUNTIF($E$1:E2524,E2524))</f>
        <v>101@2</v>
      </c>
      <c r="G2524" s="26" t="str">
        <f t="shared" si="39"/>
        <v>직접유입</v>
      </c>
      <c r="I2524" s="26" t="str">
        <f>IF(E2524="","",INDEX('기사 리스트'!B:B,MATCH("https://skinnonews.com"&amp;A2524,'기사 리스트'!C:C,0)))</f>
        <v>[사진] SK이노베이션, 2주간 ‘집중 자원봉사’ 활동 펼쳐… 구성원 2,800명 동참</v>
      </c>
    </row>
    <row r="2525" spans="1:9">
      <c r="A2525" s="32" t="s">
        <v>3443</v>
      </c>
      <c r="B2525" s="32" t="s">
        <v>2609</v>
      </c>
      <c r="C2525" s="32">
        <v>2</v>
      </c>
      <c r="D2525" s="32">
        <v>1</v>
      </c>
      <c r="E2525" s="26">
        <f>IFERROR(MATCH(A2525,기사별유입!$J$3:$J$3072,0),"")</f>
        <v>30</v>
      </c>
      <c r="F2525" s="26" t="str">
        <f>IF(E2525="","",E2525&amp;"@"&amp;COUNTIF($E$1:E2525,E2525))</f>
        <v>30@5</v>
      </c>
      <c r="G2525" s="26" t="str">
        <f t="shared" si="39"/>
        <v>Bing</v>
      </c>
      <c r="I2525" s="26" t="str">
        <f>IF(E2525="","",INDEX('기사 리스트'!B:B,MATCH("https://skinnonews.com"&amp;A2525,'기사 리스트'!C:C,0)))</f>
        <v>최재원 수석부회장, SK이노베이션 수석부회장으로 선임</v>
      </c>
    </row>
    <row r="2526" spans="1:9">
      <c r="A2526" s="32" t="s">
        <v>3443</v>
      </c>
      <c r="B2526" s="32" t="s">
        <v>4772</v>
      </c>
      <c r="C2526" s="32">
        <v>2</v>
      </c>
      <c r="D2526" s="32">
        <v>2</v>
      </c>
      <c r="E2526" s="26">
        <f>IFERROR(MATCH(A2526,기사별유입!$J$3:$J$3072,0),"")</f>
        <v>30</v>
      </c>
      <c r="F2526" s="26" t="str">
        <f>IF(E2526="","",E2526&amp;"@"&amp;COUNTIF($E$1:E2526,E2526))</f>
        <v>30@6</v>
      </c>
      <c r="G2526" s="26" t="str">
        <f t="shared" si="39"/>
        <v>Hy.hanyugroup.co.kr</v>
      </c>
      <c r="I2526" s="26" t="str">
        <f>IF(E2526="","",INDEX('기사 리스트'!B:B,MATCH("https://skinnonews.com"&amp;A2526,'기사 리스트'!C:C,0)))</f>
        <v>최재원 수석부회장, SK이노베이션 수석부회장으로 선임</v>
      </c>
    </row>
    <row r="2527" spans="1:9">
      <c r="A2527" s="32" t="s">
        <v>3441</v>
      </c>
      <c r="B2527" s="32" t="s">
        <v>2609</v>
      </c>
      <c r="C2527" s="32">
        <v>2</v>
      </c>
      <c r="D2527" s="32">
        <v>1</v>
      </c>
      <c r="E2527" s="26">
        <f>IFERROR(MATCH(A2527,기사별유입!$J$3:$J$3072,0),"")</f>
        <v>12</v>
      </c>
      <c r="F2527" s="26" t="str">
        <f>IF(E2527="","",E2527&amp;"@"&amp;COUNTIF($E$1:E2527,E2527))</f>
        <v>12@7</v>
      </c>
      <c r="G2527" s="26" t="str">
        <f t="shared" si="39"/>
        <v>Bing</v>
      </c>
      <c r="I2527" s="26" t="str">
        <f>IF(E2527="","",INDEX('기사 리스트'!B:B,MATCH("https://skinnonews.com"&amp;A2527,'기사 리스트'!C:C,0)))</f>
        <v>[2024년 상반기 SK이노베이션 계열 자원봉사활동] “다같이 다(多)가치”… 꾸준함으로 이뤄낸 큰 변화</v>
      </c>
    </row>
    <row r="2528" spans="1:9">
      <c r="A2528" s="32" t="s">
        <v>3441</v>
      </c>
      <c r="B2528" s="32" t="s">
        <v>2603</v>
      </c>
      <c r="C2528" s="32">
        <v>2</v>
      </c>
      <c r="D2528" s="32">
        <v>2</v>
      </c>
      <c r="E2528" s="26">
        <f>IFERROR(MATCH(A2528,기사별유입!$J$3:$J$3072,0),"")</f>
        <v>12</v>
      </c>
      <c r="F2528" s="26" t="str">
        <f>IF(E2528="","",E2528&amp;"@"&amp;COUNTIF($E$1:E2528,E2528))</f>
        <v>12@8</v>
      </c>
      <c r="G2528" s="26" t="str">
        <f t="shared" si="39"/>
        <v>Skenergy.com</v>
      </c>
      <c r="I2528" s="26" t="str">
        <f>IF(E2528="","",INDEX('기사 리스트'!B:B,MATCH("https://skinnonews.com"&amp;A2528,'기사 리스트'!C:C,0)))</f>
        <v>[2024년 상반기 SK이노베이션 계열 자원봉사활동] “다같이 다(多)가치”… 꾸준함으로 이뤄낸 큰 변화</v>
      </c>
    </row>
    <row r="2529" spans="1:9">
      <c r="A2529" s="32" t="s">
        <v>3441</v>
      </c>
      <c r="B2529" s="32" t="s">
        <v>2639</v>
      </c>
      <c r="C2529" s="32">
        <v>2</v>
      </c>
      <c r="D2529" s="32">
        <v>1</v>
      </c>
      <c r="E2529" s="26">
        <f>IFERROR(MATCH(A2529,기사별유입!$J$3:$J$3072,0),"")</f>
        <v>12</v>
      </c>
      <c r="F2529" s="26" t="str">
        <f>IF(E2529="","",E2529&amp;"@"&amp;COUNTIF($E$1:E2529,E2529))</f>
        <v>12@9</v>
      </c>
      <c r="G2529" s="26" t="str">
        <f t="shared" si="39"/>
        <v>Skinno</v>
      </c>
      <c r="I2529" s="26" t="str">
        <f>IF(E2529="","",INDEX('기사 리스트'!B:B,MATCH("https://skinnonews.com"&amp;A2529,'기사 리스트'!C:C,0)))</f>
        <v>[2024년 상반기 SK이노베이션 계열 자원봉사활동] “다같이 다(多)가치”… 꾸준함으로 이뤄낸 큰 변화</v>
      </c>
    </row>
    <row r="2530" spans="1:9">
      <c r="A2530" s="32" t="s">
        <v>3441</v>
      </c>
      <c r="B2530" s="32" t="s">
        <v>2612</v>
      </c>
      <c r="C2530" s="32">
        <v>2</v>
      </c>
      <c r="D2530" s="32">
        <v>2</v>
      </c>
      <c r="E2530" s="26">
        <f>IFERROR(MATCH(A2530,기사별유입!$J$3:$J$3072,0),"")</f>
        <v>12</v>
      </c>
      <c r="F2530" s="26" t="str">
        <f>IF(E2530="","",E2530&amp;"@"&amp;COUNTIF($E$1:E2530,E2530))</f>
        <v>12@10</v>
      </c>
      <c r="G2530" s="26" t="str">
        <f t="shared" si="39"/>
        <v>Youtube.com</v>
      </c>
      <c r="I2530" s="26" t="str">
        <f>IF(E2530="","",INDEX('기사 리스트'!B:B,MATCH("https://skinnonews.com"&amp;A2530,'기사 리스트'!C:C,0)))</f>
        <v>[2024년 상반기 SK이노베이션 계열 자원봉사활동] “다같이 다(多)가치”… 꾸준함으로 이뤄낸 큰 변화</v>
      </c>
    </row>
    <row r="2531" spans="1:9">
      <c r="A2531" s="32" t="s">
        <v>4773</v>
      </c>
      <c r="B2531" s="32">
        <v>2</v>
      </c>
      <c r="C2531" s="32">
        <v>2</v>
      </c>
      <c r="D2531" s="32">
        <v>1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2</v>
      </c>
      <c r="I2531" s="26" t="str">
        <f>IF(E2531="","",INDEX('기사 리스트'!B:B,MATCH("https://skinnonews.com"&amp;A2531,'기사 리스트'!C:C,0)))</f>
        <v/>
      </c>
    </row>
    <row r="2532" spans="1:9">
      <c r="A2532" s="32" t="s">
        <v>3450</v>
      </c>
      <c r="B2532" s="32" t="s">
        <v>4723</v>
      </c>
      <c r="C2532" s="32">
        <v>2</v>
      </c>
      <c r="D2532" s="32">
        <v>1</v>
      </c>
      <c r="E2532" s="26">
        <f>IFERROR(MATCH(A2532,기사별유입!$J$3:$J$3072,0),"")</f>
        <v>94</v>
      </c>
      <c r="F2532" s="26" t="str">
        <f>IF(E2532="","",E2532&amp;"@"&amp;COUNTIF($E$1:E2532,E2532))</f>
        <v>94@5</v>
      </c>
      <c r="G2532" s="26" t="str">
        <f t="shared" si="39"/>
        <v>Claude.ai</v>
      </c>
      <c r="I2532" s="26" t="str">
        <f>IF(E2532="","",INDEX('기사 리스트'!B:B,MATCH("https://skinnonews.com"&amp;A2532,'기사 리스트'!C:C,0)))</f>
        <v>SK이노베이션, 사회적기업 소방·안전·시설관리 시스템 구축 돕는다</v>
      </c>
    </row>
    <row r="2533" spans="1:9">
      <c r="A2533" s="32" t="s">
        <v>3450</v>
      </c>
      <c r="B2533" s="32" t="s">
        <v>2599</v>
      </c>
      <c r="C2533" s="32">
        <v>2</v>
      </c>
      <c r="D2533" s="32">
        <v>2</v>
      </c>
      <c r="E2533" s="26">
        <f>IFERROR(MATCH(A2533,기사별유입!$J$3:$J$3072,0),"")</f>
        <v>94</v>
      </c>
      <c r="F2533" s="26" t="str">
        <f>IF(E2533="","",E2533&amp;"@"&amp;COUNTIF($E$1:E2533,E2533))</f>
        <v>94@6</v>
      </c>
      <c r="G2533" s="26" t="str">
        <f t="shared" si="39"/>
        <v>Sk-on.com</v>
      </c>
      <c r="I2533" s="26" t="str">
        <f>IF(E2533="","",INDEX('기사 리스트'!B:B,MATCH("https://skinnonews.com"&amp;A2533,'기사 리스트'!C:C,0)))</f>
        <v>SK이노베이션, 사회적기업 소방·안전·시설관리 시스템 구축 돕는다</v>
      </c>
    </row>
    <row r="2534" spans="1:9">
      <c r="A2534" s="32" t="s">
        <v>3446</v>
      </c>
      <c r="B2534" s="32" t="s">
        <v>2599</v>
      </c>
      <c r="C2534" s="32">
        <v>2</v>
      </c>
      <c r="D2534" s="32">
        <v>2</v>
      </c>
      <c r="E2534" s="26">
        <f>IFERROR(MATCH(A2534,기사별유입!$J$3:$J$3072,0),"")</f>
        <v>59</v>
      </c>
      <c r="F2534" s="26" t="str">
        <f>IF(E2534="","",E2534&amp;"@"&amp;COUNTIF($E$1:E2534,E2534))</f>
        <v>59@8</v>
      </c>
      <c r="G2534" s="26" t="str">
        <f t="shared" si="39"/>
        <v>Sk-on.com</v>
      </c>
      <c r="I2534" s="26" t="str">
        <f>IF(E2534="","",INDEX('기사 리스트'!B:B,MATCH("https://skinnonews.com"&amp;A2534,'기사 리스트'!C:C,0)))</f>
        <v>공장내 발생하는 배기가스, 자원으로 재탄생</v>
      </c>
    </row>
    <row r="2535" spans="1:9">
      <c r="A2535" s="32" t="s">
        <v>3446</v>
      </c>
      <c r="B2535" s="32" t="s">
        <v>2604</v>
      </c>
      <c r="C2535" s="32">
        <v>2</v>
      </c>
      <c r="D2535" s="32">
        <v>2</v>
      </c>
      <c r="E2535" s="26">
        <f>IFERROR(MATCH(A2535,기사별유입!$J$3:$J$3072,0),"")</f>
        <v>59</v>
      </c>
      <c r="F2535" s="26" t="str">
        <f>IF(E2535="","",E2535&amp;"@"&amp;COUNTIF($E$1:E2535,E2535))</f>
        <v>59@9</v>
      </c>
      <c r="G2535" s="26" t="str">
        <f t="shared" si="39"/>
        <v>Skgeocentric.com</v>
      </c>
      <c r="I2535" s="26" t="str">
        <f>IF(E2535="","",INDEX('기사 리스트'!B:B,MATCH("https://skinnonews.com"&amp;A2535,'기사 리스트'!C:C,0)))</f>
        <v>공장내 발생하는 배기가스, 자원으로 재탄생</v>
      </c>
    </row>
    <row r="2536" spans="1:9">
      <c r="A2536" s="32" t="s">
        <v>3442</v>
      </c>
      <c r="B2536" s="32" t="s">
        <v>4774</v>
      </c>
      <c r="C2536" s="32">
        <v>2</v>
      </c>
      <c r="D2536" s="32">
        <v>2</v>
      </c>
      <c r="E2536" s="26">
        <f>IFERROR(MATCH(A2536,기사별유입!$J$3:$J$3072,0),"")</f>
        <v>20</v>
      </c>
      <c r="F2536" s="26" t="str">
        <f>IF(E2536="","",E2536&amp;"@"&amp;COUNTIF($E$1:E2536,E2536))</f>
        <v>20@9</v>
      </c>
      <c r="G2536" s="26" t="str">
        <f t="shared" si="39"/>
        <v>Lnkd.in</v>
      </c>
      <c r="I2536" s="26" t="str">
        <f>IF(E2536="","",INDEX('기사 리스트'!B:B,MATCH("https://skinnonews.com"&amp;A2536,'기사 리스트'!C:C,0)))</f>
        <v>SK온, 리튬메탈 배터리용 고분자 전해질 개발</v>
      </c>
    </row>
    <row r="2537" spans="1:9">
      <c r="A2537" s="32" t="s">
        <v>3442</v>
      </c>
      <c r="B2537" s="32" t="s">
        <v>2606</v>
      </c>
      <c r="C2537" s="32">
        <v>2</v>
      </c>
      <c r="D2537" s="32">
        <v>2</v>
      </c>
      <c r="E2537" s="26">
        <f>IFERROR(MATCH(A2537,기사별유입!$J$3:$J$3072,0),"")</f>
        <v>20</v>
      </c>
      <c r="F2537" s="26" t="str">
        <f>IF(E2537="","",E2537&amp;"@"&amp;COUNTIF($E$1:E2537,E2537))</f>
        <v>20@10</v>
      </c>
      <c r="G2537" s="26" t="str">
        <f t="shared" si="39"/>
        <v>M.search.naver.com</v>
      </c>
      <c r="I2537" s="26" t="str">
        <f>IF(E2537="","",INDEX('기사 리스트'!B:B,MATCH("https://skinnonews.com"&amp;A2537,'기사 리스트'!C:C,0)))</f>
        <v>SK온, 리튬메탈 배터리용 고분자 전해질 개발</v>
      </c>
    </row>
    <row r="2538" spans="1:9">
      <c r="A2538" s="32" t="s">
        <v>3442</v>
      </c>
      <c r="B2538" s="32" t="s">
        <v>2611</v>
      </c>
      <c r="C2538" s="32">
        <v>2</v>
      </c>
      <c r="D2538" s="32">
        <v>1</v>
      </c>
      <c r="E2538" s="26">
        <f>IFERROR(MATCH(A2538,기사별유입!$J$3:$J$3072,0),"")</f>
        <v>20</v>
      </c>
      <c r="F2538" s="26" t="str">
        <f>IF(E2538="","",E2538&amp;"@"&amp;COUNTIF($E$1:E2538,E2538))</f>
        <v>20@11</v>
      </c>
      <c r="G2538" s="26" t="str">
        <f t="shared" si="39"/>
        <v>Namu.wiki</v>
      </c>
      <c r="I2538" s="26" t="str">
        <f>IF(E2538="","",INDEX('기사 리스트'!B:B,MATCH("https://skinnonews.com"&amp;A2538,'기사 리스트'!C:C,0)))</f>
        <v>SK온, 리튬메탈 배터리용 고분자 전해질 개발</v>
      </c>
    </row>
    <row r="2539" spans="1:9">
      <c r="A2539" s="32" t="s">
        <v>3442</v>
      </c>
      <c r="B2539" s="32" t="s">
        <v>2603</v>
      </c>
      <c r="C2539" s="32">
        <v>2</v>
      </c>
      <c r="D2539" s="32">
        <v>1</v>
      </c>
      <c r="E2539" s="26">
        <f>IFERROR(MATCH(A2539,기사별유입!$J$3:$J$3072,0),"")</f>
        <v>20</v>
      </c>
      <c r="F2539" s="26" t="str">
        <f>IF(E2539="","",E2539&amp;"@"&amp;COUNTIF($E$1:E2539,E2539))</f>
        <v>20@12</v>
      </c>
      <c r="G2539" s="26" t="str">
        <f t="shared" si="39"/>
        <v>Skenergy.com</v>
      </c>
      <c r="I2539" s="26" t="str">
        <f>IF(E2539="","",INDEX('기사 리스트'!B:B,MATCH("https://skinnonews.com"&amp;A2539,'기사 리스트'!C:C,0)))</f>
        <v>SK온, 리튬메탈 배터리용 고분자 전해질 개발</v>
      </c>
    </row>
    <row r="2540" spans="1:9">
      <c r="A2540" s="32" t="s">
        <v>3442</v>
      </c>
      <c r="B2540" s="32" t="s">
        <v>2604</v>
      </c>
      <c r="C2540" s="32">
        <v>2</v>
      </c>
      <c r="D2540" s="32">
        <v>2</v>
      </c>
      <c r="E2540" s="26">
        <f>IFERROR(MATCH(A2540,기사별유입!$J$3:$J$3072,0),"")</f>
        <v>20</v>
      </c>
      <c r="F2540" s="26" t="str">
        <f>IF(E2540="","",E2540&amp;"@"&amp;COUNTIF($E$1:E2540,E2540))</f>
        <v>20@13</v>
      </c>
      <c r="G2540" s="26" t="str">
        <f t="shared" si="39"/>
        <v>Skgeocentric.com</v>
      </c>
      <c r="I2540" s="26" t="str">
        <f>IF(E2540="","",INDEX('기사 리스트'!B:B,MATCH("https://skinnonews.com"&amp;A2540,'기사 리스트'!C:C,0)))</f>
        <v>SK온, 리튬메탈 배터리용 고분자 전해질 개발</v>
      </c>
    </row>
    <row r="2541" spans="1:9">
      <c r="A2541" s="32" t="s">
        <v>3442</v>
      </c>
      <c r="B2541" s="32" t="s">
        <v>2610</v>
      </c>
      <c r="C2541" s="32">
        <v>2</v>
      </c>
      <c r="D2541" s="32">
        <v>2</v>
      </c>
      <c r="E2541" s="26">
        <f>IFERROR(MATCH(A2541,기사별유입!$J$3:$J$3072,0),"")</f>
        <v>20</v>
      </c>
      <c r="F2541" s="26" t="str">
        <f>IF(E2541="","",E2541&amp;"@"&amp;COUNTIF($E$1:E2541,E2541))</f>
        <v>20@14</v>
      </c>
      <c r="G2541" s="26" t="str">
        <f t="shared" si="39"/>
        <v>Skietechnology.com</v>
      </c>
      <c r="I2541" s="26" t="str">
        <f>IF(E2541="","",INDEX('기사 리스트'!B:B,MATCH("https://skinnonews.com"&amp;A2541,'기사 리스트'!C:C,0)))</f>
        <v>SK온, 리튬메탈 배터리용 고분자 전해질 개발</v>
      </c>
    </row>
    <row r="2542" spans="1:9">
      <c r="A2542" s="32" t="s">
        <v>3439</v>
      </c>
      <c r="B2542" s="32" t="s">
        <v>2605</v>
      </c>
      <c r="C2542" s="32">
        <v>2</v>
      </c>
      <c r="D2542" s="32">
        <v>1</v>
      </c>
      <c r="E2542" s="26">
        <f>IFERROR(MATCH(A2542,기사별유입!$J$3:$J$3072,0),"")</f>
        <v>1</v>
      </c>
      <c r="F2542" s="26" t="str">
        <f>IF(E2542="","",E2542&amp;"@"&amp;COUNTIF($E$1:E2542,E2542))</f>
        <v>1@11</v>
      </c>
      <c r="G2542" s="26" t="str">
        <f t="shared" si="39"/>
        <v>Skenmove.com</v>
      </c>
      <c r="I2542" s="26" t="str">
        <f>IF(E2542="","",INDEX('기사 리스트'!B:B,MATCH("https://skinnonews.com"&amp;A2542,'기사 리스트'!C:C,0)))</f>
        <v>“옥상정원? 테니스 코트? 아니죠!” 우리나라 옥상은 왜 대부분 녹색일까?</v>
      </c>
    </row>
    <row r="2543" spans="1:9">
      <c r="A2543" s="32" t="s">
        <v>3439</v>
      </c>
      <c r="B2543" s="32" t="s">
        <v>2612</v>
      </c>
      <c r="C2543" s="32">
        <v>2</v>
      </c>
      <c r="D2543" s="32">
        <v>1</v>
      </c>
      <c r="E2543" s="26">
        <f>IFERROR(MATCH(A2543,기사별유입!$J$3:$J$3072,0),"")</f>
        <v>1</v>
      </c>
      <c r="F2543" s="26" t="str">
        <f>IF(E2543="","",E2543&amp;"@"&amp;COUNTIF($E$1:E2543,E2543))</f>
        <v>1@12</v>
      </c>
      <c r="G2543" s="26" t="str">
        <f t="shared" si="39"/>
        <v>Youtube.com</v>
      </c>
      <c r="I2543" s="26" t="str">
        <f>IF(E2543="","",INDEX('기사 리스트'!B:B,MATCH("https://skinnonews.com"&amp;A2543,'기사 리스트'!C:C,0)))</f>
        <v>“옥상정원? 테니스 코트? 아니죠!” 우리나라 옥상은 왜 대부분 녹색일까?</v>
      </c>
    </row>
    <row r="2544" spans="1:9">
      <c r="A2544" s="32" t="s">
        <v>3447</v>
      </c>
      <c r="B2544" s="32" t="s">
        <v>2608</v>
      </c>
      <c r="C2544" s="32">
        <v>2</v>
      </c>
      <c r="D2544" s="32">
        <v>1</v>
      </c>
      <c r="E2544" s="26">
        <f>IFERROR(MATCH(A2544,기사별유입!$J$3:$J$3072,0),"")</f>
        <v>74</v>
      </c>
      <c r="F2544" s="26" t="str">
        <f>IF(E2544="","",E2544&amp;"@"&amp;COUNTIF($E$1:E2544,E2544))</f>
        <v>74@4</v>
      </c>
      <c r="G2544" s="26" t="str">
        <f t="shared" si="39"/>
        <v>Enclean.com</v>
      </c>
      <c r="I2544" s="26" t="str">
        <f>IF(E2544="","",INDEX('기사 리스트'!B:B,MATCH("https://skinnonews.com"&amp;A2544,'기사 리스트'!C:C,0)))</f>
        <v>SK이노베이션, 이해관계자 눈높이에 맞춰 ESG 활동 최적화한다</v>
      </c>
    </row>
    <row r="2545" spans="1:9">
      <c r="A2545" s="32" t="s">
        <v>3447</v>
      </c>
      <c r="B2545" s="32" t="s">
        <v>2599</v>
      </c>
      <c r="C2545" s="32">
        <v>2</v>
      </c>
      <c r="D2545" s="32">
        <v>2</v>
      </c>
      <c r="E2545" s="26">
        <f>IFERROR(MATCH(A2545,기사별유입!$J$3:$J$3072,0),"")</f>
        <v>74</v>
      </c>
      <c r="F2545" s="26" t="str">
        <f>IF(E2545="","",E2545&amp;"@"&amp;COUNTIF($E$1:E2545,E2545))</f>
        <v>74@5</v>
      </c>
      <c r="G2545" s="26" t="str">
        <f t="shared" si="39"/>
        <v>Sk-on.com</v>
      </c>
      <c r="I2545" s="26" t="str">
        <f>IF(E2545="","",INDEX('기사 리스트'!B:B,MATCH("https://skinnonews.com"&amp;A2545,'기사 리스트'!C:C,0)))</f>
        <v>SK이노베이션, 이해관계자 눈높이에 맞춰 ESG 활동 최적화한다</v>
      </c>
    </row>
    <row r="2546" spans="1:9">
      <c r="A2546" s="32" t="s">
        <v>3536</v>
      </c>
      <c r="B2546" s="32" t="s">
        <v>2596</v>
      </c>
      <c r="C2546" s="32">
        <v>2</v>
      </c>
      <c r="D2546" s="32">
        <v>1</v>
      </c>
      <c r="E2546" s="26">
        <f>IFERROR(MATCH(A2546,기사별유입!$J$3:$J$3072,0),"")</f>
        <v>103</v>
      </c>
      <c r="F2546" s="26" t="str">
        <f>IF(E2546="","",E2546&amp;"@"&amp;COUNTIF($E$1:E2546,E2546))</f>
        <v>103@1</v>
      </c>
      <c r="G2546" s="26" t="str">
        <f t="shared" si="39"/>
        <v>Google 검색</v>
      </c>
      <c r="I2546" s="26" t="str">
        <f>IF(E2546="","",INDEX('기사 리스트'!B:B,MATCH("https://skinnonews.com"&amp;A2546,'기사 리스트'!C:C,0)))</f>
        <v>[사진] 공장내 발생하는 배기가스, 자원으로 재탄생</v>
      </c>
    </row>
    <row r="2547" spans="1:9">
      <c r="A2547" s="32" t="s">
        <v>3448</v>
      </c>
      <c r="B2547" s="32" t="s">
        <v>2634</v>
      </c>
      <c r="C2547" s="32">
        <v>2</v>
      </c>
      <c r="D2547" s="32">
        <v>2</v>
      </c>
      <c r="E2547" s="26">
        <f>IFERROR(MATCH(A2547,기사별유입!$J$3:$J$3072,0),"")</f>
        <v>92</v>
      </c>
      <c r="F2547" s="26" t="str">
        <f>IF(E2547="","",E2547&amp;"@"&amp;COUNTIF($E$1:E2547,E2547))</f>
        <v>92@6</v>
      </c>
      <c r="G2547" s="26" t="str">
        <f t="shared" si="39"/>
        <v>Marklines.com</v>
      </c>
      <c r="I2547" s="26" t="str">
        <f>IF(E2547="","",INDEX('기사 리스트'!B:B,MATCH("https://skinnonews.com"&amp;A2547,'기사 리스트'!C:C,0)))</f>
        <v>SK온, 엑손모빌과 리튬 공급 협력</v>
      </c>
    </row>
    <row r="2548" spans="1:9">
      <c r="A2548" s="32" t="s">
        <v>3695</v>
      </c>
      <c r="B2548" s="32" t="s">
        <v>2596</v>
      </c>
      <c r="C2548" s="32">
        <v>2</v>
      </c>
      <c r="D2548" s="32">
        <v>1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Google 검색</v>
      </c>
      <c r="I2548" s="26" t="str">
        <f>IF(E2548="","",INDEX('기사 리스트'!B:B,MATCH("https://skinnonews.com"&amp;A2548,'기사 리스트'!C:C,0)))</f>
        <v/>
      </c>
    </row>
    <row r="2549" spans="1:9">
      <c r="A2549" s="32" t="s">
        <v>3474</v>
      </c>
      <c r="B2549" s="32" t="s">
        <v>2596</v>
      </c>
      <c r="C2549" s="32">
        <v>2</v>
      </c>
      <c r="D2549" s="32">
        <v>2</v>
      </c>
      <c r="E2549" s="26">
        <f>IFERROR(MATCH(A2549,기사별유입!$J$3:$J$3072,0),"")</f>
        <v>100</v>
      </c>
      <c r="F2549" s="26" t="str">
        <f>IF(E2549="","",E2549&amp;"@"&amp;COUNTIF($E$1:E2549,E2549))</f>
        <v>100@2</v>
      </c>
      <c r="G2549" s="26" t="str">
        <f t="shared" si="39"/>
        <v>Google 검색</v>
      </c>
      <c r="I2549" s="26" t="str">
        <f>IF(E2549="","",INDEX('기사 리스트'!B:B,MATCH("https://skinnonews.com"&amp;A2549,'기사 리스트'!C:C,0)))</f>
        <v>SK아이이테크놀로지, K-택소노미·이중 중대성 평가 반영한 지속가능경영보고서 발간</v>
      </c>
    </row>
    <row r="2550" spans="1:9">
      <c r="A2550" s="32" t="s">
        <v>3474</v>
      </c>
      <c r="B2550" s="32" t="s">
        <v>2610</v>
      </c>
      <c r="C2550" s="32">
        <v>2</v>
      </c>
      <c r="D2550" s="32">
        <v>1</v>
      </c>
      <c r="E2550" s="26">
        <f>IFERROR(MATCH(A2550,기사별유입!$J$3:$J$3072,0),"")</f>
        <v>100</v>
      </c>
      <c r="F2550" s="26" t="str">
        <f>IF(E2550="","",E2550&amp;"@"&amp;COUNTIF($E$1:E2550,E2550))</f>
        <v>100@3</v>
      </c>
      <c r="G2550" s="26" t="str">
        <f t="shared" si="39"/>
        <v>Skietechnology.com</v>
      </c>
      <c r="I2550" s="26" t="str">
        <f>IF(E2550="","",INDEX('기사 리스트'!B:B,MATCH("https://skinnonews.com"&amp;A2550,'기사 리스트'!C:C,0)))</f>
        <v>SK아이이테크놀로지, K-택소노미·이중 중대성 평가 반영한 지속가능경영보고서 발간</v>
      </c>
    </row>
    <row r="2551" spans="1:9">
      <c r="A2551" s="32" t="s">
        <v>3451</v>
      </c>
      <c r="B2551" s="32" t="s">
        <v>2602</v>
      </c>
      <c r="C2551" s="32">
        <v>2</v>
      </c>
      <c r="D2551" s="32">
        <v>1</v>
      </c>
      <c r="E2551" s="26">
        <f>IFERROR(MATCH(A2551,기사별유입!$J$3:$J$3072,0),"")</f>
        <v>95</v>
      </c>
      <c r="F2551" s="26" t="str">
        <f>IF(E2551="","",E2551&amp;"@"&amp;COUNTIF($E$1:E2551,E2551))</f>
        <v>95@5</v>
      </c>
      <c r="G2551" s="26" t="str">
        <f t="shared" si="39"/>
        <v>Skincheonpetrochem.com</v>
      </c>
      <c r="I2551" s="26" t="str">
        <f>IF(E2551="","",INDEX('기사 리스트'!B:B,MATCH("https://skinnonews.com"&amp;A2551,'기사 리스트'!C:C,0)))</f>
        <v>SK온, 페라리 2024년 우수 공급사로 선정</v>
      </c>
    </row>
    <row r="2552" spans="1:9">
      <c r="A2552" s="32" t="s">
        <v>3696</v>
      </c>
      <c r="B2552" s="32" t="s">
        <v>2596</v>
      </c>
      <c r="C2552" s="32">
        <v>2</v>
      </c>
      <c r="D2552" s="32">
        <v>2</v>
      </c>
      <c r="E2552" s="26" t="str">
        <f>IFERROR(MATCH(A2552,기사별유입!$J$3:$J$3072,0),"")</f>
        <v/>
      </c>
      <c r="F2552" s="26" t="str">
        <f>IF(E2552="","",E2552&amp;"@"&amp;COUNTIF($E$1:E2552,E2552))</f>
        <v/>
      </c>
      <c r="G2552" s="26" t="str">
        <f t="shared" si="39"/>
        <v>Google 검색</v>
      </c>
      <c r="I2552" s="26" t="str">
        <f>IF(E2552="","",INDEX('기사 리스트'!B:B,MATCH("https://skinnonews.com"&amp;A2552,'기사 리스트'!C:C,0)))</f>
        <v/>
      </c>
    </row>
    <row r="2553" spans="1:9">
      <c r="A2553" s="32" t="s">
        <v>1366</v>
      </c>
      <c r="B2553" s="32" t="s">
        <v>2609</v>
      </c>
      <c r="C2553" s="32">
        <v>2</v>
      </c>
      <c r="D2553" s="32">
        <v>1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Bing</v>
      </c>
      <c r="I2553" s="26" t="str">
        <f>IF(E2553="","",INDEX('기사 리스트'!B:B,MATCH("https://skinnonews.com"&amp;A2553,'기사 리스트'!C:C,0)))</f>
        <v/>
      </c>
    </row>
    <row r="2554" spans="1:9">
      <c r="A2554" s="32" t="s">
        <v>1366</v>
      </c>
      <c r="B2554" s="32" t="s">
        <v>2598</v>
      </c>
      <c r="C2554" s="32">
        <v>2</v>
      </c>
      <c r="D2554" s="32">
        <v>2</v>
      </c>
      <c r="E2554" s="26" t="str">
        <f>IFERROR(MATCH(A2554,기사별유입!$J$3:$J$3072,0),"")</f>
        <v/>
      </c>
      <c r="F2554" s="26" t="str">
        <f>IF(E2554="","",E2554&amp;"@"&amp;COUNTIF($E$1:E2554,E2554))</f>
        <v/>
      </c>
      <c r="G2554" s="26" t="str">
        <f t="shared" si="39"/>
        <v>Naver 검색</v>
      </c>
      <c r="I2554" s="26" t="str">
        <f>IF(E2554="","",INDEX('기사 리스트'!B:B,MATCH("https://skinnonews.com"&amp;A2554,'기사 리스트'!C:C,0)))</f>
        <v/>
      </c>
    </row>
    <row r="2555" spans="1:9">
      <c r="A2555" s="32" t="s">
        <v>3587</v>
      </c>
      <c r="B2555" s="32" t="s">
        <v>2596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Google 검색</v>
      </c>
      <c r="I2555" s="26" t="str">
        <f>IF(E2555="","",INDEX('기사 리스트'!B:B,MATCH("https://skinnonews.com"&amp;A2555,'기사 리스트'!C:C,0)))</f>
        <v/>
      </c>
    </row>
    <row r="2556" spans="1:9">
      <c r="A2556" s="32" t="s">
        <v>2411</v>
      </c>
      <c r="B2556" s="32" t="s">
        <v>2596</v>
      </c>
      <c r="C2556" s="32">
        <v>2</v>
      </c>
      <c r="D2556" s="32">
        <v>1</v>
      </c>
      <c r="E2556" s="26" t="str">
        <f>IFERROR(MATCH(A2556,기사별유입!$J$3:$J$3072,0),"")</f>
        <v/>
      </c>
      <c r="F2556" s="26" t="str">
        <f>IF(E2556="","",E2556&amp;"@"&amp;COUNTIF($E$1:E2556,E2556))</f>
        <v/>
      </c>
      <c r="G2556" s="26" t="str">
        <f t="shared" si="39"/>
        <v>Google 검색</v>
      </c>
      <c r="I2556" s="26" t="str">
        <f>IF(E2556="","",INDEX('기사 리스트'!B:B,MATCH("https://skinnonews.com"&amp;A2556,'기사 리스트'!C:C,0)))</f>
        <v/>
      </c>
    </row>
    <row r="2557" spans="1:9">
      <c r="A2557" s="32" t="s">
        <v>3588</v>
      </c>
      <c r="B2557" s="32" t="s">
        <v>2597</v>
      </c>
      <c r="C2557" s="32">
        <v>2</v>
      </c>
      <c r="D2557" s="32">
        <v>2</v>
      </c>
      <c r="E2557" s="26" t="str">
        <f>IFERROR(MATCH(A2557,기사별유입!$J$3:$J$3072,0),"")</f>
        <v/>
      </c>
      <c r="F2557" s="26" t="str">
        <f>IF(E2557="","",E2557&amp;"@"&amp;COUNTIF($E$1:E2557,E2557))</f>
        <v/>
      </c>
      <c r="G2557" s="26" t="str">
        <f t="shared" si="39"/>
        <v>직접유입</v>
      </c>
      <c r="I2557" s="26" t="str">
        <f>IF(E2557="","",INDEX('기사 리스트'!B:B,MATCH("https://skinnonews.com"&amp;A2557,'기사 리스트'!C:C,0)))</f>
        <v/>
      </c>
    </row>
    <row r="2558" spans="1:9">
      <c r="A2558" s="32" t="s">
        <v>1989</v>
      </c>
      <c r="B2558" s="32" t="s">
        <v>2596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Google 검색</v>
      </c>
      <c r="I2558" s="26" t="str">
        <f>IF(E2558="","",INDEX('기사 리스트'!B:B,MATCH("https://skinnonews.com"&amp;A2558,'기사 리스트'!C:C,0)))</f>
        <v/>
      </c>
    </row>
    <row r="2559" spans="1:9">
      <c r="A2559" s="32" t="s">
        <v>1582</v>
      </c>
      <c r="B2559" s="32" t="s">
        <v>2597</v>
      </c>
      <c r="C2559" s="32">
        <v>2</v>
      </c>
      <c r="D2559" s="32">
        <v>2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직접유입</v>
      </c>
      <c r="I2559" s="26" t="str">
        <f>IF(E2559="","",INDEX('기사 리스트'!B:B,MATCH("https://skinnonews.com"&amp;A2559,'기사 리스트'!C:C,0)))</f>
        <v/>
      </c>
    </row>
    <row r="2560" spans="1:9">
      <c r="A2560" s="32" t="s">
        <v>1582</v>
      </c>
      <c r="B2560" s="32" t="s">
        <v>2609</v>
      </c>
      <c r="C2560" s="32">
        <v>2</v>
      </c>
      <c r="D2560" s="32">
        <v>2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Bing</v>
      </c>
      <c r="I2560" s="26" t="str">
        <f>IF(E2560="","",INDEX('기사 리스트'!B:B,MATCH("https://skinnonews.com"&amp;A2560,'기사 리스트'!C:C,0)))</f>
        <v/>
      </c>
    </row>
    <row r="2561" spans="1:9">
      <c r="A2561" s="32" t="s">
        <v>2836</v>
      </c>
      <c r="B2561" s="32" t="s">
        <v>2596</v>
      </c>
      <c r="C2561" s="32">
        <v>2</v>
      </c>
      <c r="D2561" s="32">
        <v>1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Google 검색</v>
      </c>
      <c r="I2561" s="26" t="str">
        <f>IF(E2561="","",INDEX('기사 리스트'!B:B,MATCH("https://skinnonews.com"&amp;A2561,'기사 리스트'!C:C,0)))</f>
        <v/>
      </c>
    </row>
    <row r="2562" spans="1:9">
      <c r="A2562" s="32" t="s">
        <v>3699</v>
      </c>
      <c r="B2562" s="32" t="s">
        <v>2596</v>
      </c>
      <c r="C2562" s="32">
        <v>2</v>
      </c>
      <c r="D2562" s="32">
        <v>2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Google 검색</v>
      </c>
      <c r="I2562" s="26" t="str">
        <f>IF(E2562="","",INDEX('기사 리스트'!B:B,MATCH("https://skinnonews.com"&amp;A2562,'기사 리스트'!C:C,0)))</f>
        <v/>
      </c>
    </row>
    <row r="2563" spans="1:9">
      <c r="A2563" s="32" t="s">
        <v>3471</v>
      </c>
      <c r="B2563" s="32" t="s">
        <v>2596</v>
      </c>
      <c r="C2563" s="32">
        <v>2</v>
      </c>
      <c r="D2563" s="32">
        <v>2</v>
      </c>
      <c r="E2563" s="26" t="str">
        <f>IFERROR(MATCH(A2563,기사별유입!$J$3:$J$3072,0),"")</f>
        <v/>
      </c>
      <c r="F2563" s="26" t="str">
        <f>IF(E2563="","",E2563&amp;"@"&amp;COUNTIF($E$1:E2563,E2563))</f>
        <v/>
      </c>
      <c r="G2563" s="26" t="str">
        <f t="shared" ref="G2563:G2626" si="40">IF(B2563="naver","Naver 검색",IF(B2563="google","Google 검색",IF(B2563="(direct)","직접유입",UPPER(LEFT(B2563,1))&amp;MID(B2563,2,99))))</f>
        <v>Google 검색</v>
      </c>
      <c r="I2563" s="26" t="str">
        <f>IF(E2563="","",INDEX('기사 리스트'!B:B,MATCH("https://skinnonews.com"&amp;A2563,'기사 리스트'!C:C,0)))</f>
        <v/>
      </c>
    </row>
    <row r="2564" spans="1:9">
      <c r="A2564" s="32" t="s">
        <v>1465</v>
      </c>
      <c r="B2564" s="32" t="s">
        <v>2597</v>
      </c>
      <c r="C2564" s="32">
        <v>2</v>
      </c>
      <c r="D2564" s="32">
        <v>2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직접유입</v>
      </c>
      <c r="I2564" s="26" t="str">
        <f>IF(E2564="","",INDEX('기사 리스트'!B:B,MATCH("https://skinnonews.com"&amp;A2564,'기사 리스트'!C:C,0)))</f>
        <v/>
      </c>
    </row>
    <row r="2565" spans="1:9">
      <c r="A2565" s="32" t="s">
        <v>1032</v>
      </c>
      <c r="B2565" s="32" t="s">
        <v>2598</v>
      </c>
      <c r="C2565" s="32">
        <v>2</v>
      </c>
      <c r="D2565" s="32">
        <v>2</v>
      </c>
      <c r="E2565" s="26">
        <f>IFERROR(MATCH(A2565,기사별유입!$J$3:$J$3072,0),"")</f>
        <v>33</v>
      </c>
      <c r="F2565" s="26" t="str">
        <f>IF(E2565="","",E2565&amp;"@"&amp;COUNTIF($E$1:E2565,E2565))</f>
        <v>33@3</v>
      </c>
      <c r="G2565" s="26" t="str">
        <f t="shared" si="40"/>
        <v>Naver 검색</v>
      </c>
      <c r="I2565" s="26" t="e">
        <f>IF(E2565="","",INDEX('기사 리스트'!B:B,MATCH("https://skinnonews.com"&amp;A2565,'기사 리스트'!C:C,0)))</f>
        <v>#N/A</v>
      </c>
    </row>
    <row r="2566" spans="1:9">
      <c r="A2566" s="32" t="s">
        <v>3700</v>
      </c>
      <c r="B2566" s="32" t="s">
        <v>2596</v>
      </c>
      <c r="C2566" s="32">
        <v>2</v>
      </c>
      <c r="D2566" s="32">
        <v>2</v>
      </c>
      <c r="E2566" s="26" t="str">
        <f>IFERROR(MATCH(A2566,기사별유입!$J$3:$J$3072,0),"")</f>
        <v/>
      </c>
      <c r="F2566" s="26" t="str">
        <f>IF(E2566="","",E2566&amp;"@"&amp;COUNTIF($E$1:E2566,E2566))</f>
        <v/>
      </c>
      <c r="G2566" s="26" t="str">
        <f t="shared" si="40"/>
        <v>Google 검색</v>
      </c>
      <c r="I2566" s="26" t="str">
        <f>IF(E2566="","",INDEX('기사 리스트'!B:B,MATCH("https://skinnonews.com"&amp;A2566,'기사 리스트'!C:C,0)))</f>
        <v/>
      </c>
    </row>
    <row r="2567" spans="1:9">
      <c r="A2567" s="32" t="s">
        <v>3040</v>
      </c>
      <c r="B2567" s="32" t="s">
        <v>2596</v>
      </c>
      <c r="C2567" s="32">
        <v>2</v>
      </c>
      <c r="D2567" s="32">
        <v>2</v>
      </c>
      <c r="E2567" s="26" t="str">
        <f>IFERROR(MATCH(A2567,기사별유입!$J$3:$J$3072,0),"")</f>
        <v/>
      </c>
      <c r="F2567" s="26" t="str">
        <f>IF(E2567="","",E2567&amp;"@"&amp;COUNTIF($E$1:E2567,E2567))</f>
        <v/>
      </c>
      <c r="G2567" s="26" t="str">
        <f t="shared" si="40"/>
        <v>Google 검색</v>
      </c>
      <c r="I2567" s="26" t="str">
        <f>IF(E2567="","",INDEX('기사 리스트'!B:B,MATCH("https://skinnonews.com"&amp;A2567,'기사 리스트'!C:C,0)))</f>
        <v/>
      </c>
    </row>
    <row r="2568" spans="1:9">
      <c r="A2568" s="32" t="s">
        <v>3701</v>
      </c>
      <c r="B2568" s="32" t="s">
        <v>2596</v>
      </c>
      <c r="C2568" s="32">
        <v>2</v>
      </c>
      <c r="D2568" s="32">
        <v>1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Google 검색</v>
      </c>
      <c r="I2568" s="26" t="str">
        <f>IF(E2568="","",INDEX('기사 리스트'!B:B,MATCH("https://skinnonews.com"&amp;A2568,'기사 리스트'!C:C,0)))</f>
        <v/>
      </c>
    </row>
    <row r="2569" spans="1:9">
      <c r="A2569" s="32" t="s">
        <v>1325</v>
      </c>
      <c r="B2569" s="32" t="s">
        <v>2609</v>
      </c>
      <c r="C2569" s="32">
        <v>2</v>
      </c>
      <c r="D2569" s="32">
        <v>2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Bing</v>
      </c>
      <c r="I2569" s="26" t="str">
        <f>IF(E2569="","",INDEX('기사 리스트'!B:B,MATCH("https://skinnonews.com"&amp;A2569,'기사 리스트'!C:C,0)))</f>
        <v/>
      </c>
    </row>
    <row r="2570" spans="1:9">
      <c r="A2570" s="32" t="s">
        <v>3499</v>
      </c>
      <c r="B2570" s="32" t="s">
        <v>2597</v>
      </c>
      <c r="C2570" s="32">
        <v>2</v>
      </c>
      <c r="D2570" s="32">
        <v>2</v>
      </c>
      <c r="E2570" s="26" t="str">
        <f>IFERROR(MATCH(A2570,기사별유입!$J$3:$J$3072,0),"")</f>
        <v/>
      </c>
      <c r="F2570" s="26" t="str">
        <f>IF(E2570="","",E2570&amp;"@"&amp;COUNTIF($E$1:E2570,E2570))</f>
        <v/>
      </c>
      <c r="G2570" s="26" t="str">
        <f t="shared" si="40"/>
        <v>직접유입</v>
      </c>
      <c r="I2570" s="26" t="str">
        <f>IF(E2570="","",INDEX('기사 리스트'!B:B,MATCH("https://skinnonews.com"&amp;A2570,'기사 리스트'!C:C,0)))</f>
        <v/>
      </c>
    </row>
    <row r="2571" spans="1:9">
      <c r="A2571" s="32" t="s">
        <v>3702</v>
      </c>
      <c r="B2571" s="32" t="s">
        <v>2596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Google 검색</v>
      </c>
      <c r="I2571" s="26" t="str">
        <f>IF(E2571="","",INDEX('기사 리스트'!B:B,MATCH("https://skinnonews.com"&amp;A2571,'기사 리스트'!C:C,0)))</f>
        <v/>
      </c>
    </row>
    <row r="2572" spans="1:9">
      <c r="A2572" s="32" t="s">
        <v>2413</v>
      </c>
      <c r="B2572" s="32" t="s">
        <v>2596</v>
      </c>
      <c r="C2572" s="32">
        <v>2</v>
      </c>
      <c r="D2572" s="32">
        <v>2</v>
      </c>
      <c r="E2572" s="26" t="str">
        <f>IFERROR(MATCH(A2572,기사별유입!$J$3:$J$3072,0),"")</f>
        <v/>
      </c>
      <c r="F2572" s="26" t="str">
        <f>IF(E2572="","",E2572&amp;"@"&amp;COUNTIF($E$1:E2572,E2572))</f>
        <v/>
      </c>
      <c r="G2572" s="26" t="str">
        <f t="shared" si="40"/>
        <v>Google 검색</v>
      </c>
      <c r="I2572" s="26" t="str">
        <f>IF(E2572="","",INDEX('기사 리스트'!B:B,MATCH("https://skinnonews.com"&amp;A2572,'기사 리스트'!C:C,0)))</f>
        <v/>
      </c>
    </row>
    <row r="2573" spans="1:9">
      <c r="A2573" s="32" t="s">
        <v>1235</v>
      </c>
      <c r="B2573" s="32" t="s">
        <v>2597</v>
      </c>
      <c r="C2573" s="32">
        <v>2</v>
      </c>
      <c r="D2573" s="32">
        <v>1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직접유입</v>
      </c>
      <c r="I2573" s="26" t="str">
        <f>IF(E2573="","",INDEX('기사 리스트'!B:B,MATCH("https://skinnonews.com"&amp;A2573,'기사 리스트'!C:C,0)))</f>
        <v/>
      </c>
    </row>
    <row r="2574" spans="1:9">
      <c r="A2574" s="32" t="s">
        <v>1235</v>
      </c>
      <c r="B2574" s="32" t="s">
        <v>2601</v>
      </c>
      <c r="C2574" s="32">
        <v>2</v>
      </c>
      <c r="D2574" s="32">
        <v>2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Naver.com</v>
      </c>
      <c r="I2574" s="26" t="str">
        <f>IF(E2574="","",INDEX('기사 리스트'!B:B,MATCH("https://skinnonews.com"&amp;A2574,'기사 리스트'!C:C,0)))</f>
        <v/>
      </c>
    </row>
    <row r="2575" spans="1:9">
      <c r="A2575" s="32" t="s">
        <v>3703</v>
      </c>
      <c r="B2575" s="32" t="s">
        <v>2596</v>
      </c>
      <c r="C2575" s="32">
        <v>2</v>
      </c>
      <c r="D2575" s="32">
        <v>2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Google 검색</v>
      </c>
      <c r="I2575" s="26" t="str">
        <f>IF(E2575="","",INDEX('기사 리스트'!B:B,MATCH("https://skinnonews.com"&amp;A2575,'기사 리스트'!C:C,0)))</f>
        <v/>
      </c>
    </row>
    <row r="2576" spans="1:9">
      <c r="A2576" s="32" t="s">
        <v>3705</v>
      </c>
      <c r="B2576" s="32" t="s">
        <v>2596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Google 검색</v>
      </c>
      <c r="I2576" s="26" t="str">
        <f>IF(E2576="","",INDEX('기사 리스트'!B:B,MATCH("https://skinnonews.com"&amp;A2576,'기사 리스트'!C:C,0)))</f>
        <v/>
      </c>
    </row>
    <row r="2577" spans="1:9">
      <c r="A2577" s="32" t="s">
        <v>1682</v>
      </c>
      <c r="B2577" s="32" t="s">
        <v>2597</v>
      </c>
      <c r="C2577" s="32">
        <v>2</v>
      </c>
      <c r="D2577" s="32">
        <v>2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직접유입</v>
      </c>
      <c r="I2577" s="26" t="str">
        <f>IF(E2577="","",INDEX('기사 리스트'!B:B,MATCH("https://skinnonews.com"&amp;A2577,'기사 리스트'!C:C,0)))</f>
        <v/>
      </c>
    </row>
    <row r="2578" spans="1:9">
      <c r="A2578" s="32" t="s">
        <v>3058</v>
      </c>
      <c r="B2578" s="32" t="s">
        <v>2596</v>
      </c>
      <c r="C2578" s="32">
        <v>2</v>
      </c>
      <c r="D2578" s="32">
        <v>2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Google 검색</v>
      </c>
      <c r="I2578" s="26" t="str">
        <f>IF(E2578="","",INDEX('기사 리스트'!B:B,MATCH("https://skinnonews.com"&amp;A2578,'기사 리스트'!C:C,0)))</f>
        <v/>
      </c>
    </row>
    <row r="2579" spans="1:9">
      <c r="A2579" s="32" t="s">
        <v>3707</v>
      </c>
      <c r="B2579" s="32" t="s">
        <v>2596</v>
      </c>
      <c r="C2579" s="32">
        <v>2</v>
      </c>
      <c r="D2579" s="32">
        <v>2</v>
      </c>
      <c r="E2579" s="26" t="str">
        <f>IFERROR(MATCH(A2579,기사별유입!$J$3:$J$3072,0),"")</f>
        <v/>
      </c>
      <c r="F2579" s="26" t="str">
        <f>IF(E2579="","",E2579&amp;"@"&amp;COUNTIF($E$1:E2579,E2579))</f>
        <v/>
      </c>
      <c r="G2579" s="26" t="str">
        <f t="shared" si="40"/>
        <v>Google 검색</v>
      </c>
      <c r="I2579" s="26" t="str">
        <f>IF(E2579="","",INDEX('기사 리스트'!B:B,MATCH("https://skinnonews.com"&amp;A2579,'기사 리스트'!C:C,0)))</f>
        <v/>
      </c>
    </row>
    <row r="2580" spans="1:9">
      <c r="A2580" s="32" t="s">
        <v>3709</v>
      </c>
      <c r="B2580" s="32" t="s">
        <v>2596</v>
      </c>
      <c r="C2580" s="32">
        <v>2</v>
      </c>
      <c r="D2580" s="32">
        <v>2</v>
      </c>
      <c r="E2580" s="26" t="str">
        <f>IFERROR(MATCH(A2580,기사별유입!$J$3:$J$3072,0),"")</f>
        <v/>
      </c>
      <c r="F2580" s="26" t="str">
        <f>IF(E2580="","",E2580&amp;"@"&amp;COUNTIF($E$1:E2580,E2580))</f>
        <v/>
      </c>
      <c r="G2580" s="26" t="str">
        <f t="shared" si="40"/>
        <v>Google 검색</v>
      </c>
      <c r="I2580" s="26" t="str">
        <f>IF(E2580="","",INDEX('기사 리스트'!B:B,MATCH("https://skinnonews.com"&amp;A2580,'기사 리스트'!C:C,0)))</f>
        <v/>
      </c>
    </row>
    <row r="2581" spans="1:9">
      <c r="A2581" s="32" t="s">
        <v>3710</v>
      </c>
      <c r="B2581" s="32" t="s">
        <v>2596</v>
      </c>
      <c r="C2581" s="32">
        <v>2</v>
      </c>
      <c r="D2581" s="32">
        <v>2</v>
      </c>
      <c r="E2581" s="26" t="str">
        <f>IFERROR(MATCH(A2581,기사별유입!$J$3:$J$3072,0),"")</f>
        <v/>
      </c>
      <c r="F2581" s="26" t="str">
        <f>IF(E2581="","",E2581&amp;"@"&amp;COUNTIF($E$1:E2581,E2581))</f>
        <v/>
      </c>
      <c r="G2581" s="26" t="str">
        <f t="shared" si="40"/>
        <v>Google 검색</v>
      </c>
      <c r="I2581" s="26" t="str">
        <f>IF(E2581="","",INDEX('기사 리스트'!B:B,MATCH("https://skinnonews.com"&amp;A2581,'기사 리스트'!C:C,0)))</f>
        <v/>
      </c>
    </row>
    <row r="2582" spans="1:9">
      <c r="A2582" s="32" t="s">
        <v>1886</v>
      </c>
      <c r="B2582" s="32" t="s">
        <v>2597</v>
      </c>
      <c r="C2582" s="32">
        <v>2</v>
      </c>
      <c r="D2582" s="32">
        <v>2</v>
      </c>
      <c r="E2582" s="26" t="str">
        <f>IFERROR(MATCH(A2582,기사별유입!$J$3:$J$3072,0),"")</f>
        <v/>
      </c>
      <c r="F2582" s="26" t="str">
        <f>IF(E2582="","",E2582&amp;"@"&amp;COUNTIF($E$1:E2582,E2582))</f>
        <v/>
      </c>
      <c r="G2582" s="26" t="str">
        <f t="shared" si="40"/>
        <v>직접유입</v>
      </c>
      <c r="I2582" s="26" t="str">
        <f>IF(E2582="","",INDEX('기사 리스트'!B:B,MATCH("https://skinnonews.com"&amp;A2582,'기사 리스트'!C:C,0)))</f>
        <v/>
      </c>
    </row>
    <row r="2583" spans="1:9">
      <c r="A2583" s="32" t="s">
        <v>1087</v>
      </c>
      <c r="B2583" s="32" t="s">
        <v>2609</v>
      </c>
      <c r="C2583" s="32">
        <v>2</v>
      </c>
      <c r="D2583" s="32">
        <v>2</v>
      </c>
      <c r="E2583" s="26">
        <f>IFERROR(MATCH(A2583,기사별유입!$J$3:$J$3072,0),"")</f>
        <v>63</v>
      </c>
      <c r="F2583" s="26" t="str">
        <f>IF(E2583="","",E2583&amp;"@"&amp;COUNTIF($E$1:E2583,E2583))</f>
        <v>63@3</v>
      </c>
      <c r="G2583" s="26" t="str">
        <f t="shared" si="40"/>
        <v>Bing</v>
      </c>
      <c r="I2583" s="26" t="e">
        <f>IF(E2583="","",INDEX('기사 리스트'!B:B,MATCH("https://skinnonews.com"&amp;A2583,'기사 리스트'!C:C,0)))</f>
        <v>#N/A</v>
      </c>
    </row>
    <row r="2584" spans="1:9">
      <c r="A2584" s="32" t="s">
        <v>1087</v>
      </c>
      <c r="B2584" s="32" t="s">
        <v>2598</v>
      </c>
      <c r="C2584" s="32">
        <v>2</v>
      </c>
      <c r="D2584" s="32">
        <v>2</v>
      </c>
      <c r="E2584" s="26">
        <f>IFERROR(MATCH(A2584,기사별유입!$J$3:$J$3072,0),"")</f>
        <v>63</v>
      </c>
      <c r="F2584" s="26" t="str">
        <f>IF(E2584="","",E2584&amp;"@"&amp;COUNTIF($E$1:E2584,E2584))</f>
        <v>63@4</v>
      </c>
      <c r="G2584" s="26" t="str">
        <f t="shared" si="40"/>
        <v>Naver 검색</v>
      </c>
      <c r="I2584" s="26" t="e">
        <f>IF(E2584="","",INDEX('기사 리스트'!B:B,MATCH("https://skinnonews.com"&amp;A2584,'기사 리스트'!C:C,0)))</f>
        <v>#N/A</v>
      </c>
    </row>
    <row r="2585" spans="1:9">
      <c r="A2585" s="32" t="s">
        <v>2236</v>
      </c>
      <c r="B2585" s="32" t="s">
        <v>2596</v>
      </c>
      <c r="C2585" s="32">
        <v>2</v>
      </c>
      <c r="D2585" s="32">
        <v>2</v>
      </c>
      <c r="E2585" s="26" t="str">
        <f>IFERROR(MATCH(A2585,기사별유입!$J$3:$J$3072,0),"")</f>
        <v/>
      </c>
      <c r="F2585" s="26" t="str">
        <f>IF(E2585="","",E2585&amp;"@"&amp;COUNTIF($E$1:E2585,E2585))</f>
        <v/>
      </c>
      <c r="G2585" s="26" t="str">
        <f t="shared" si="40"/>
        <v>Google 검색</v>
      </c>
      <c r="I2585" s="26" t="str">
        <f>IF(E2585="","",INDEX('기사 리스트'!B:B,MATCH("https://skinnonews.com"&amp;A2585,'기사 리스트'!C:C,0)))</f>
        <v/>
      </c>
    </row>
    <row r="2586" spans="1:9">
      <c r="A2586" s="32" t="s">
        <v>3711</v>
      </c>
      <c r="B2586" s="32" t="s">
        <v>2596</v>
      </c>
      <c r="C2586" s="32">
        <v>2</v>
      </c>
      <c r="D2586" s="32">
        <v>2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Google 검색</v>
      </c>
      <c r="I2586" s="26" t="str">
        <f>IF(E2586="","",INDEX('기사 리스트'!B:B,MATCH("https://skinnonews.com"&amp;A2586,'기사 리스트'!C:C,0)))</f>
        <v/>
      </c>
    </row>
    <row r="2587" spans="1:9">
      <c r="A2587" s="32" t="s">
        <v>1727</v>
      </c>
      <c r="B2587" s="32" t="s">
        <v>2601</v>
      </c>
      <c r="C2587" s="32">
        <v>2</v>
      </c>
      <c r="D2587" s="32">
        <v>2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Naver.com</v>
      </c>
      <c r="I2587" s="26" t="str">
        <f>IF(E2587="","",INDEX('기사 리스트'!B:B,MATCH("https://skinnonews.com"&amp;A2587,'기사 리스트'!C:C,0)))</f>
        <v/>
      </c>
    </row>
    <row r="2588" spans="1:9">
      <c r="A2588" s="32" t="s">
        <v>1800</v>
      </c>
      <c r="B2588" s="32" t="s">
        <v>2597</v>
      </c>
      <c r="C2588" s="32">
        <v>2</v>
      </c>
      <c r="D2588" s="32">
        <v>2</v>
      </c>
      <c r="E2588" s="26" t="str">
        <f>IFERROR(MATCH(A2588,기사별유입!$J$3:$J$3072,0),"")</f>
        <v/>
      </c>
      <c r="F2588" s="26" t="str">
        <f>IF(E2588="","",E2588&amp;"@"&amp;COUNTIF($E$1:E2588,E2588))</f>
        <v/>
      </c>
      <c r="G2588" s="26" t="str">
        <f t="shared" si="40"/>
        <v>직접유입</v>
      </c>
      <c r="I2588" s="26" t="str">
        <f>IF(E2588="","",INDEX('기사 리스트'!B:B,MATCH("https://skinnonews.com"&amp;A2588,'기사 리스트'!C:C,0)))</f>
        <v/>
      </c>
    </row>
    <row r="2589" spans="1:9">
      <c r="A2589" s="32" t="s">
        <v>2237</v>
      </c>
      <c r="B2589" s="32" t="s">
        <v>2597</v>
      </c>
      <c r="C2589" s="32">
        <v>2</v>
      </c>
      <c r="D2589" s="32">
        <v>1</v>
      </c>
      <c r="E2589" s="26" t="str">
        <f>IFERROR(MATCH(A2589,기사별유입!$J$3:$J$3072,0),"")</f>
        <v/>
      </c>
      <c r="F2589" s="26" t="str">
        <f>IF(E2589="","",E2589&amp;"@"&amp;COUNTIF($E$1:E2589,E2589))</f>
        <v/>
      </c>
      <c r="G2589" s="26" t="str">
        <f t="shared" si="40"/>
        <v>직접유입</v>
      </c>
      <c r="I2589" s="26" t="str">
        <f>IF(E2589="","",INDEX('기사 리스트'!B:B,MATCH("https://skinnonews.com"&amp;A2589,'기사 리스트'!C:C,0)))</f>
        <v/>
      </c>
    </row>
    <row r="2590" spans="1:9">
      <c r="A2590" s="32" t="s">
        <v>1888</v>
      </c>
      <c r="B2590" s="32" t="s">
        <v>2596</v>
      </c>
      <c r="C2590" s="32">
        <v>2</v>
      </c>
      <c r="D2590" s="32">
        <v>2</v>
      </c>
      <c r="E2590" s="26" t="str">
        <f>IFERROR(MATCH(A2590,기사별유입!$J$3:$J$3072,0),"")</f>
        <v/>
      </c>
      <c r="F2590" s="26" t="str">
        <f>IF(E2590="","",E2590&amp;"@"&amp;COUNTIF($E$1:E2590,E2590))</f>
        <v/>
      </c>
      <c r="G2590" s="26" t="str">
        <f t="shared" si="40"/>
        <v>Google 검색</v>
      </c>
      <c r="I2590" s="26" t="str">
        <f>IF(E2590="","",INDEX('기사 리스트'!B:B,MATCH("https://skinnonews.com"&amp;A2590,'기사 리스트'!C:C,0)))</f>
        <v/>
      </c>
    </row>
    <row r="2591" spans="1:9">
      <c r="A2591" s="32" t="s">
        <v>1165</v>
      </c>
      <c r="B2591" s="32" t="s">
        <v>2598</v>
      </c>
      <c r="C2591" s="32">
        <v>2</v>
      </c>
      <c r="D2591" s="32">
        <v>1</v>
      </c>
      <c r="E2591" s="26">
        <f>IFERROR(MATCH(A2591,기사별유입!$J$3:$J$3072,0),"")</f>
        <v>77</v>
      </c>
      <c r="F2591" s="26" t="str">
        <f>IF(E2591="","",E2591&amp;"@"&amp;COUNTIF($E$1:E2591,E2591))</f>
        <v>77@3</v>
      </c>
      <c r="G2591" s="26" t="str">
        <f t="shared" si="40"/>
        <v>Naver 검색</v>
      </c>
      <c r="I2591" s="26" t="e">
        <f>IF(E2591="","",INDEX('기사 리스트'!B:B,MATCH("https://skinnonews.com"&amp;A2591,'기사 리스트'!C:C,0)))</f>
        <v>#N/A</v>
      </c>
    </row>
    <row r="2592" spans="1:9">
      <c r="A2592" s="32" t="s">
        <v>2809</v>
      </c>
      <c r="B2592" s="32" t="s">
        <v>2596</v>
      </c>
      <c r="C2592" s="32">
        <v>2</v>
      </c>
      <c r="D2592" s="32">
        <v>2</v>
      </c>
      <c r="E2592" s="26" t="str">
        <f>IFERROR(MATCH(A2592,기사별유입!$J$3:$J$3072,0),"")</f>
        <v/>
      </c>
      <c r="F2592" s="26" t="str">
        <f>IF(E2592="","",E2592&amp;"@"&amp;COUNTIF($E$1:E2592,E2592))</f>
        <v/>
      </c>
      <c r="G2592" s="26" t="str">
        <f t="shared" si="40"/>
        <v>Google 검색</v>
      </c>
      <c r="I2592" s="26" t="str">
        <f>IF(E2592="","",INDEX('기사 리스트'!B:B,MATCH("https://skinnonews.com"&amp;A2592,'기사 리스트'!C:C,0)))</f>
        <v/>
      </c>
    </row>
    <row r="2593" spans="1:9">
      <c r="A2593" s="32" t="s">
        <v>1236</v>
      </c>
      <c r="B2593" s="32" t="s">
        <v>2598</v>
      </c>
      <c r="C2593" s="32">
        <v>2</v>
      </c>
      <c r="D2593" s="32">
        <v>2</v>
      </c>
      <c r="E2593" s="26" t="str">
        <f>IFERROR(MATCH(A2593,기사별유입!$J$3:$J$3072,0),"")</f>
        <v/>
      </c>
      <c r="F2593" s="26" t="str">
        <f>IF(E2593="","",E2593&amp;"@"&amp;COUNTIF($E$1:E2593,E2593))</f>
        <v/>
      </c>
      <c r="G2593" s="26" t="str">
        <f t="shared" si="40"/>
        <v>Naver 검색</v>
      </c>
      <c r="I2593" s="26" t="str">
        <f>IF(E2593="","",INDEX('기사 리스트'!B:B,MATCH("https://skinnonews.com"&amp;A2593,'기사 리스트'!C:C,0)))</f>
        <v/>
      </c>
    </row>
    <row r="2594" spans="1:9">
      <c r="A2594" s="32" t="s">
        <v>1993</v>
      </c>
      <c r="B2594" s="32" t="s">
        <v>2596</v>
      </c>
      <c r="C2594" s="32">
        <v>2</v>
      </c>
      <c r="D2594" s="32">
        <v>2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Google 검색</v>
      </c>
      <c r="I2594" s="26" t="str">
        <f>IF(E2594="","",INDEX('기사 리스트'!B:B,MATCH("https://skinnonews.com"&amp;A2594,'기사 리스트'!C:C,0)))</f>
        <v/>
      </c>
    </row>
    <row r="2595" spans="1:9">
      <c r="A2595" s="32" t="s">
        <v>3712</v>
      </c>
      <c r="B2595" s="32" t="s">
        <v>2596</v>
      </c>
      <c r="C2595" s="32">
        <v>2</v>
      </c>
      <c r="D2595" s="32">
        <v>2</v>
      </c>
      <c r="E2595" s="26" t="str">
        <f>IFERROR(MATCH(A2595,기사별유입!$J$3:$J$3072,0),"")</f>
        <v/>
      </c>
      <c r="F2595" s="26" t="str">
        <f>IF(E2595="","",E2595&amp;"@"&amp;COUNTIF($E$1:E2595,E2595))</f>
        <v/>
      </c>
      <c r="G2595" s="26" t="str">
        <f t="shared" si="40"/>
        <v>Google 검색</v>
      </c>
      <c r="I2595" s="26" t="str">
        <f>IF(E2595="","",INDEX('기사 리스트'!B:B,MATCH("https://skinnonews.com"&amp;A2595,'기사 리스트'!C:C,0)))</f>
        <v/>
      </c>
    </row>
    <row r="2596" spans="1:9">
      <c r="A2596" s="32" t="s">
        <v>1536</v>
      </c>
      <c r="B2596" s="32" t="s">
        <v>2598</v>
      </c>
      <c r="C2596" s="32">
        <v>2</v>
      </c>
      <c r="D2596" s="32">
        <v>2</v>
      </c>
      <c r="E2596" s="26" t="str">
        <f>IFERROR(MATCH(A2596,기사별유입!$J$3:$J$3072,0),"")</f>
        <v/>
      </c>
      <c r="F2596" s="26" t="str">
        <f>IF(E2596="","",E2596&amp;"@"&amp;COUNTIF($E$1:E2596,E2596))</f>
        <v/>
      </c>
      <c r="G2596" s="26" t="str">
        <f t="shared" si="40"/>
        <v>Naver 검색</v>
      </c>
      <c r="I2596" s="26" t="str">
        <f>IF(E2596="","",INDEX('기사 리스트'!B:B,MATCH("https://skinnonews.com"&amp;A2596,'기사 리스트'!C:C,0)))</f>
        <v/>
      </c>
    </row>
    <row r="2597" spans="1:9">
      <c r="A2597" s="32" t="s">
        <v>2883</v>
      </c>
      <c r="B2597" s="32" t="s">
        <v>2596</v>
      </c>
      <c r="C2597" s="32">
        <v>2</v>
      </c>
      <c r="D2597" s="32">
        <v>2</v>
      </c>
      <c r="E2597" s="26" t="str">
        <f>IFERROR(MATCH(A2597,기사별유입!$J$3:$J$3072,0),"")</f>
        <v/>
      </c>
      <c r="F2597" s="26" t="str">
        <f>IF(E2597="","",E2597&amp;"@"&amp;COUNTIF($E$1:E2597,E2597))</f>
        <v/>
      </c>
      <c r="G2597" s="26" t="str">
        <f t="shared" si="40"/>
        <v>Google 검색</v>
      </c>
      <c r="I2597" s="26" t="str">
        <f>IF(E2597="","",INDEX('기사 리스트'!B:B,MATCH("https://skinnonews.com"&amp;A2597,'기사 리스트'!C:C,0)))</f>
        <v/>
      </c>
    </row>
    <row r="2598" spans="1:9">
      <c r="A2598" s="32" t="s">
        <v>2883</v>
      </c>
      <c r="B2598" s="32" t="s">
        <v>2598</v>
      </c>
      <c r="C2598" s="32">
        <v>2</v>
      </c>
      <c r="D2598" s="32">
        <v>2</v>
      </c>
      <c r="E2598" s="26" t="str">
        <f>IFERROR(MATCH(A2598,기사별유입!$J$3:$J$3072,0),"")</f>
        <v/>
      </c>
      <c r="F2598" s="26" t="str">
        <f>IF(E2598="","",E2598&amp;"@"&amp;COUNTIF($E$1:E2598,E2598))</f>
        <v/>
      </c>
      <c r="G2598" s="26" t="str">
        <f t="shared" si="40"/>
        <v>Naver 검색</v>
      </c>
      <c r="I2598" s="26" t="str">
        <f>IF(E2598="","",INDEX('기사 리스트'!B:B,MATCH("https://skinnonews.com"&amp;A2598,'기사 리스트'!C:C,0)))</f>
        <v/>
      </c>
    </row>
    <row r="2599" spans="1:9">
      <c r="A2599" s="32" t="s">
        <v>1632</v>
      </c>
      <c r="B2599" s="32" t="s">
        <v>2601</v>
      </c>
      <c r="C2599" s="32">
        <v>2</v>
      </c>
      <c r="D2599" s="32">
        <v>2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Naver.com</v>
      </c>
      <c r="I2599" s="26" t="str">
        <f>IF(E2599="","",INDEX('기사 리스트'!B:B,MATCH("https://skinnonews.com"&amp;A2599,'기사 리스트'!C:C,0)))</f>
        <v/>
      </c>
    </row>
    <row r="2600" spans="1:9">
      <c r="A2600" s="32" t="s">
        <v>3501</v>
      </c>
      <c r="B2600" s="32" t="s">
        <v>2596</v>
      </c>
      <c r="C2600" s="32">
        <v>2</v>
      </c>
      <c r="D2600" s="32">
        <v>2</v>
      </c>
      <c r="E2600" s="26" t="str">
        <f>IFERROR(MATCH(A2600,기사별유입!$J$3:$J$3072,0),"")</f>
        <v/>
      </c>
      <c r="F2600" s="26" t="str">
        <f>IF(E2600="","",E2600&amp;"@"&amp;COUNTIF($E$1:E2600,E2600))</f>
        <v/>
      </c>
      <c r="G2600" s="26" t="str">
        <f t="shared" si="40"/>
        <v>Google 검색</v>
      </c>
      <c r="I2600" s="26" t="str">
        <f>IF(E2600="","",INDEX('기사 리스트'!B:B,MATCH("https://skinnonews.com"&amp;A2600,'기사 리스트'!C:C,0)))</f>
        <v/>
      </c>
    </row>
    <row r="2601" spans="1:9">
      <c r="A2601" s="32" t="s">
        <v>1585</v>
      </c>
      <c r="B2601" s="32" t="s">
        <v>2596</v>
      </c>
      <c r="C2601" s="32">
        <v>2</v>
      </c>
      <c r="D2601" s="32">
        <v>2</v>
      </c>
      <c r="E2601" s="26" t="str">
        <f>IFERROR(MATCH(A2601,기사별유입!$J$3:$J$3072,0),"")</f>
        <v/>
      </c>
      <c r="F2601" s="26" t="str">
        <f>IF(E2601="","",E2601&amp;"@"&amp;COUNTIF($E$1:E2601,E2601))</f>
        <v/>
      </c>
      <c r="G2601" s="26" t="str">
        <f t="shared" si="40"/>
        <v>Google 검색</v>
      </c>
      <c r="I2601" s="26" t="str">
        <f>IF(E2601="","",INDEX('기사 리스트'!B:B,MATCH("https://skinnonews.com"&amp;A2601,'기사 리스트'!C:C,0)))</f>
        <v/>
      </c>
    </row>
    <row r="2602" spans="1:9">
      <c r="A2602" s="32" t="s">
        <v>1496</v>
      </c>
      <c r="B2602" s="32" t="s">
        <v>2598</v>
      </c>
      <c r="C2602" s="32">
        <v>2</v>
      </c>
      <c r="D2602" s="32">
        <v>2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Naver 검색</v>
      </c>
      <c r="I2602" s="26" t="str">
        <f>IF(E2602="","",INDEX('기사 리스트'!B:B,MATCH("https://skinnonews.com"&amp;A2602,'기사 리스트'!C:C,0)))</f>
        <v/>
      </c>
    </row>
    <row r="2603" spans="1:9">
      <c r="A2603" s="32" t="s">
        <v>2240</v>
      </c>
      <c r="B2603" s="32" t="s">
        <v>2596</v>
      </c>
      <c r="C2603" s="32">
        <v>2</v>
      </c>
      <c r="D2603" s="32">
        <v>2</v>
      </c>
      <c r="E2603" s="26" t="str">
        <f>IFERROR(MATCH(A2603,기사별유입!$J$3:$J$3072,0),"")</f>
        <v/>
      </c>
      <c r="F2603" s="26" t="str">
        <f>IF(E2603="","",E2603&amp;"@"&amp;COUNTIF($E$1:E2603,E2603))</f>
        <v/>
      </c>
      <c r="G2603" s="26" t="str">
        <f t="shared" si="40"/>
        <v>Google 검색</v>
      </c>
      <c r="I2603" s="26" t="str">
        <f>IF(E2603="","",INDEX('기사 리스트'!B:B,MATCH("https://skinnonews.com"&amp;A2603,'기사 리스트'!C:C,0)))</f>
        <v/>
      </c>
    </row>
    <row r="2604" spans="1:9">
      <c r="A2604" s="32" t="s">
        <v>2240</v>
      </c>
      <c r="B2604" s="32" t="s">
        <v>2601</v>
      </c>
      <c r="C2604" s="32">
        <v>2</v>
      </c>
      <c r="D2604" s="32">
        <v>2</v>
      </c>
      <c r="E2604" s="26" t="str">
        <f>IFERROR(MATCH(A2604,기사별유입!$J$3:$J$3072,0),"")</f>
        <v/>
      </c>
      <c r="F2604" s="26" t="str">
        <f>IF(E2604="","",E2604&amp;"@"&amp;COUNTIF($E$1:E2604,E2604))</f>
        <v/>
      </c>
      <c r="G2604" s="26" t="str">
        <f t="shared" si="40"/>
        <v>Naver.com</v>
      </c>
      <c r="I2604" s="26" t="str">
        <f>IF(E2604="","",INDEX('기사 리스트'!B:B,MATCH("https://skinnonews.com"&amp;A2604,'기사 리스트'!C:C,0)))</f>
        <v/>
      </c>
    </row>
    <row r="2605" spans="1:9">
      <c r="A2605" s="32" t="s">
        <v>3594</v>
      </c>
      <c r="B2605" s="32" t="s">
        <v>2596</v>
      </c>
      <c r="C2605" s="32">
        <v>2</v>
      </c>
      <c r="D2605" s="32">
        <v>2</v>
      </c>
      <c r="E2605" s="26" t="str">
        <f>IFERROR(MATCH(A2605,기사별유입!$J$3:$J$3072,0),"")</f>
        <v/>
      </c>
      <c r="F2605" s="26" t="str">
        <f>IF(E2605="","",E2605&amp;"@"&amp;COUNTIF($E$1:E2605,E2605))</f>
        <v/>
      </c>
      <c r="G2605" s="26" t="str">
        <f t="shared" si="40"/>
        <v>Google 검색</v>
      </c>
      <c r="I2605" s="26" t="str">
        <f>IF(E2605="","",INDEX('기사 리스트'!B:B,MATCH("https://skinnonews.com"&amp;A2605,'기사 리스트'!C:C,0)))</f>
        <v/>
      </c>
    </row>
    <row r="2606" spans="1:9">
      <c r="A2606" s="32" t="s">
        <v>2884</v>
      </c>
      <c r="B2606" s="32" t="s">
        <v>2596</v>
      </c>
      <c r="C2606" s="32">
        <v>2</v>
      </c>
      <c r="D2606" s="32">
        <v>2</v>
      </c>
      <c r="E2606" s="26" t="str">
        <f>IFERROR(MATCH(A2606,기사별유입!$J$3:$J$3072,0),"")</f>
        <v/>
      </c>
      <c r="F2606" s="26" t="str">
        <f>IF(E2606="","",E2606&amp;"@"&amp;COUNTIF($E$1:E2606,E2606))</f>
        <v/>
      </c>
      <c r="G2606" s="26" t="str">
        <f t="shared" si="40"/>
        <v>Google 검색</v>
      </c>
      <c r="I2606" s="26" t="str">
        <f>IF(E2606="","",INDEX('기사 리스트'!B:B,MATCH("https://skinnonews.com"&amp;A2606,'기사 리스트'!C:C,0)))</f>
        <v/>
      </c>
    </row>
    <row r="2607" spans="1:9">
      <c r="A2607" s="32" t="s">
        <v>2419</v>
      </c>
      <c r="B2607" s="32" t="s">
        <v>2633</v>
      </c>
      <c r="C2607" s="32">
        <v>2</v>
      </c>
      <c r="D2607" s="32">
        <v>1</v>
      </c>
      <c r="E2607" s="26" t="str">
        <f>IFERROR(MATCH(A2607,기사별유입!$J$3:$J$3072,0),"")</f>
        <v/>
      </c>
      <c r="F2607" s="26" t="str">
        <f>IF(E2607="","",E2607&amp;"@"&amp;COUNTIF($E$1:E2607,E2607))</f>
        <v/>
      </c>
      <c r="G2607" s="26" t="str">
        <f t="shared" si="40"/>
        <v>Yahoo</v>
      </c>
      <c r="I2607" s="26" t="str">
        <f>IF(E2607="","",INDEX('기사 리스트'!B:B,MATCH("https://skinnonews.com"&amp;A2607,'기사 리스트'!C:C,0)))</f>
        <v/>
      </c>
    </row>
    <row r="2608" spans="1:9">
      <c r="A2608" s="32" t="s">
        <v>1728</v>
      </c>
      <c r="B2608" s="32" t="s">
        <v>2598</v>
      </c>
      <c r="C2608" s="32">
        <v>2</v>
      </c>
      <c r="D2608" s="32">
        <v>2</v>
      </c>
      <c r="E2608" s="26" t="str">
        <f>IFERROR(MATCH(A2608,기사별유입!$J$3:$J$3072,0),"")</f>
        <v/>
      </c>
      <c r="F2608" s="26" t="str">
        <f>IF(E2608="","",E2608&amp;"@"&amp;COUNTIF($E$1:E2608,E2608))</f>
        <v/>
      </c>
      <c r="G2608" s="26" t="str">
        <f t="shared" si="40"/>
        <v>Naver 검색</v>
      </c>
      <c r="I2608" s="26" t="str">
        <f>IF(E2608="","",INDEX('기사 리스트'!B:B,MATCH("https://skinnonews.com"&amp;A2608,'기사 리스트'!C:C,0)))</f>
        <v/>
      </c>
    </row>
    <row r="2609" spans="1:9">
      <c r="A2609" s="32" t="s">
        <v>3713</v>
      </c>
      <c r="B2609" s="32" t="s">
        <v>2596</v>
      </c>
      <c r="C2609" s="32">
        <v>2</v>
      </c>
      <c r="D2609" s="32">
        <v>2</v>
      </c>
      <c r="E2609" s="26" t="str">
        <f>IFERROR(MATCH(A2609,기사별유입!$J$3:$J$3072,0),"")</f>
        <v/>
      </c>
      <c r="F2609" s="26" t="str">
        <f>IF(E2609="","",E2609&amp;"@"&amp;COUNTIF($E$1:E2609,E2609))</f>
        <v/>
      </c>
      <c r="G2609" s="26" t="str">
        <f t="shared" si="40"/>
        <v>Google 검색</v>
      </c>
      <c r="I2609" s="26" t="str">
        <f>IF(E2609="","",INDEX('기사 리스트'!B:B,MATCH("https://skinnonews.com"&amp;A2609,'기사 리스트'!C:C,0)))</f>
        <v/>
      </c>
    </row>
    <row r="2610" spans="1:9">
      <c r="A2610" s="32" t="s">
        <v>3596</v>
      </c>
      <c r="B2610" s="32" t="s">
        <v>2596</v>
      </c>
      <c r="C2610" s="32">
        <v>2</v>
      </c>
      <c r="D2610" s="32">
        <v>1</v>
      </c>
      <c r="E2610" s="26" t="str">
        <f>IFERROR(MATCH(A2610,기사별유입!$J$3:$J$3072,0),"")</f>
        <v/>
      </c>
      <c r="F2610" s="26" t="str">
        <f>IF(E2610="","",E2610&amp;"@"&amp;COUNTIF($E$1:E2610,E2610))</f>
        <v/>
      </c>
      <c r="G2610" s="26" t="str">
        <f t="shared" si="40"/>
        <v>Google 검색</v>
      </c>
      <c r="I2610" s="26" t="str">
        <f>IF(E2610="","",INDEX('기사 리스트'!B:B,MATCH("https://skinnonews.com"&amp;A2610,'기사 리스트'!C:C,0)))</f>
        <v/>
      </c>
    </row>
    <row r="2611" spans="1:9">
      <c r="A2611" s="32" t="s">
        <v>3088</v>
      </c>
      <c r="B2611" s="32" t="s">
        <v>2596</v>
      </c>
      <c r="C2611" s="32">
        <v>2</v>
      </c>
      <c r="D2611" s="32">
        <v>2</v>
      </c>
      <c r="E2611" s="26" t="str">
        <f>IFERROR(MATCH(A2611,기사별유입!$J$3:$J$3072,0),"")</f>
        <v/>
      </c>
      <c r="F2611" s="26" t="str">
        <f>IF(E2611="","",E2611&amp;"@"&amp;COUNTIF($E$1:E2611,E2611))</f>
        <v/>
      </c>
      <c r="G2611" s="26" t="str">
        <f t="shared" si="40"/>
        <v>Google 검색</v>
      </c>
      <c r="I2611" s="26" t="str">
        <f>IF(E2611="","",INDEX('기사 리스트'!B:B,MATCH("https://skinnonews.com"&amp;A2611,'기사 리스트'!C:C,0)))</f>
        <v/>
      </c>
    </row>
    <row r="2612" spans="1:9">
      <c r="A2612" s="32" t="s">
        <v>2106</v>
      </c>
      <c r="B2612" s="32" t="s">
        <v>2597</v>
      </c>
      <c r="C2612" s="32">
        <v>2</v>
      </c>
      <c r="D2612" s="32">
        <v>1</v>
      </c>
      <c r="E2612" s="26" t="str">
        <f>IFERROR(MATCH(A2612,기사별유입!$J$3:$J$3072,0),"")</f>
        <v/>
      </c>
      <c r="F2612" s="26" t="str">
        <f>IF(E2612="","",E2612&amp;"@"&amp;COUNTIF($E$1:E2612,E2612))</f>
        <v/>
      </c>
      <c r="G2612" s="26" t="str">
        <f t="shared" si="40"/>
        <v>직접유입</v>
      </c>
      <c r="I2612" s="26" t="str">
        <f>IF(E2612="","",INDEX('기사 리스트'!B:B,MATCH("https://skinnonews.com"&amp;A2612,'기사 리스트'!C:C,0)))</f>
        <v/>
      </c>
    </row>
    <row r="2613" spans="1:9">
      <c r="A2613" s="32" t="s">
        <v>2106</v>
      </c>
      <c r="B2613" s="32" t="s">
        <v>2596</v>
      </c>
      <c r="C2613" s="32">
        <v>2</v>
      </c>
      <c r="D2613" s="32">
        <v>2</v>
      </c>
      <c r="E2613" s="26" t="str">
        <f>IFERROR(MATCH(A2613,기사별유입!$J$3:$J$3072,0),"")</f>
        <v/>
      </c>
      <c r="F2613" s="26" t="str">
        <f>IF(E2613="","",E2613&amp;"@"&amp;COUNTIF($E$1:E2613,E2613))</f>
        <v/>
      </c>
      <c r="G2613" s="26" t="str">
        <f t="shared" si="40"/>
        <v>Google 검색</v>
      </c>
      <c r="I2613" s="26" t="str">
        <f>IF(E2613="","",INDEX('기사 리스트'!B:B,MATCH("https://skinnonews.com"&amp;A2613,'기사 리스트'!C:C,0)))</f>
        <v/>
      </c>
    </row>
    <row r="2614" spans="1:9">
      <c r="A2614" s="32" t="s">
        <v>2107</v>
      </c>
      <c r="B2614" s="32" t="s">
        <v>2596</v>
      </c>
      <c r="C2614" s="32">
        <v>2</v>
      </c>
      <c r="D2614" s="32">
        <v>2</v>
      </c>
      <c r="E2614" s="26" t="str">
        <f>IFERROR(MATCH(A2614,기사별유입!$J$3:$J$3072,0),"")</f>
        <v/>
      </c>
      <c r="F2614" s="26" t="str">
        <f>IF(E2614="","",E2614&amp;"@"&amp;COUNTIF($E$1:E2614,E2614))</f>
        <v/>
      </c>
      <c r="G2614" s="26" t="str">
        <f t="shared" si="40"/>
        <v>Google 검색</v>
      </c>
      <c r="I2614" s="26" t="str">
        <f>IF(E2614="","",INDEX('기사 리스트'!B:B,MATCH("https://skinnonews.com"&amp;A2614,'기사 리스트'!C:C,0)))</f>
        <v/>
      </c>
    </row>
    <row r="2615" spans="1:9">
      <c r="A2615" s="32" t="s">
        <v>2108</v>
      </c>
      <c r="B2615" s="32" t="s">
        <v>2598</v>
      </c>
      <c r="C2615" s="32">
        <v>2</v>
      </c>
      <c r="D2615" s="32">
        <v>2</v>
      </c>
      <c r="E2615" s="26" t="str">
        <f>IFERROR(MATCH(A2615,기사별유입!$J$3:$J$3072,0),"")</f>
        <v/>
      </c>
      <c r="F2615" s="26" t="str">
        <f>IF(E2615="","",E2615&amp;"@"&amp;COUNTIF($E$1:E2615,E2615))</f>
        <v/>
      </c>
      <c r="G2615" s="26" t="str">
        <f t="shared" si="40"/>
        <v>Naver 검색</v>
      </c>
      <c r="I2615" s="26" t="str">
        <f>IF(E2615="","",INDEX('기사 리스트'!B:B,MATCH("https://skinnonews.com"&amp;A2615,'기사 리스트'!C:C,0)))</f>
        <v/>
      </c>
    </row>
    <row r="2616" spans="1:9">
      <c r="A2616" s="32" t="s">
        <v>3089</v>
      </c>
      <c r="B2616" s="32" t="s">
        <v>2596</v>
      </c>
      <c r="C2616" s="32">
        <v>2</v>
      </c>
      <c r="D2616" s="32">
        <v>2</v>
      </c>
      <c r="E2616" s="26" t="str">
        <f>IFERROR(MATCH(A2616,기사별유입!$J$3:$J$3072,0),"")</f>
        <v/>
      </c>
      <c r="F2616" s="26" t="str">
        <f>IF(E2616="","",E2616&amp;"@"&amp;COUNTIF($E$1:E2616,E2616))</f>
        <v/>
      </c>
      <c r="G2616" s="26" t="str">
        <f t="shared" si="40"/>
        <v>Google 검색</v>
      </c>
      <c r="I2616" s="26" t="str">
        <f>IF(E2616="","",INDEX('기사 리스트'!B:B,MATCH("https://skinnonews.com"&amp;A2616,'기사 리스트'!C:C,0)))</f>
        <v/>
      </c>
    </row>
    <row r="2617" spans="1:9">
      <c r="A2617" s="32" t="s">
        <v>2885</v>
      </c>
      <c r="B2617" s="32" t="s">
        <v>2596</v>
      </c>
      <c r="C2617" s="32">
        <v>2</v>
      </c>
      <c r="D2617" s="32">
        <v>2</v>
      </c>
      <c r="E2617" s="26" t="str">
        <f>IFERROR(MATCH(A2617,기사별유입!$J$3:$J$3072,0),"")</f>
        <v/>
      </c>
      <c r="F2617" s="26" t="str">
        <f>IF(E2617="","",E2617&amp;"@"&amp;COUNTIF($E$1:E2617,E2617))</f>
        <v/>
      </c>
      <c r="G2617" s="26" t="str">
        <f t="shared" si="40"/>
        <v>Google 검색</v>
      </c>
      <c r="I2617" s="26" t="str">
        <f>IF(E2617="","",INDEX('기사 리스트'!B:B,MATCH("https://skinnonews.com"&amp;A2617,'기사 리스트'!C:C,0)))</f>
        <v/>
      </c>
    </row>
    <row r="2618" spans="1:9">
      <c r="A2618" s="32" t="s">
        <v>1082</v>
      </c>
      <c r="B2618" s="32" t="s">
        <v>2597</v>
      </c>
      <c r="C2618" s="32">
        <v>2</v>
      </c>
      <c r="D2618" s="32">
        <v>2</v>
      </c>
      <c r="E2618" s="26" t="str">
        <f>IFERROR(MATCH(A2618,기사별유입!$J$3:$J$3072,0),"")</f>
        <v/>
      </c>
      <c r="F2618" s="26" t="str">
        <f>IF(E2618="","",E2618&amp;"@"&amp;COUNTIF($E$1:E2618,E2618))</f>
        <v/>
      </c>
      <c r="G2618" s="26" t="str">
        <f t="shared" si="40"/>
        <v>직접유입</v>
      </c>
      <c r="I2618" s="26" t="str">
        <f>IF(E2618="","",INDEX('기사 리스트'!B:B,MATCH("https://skinnonews.com"&amp;A2618,'기사 리스트'!C:C,0)))</f>
        <v/>
      </c>
    </row>
    <row r="2619" spans="1:9">
      <c r="A2619" s="32" t="s">
        <v>1121</v>
      </c>
      <c r="B2619" s="32" t="s">
        <v>4775</v>
      </c>
      <c r="C2619" s="32">
        <v>2</v>
      </c>
      <c r="D2619" s="32">
        <v>2</v>
      </c>
      <c r="E2619" s="26">
        <f>IFERROR(MATCH(A2619,기사별유입!$J$3:$J$3072,0),"")</f>
        <v>11</v>
      </c>
      <c r="F2619" s="26" t="str">
        <f>IF(E2619="","",E2619&amp;"@"&amp;COUNTIF($E$1:E2619,E2619))</f>
        <v>11@5</v>
      </c>
      <c r="G2619" s="26" t="str">
        <f t="shared" si="40"/>
        <v>Event.stibee.com</v>
      </c>
      <c r="I2619" s="26" t="str">
        <f>IF(E2619="","",INDEX('기사 리스트'!B:B,MATCH("https://skinnonews.com"&amp;A2619,'기사 리스트'!C:C,0)))</f>
        <v>History#1 선경직물의 탄생과 성장</v>
      </c>
    </row>
    <row r="2620" spans="1:9">
      <c r="A2620" s="32" t="s">
        <v>1121</v>
      </c>
      <c r="B2620" s="32" t="s">
        <v>4776</v>
      </c>
      <c r="C2620" s="32">
        <v>2</v>
      </c>
      <c r="D2620" s="32">
        <v>2</v>
      </c>
      <c r="E2620" s="26">
        <f>IFERROR(MATCH(A2620,기사별유입!$J$3:$J$3072,0),"")</f>
        <v>11</v>
      </c>
      <c r="F2620" s="26" t="str">
        <f>IF(E2620="","",E2620&amp;"@"&amp;COUNTIF($E$1:E2620,E2620))</f>
        <v>11@6</v>
      </c>
      <c r="G2620" s="26" t="str">
        <f t="shared" si="40"/>
        <v>Uppity.co.kr</v>
      </c>
      <c r="I2620" s="26" t="str">
        <f>IF(E2620="","",INDEX('기사 리스트'!B:B,MATCH("https://skinnonews.com"&amp;A2620,'기사 리스트'!C:C,0)))</f>
        <v>History#1 선경직물의 탄생과 성장</v>
      </c>
    </row>
    <row r="2621" spans="1:9">
      <c r="A2621" s="32" t="s">
        <v>1130</v>
      </c>
      <c r="B2621" s="32" t="s">
        <v>2627</v>
      </c>
      <c r="C2621" s="32">
        <v>2</v>
      </c>
      <c r="D2621" s="32">
        <v>1</v>
      </c>
      <c r="E2621" s="26">
        <f>IFERROR(MATCH(A2621,기사별유입!$J$3:$J$3072,0),"")</f>
        <v>68</v>
      </c>
      <c r="F2621" s="26" t="str">
        <f>IF(E2621="","",E2621&amp;"@"&amp;COUNTIF($E$1:E2621,E2621))</f>
        <v>68@3</v>
      </c>
      <c r="G2621" s="26" t="str">
        <f t="shared" si="40"/>
        <v>Blog.naver.com</v>
      </c>
      <c r="I2621" s="26" t="e">
        <f>IF(E2621="","",INDEX('기사 리스트'!B:B,MATCH("https://skinnonews.com"&amp;A2621,'기사 리스트'!C:C,0)))</f>
        <v>#N/A</v>
      </c>
    </row>
    <row r="2622" spans="1:9">
      <c r="A2622" s="32" t="s">
        <v>2786</v>
      </c>
      <c r="B2622" s="32" t="s">
        <v>2596</v>
      </c>
      <c r="C2622" s="32">
        <v>2</v>
      </c>
      <c r="D2622" s="32">
        <v>2</v>
      </c>
      <c r="E2622" s="26" t="str">
        <f>IFERROR(MATCH(A2622,기사별유입!$J$3:$J$3072,0),"")</f>
        <v/>
      </c>
      <c r="F2622" s="26" t="str">
        <f>IF(E2622="","",E2622&amp;"@"&amp;COUNTIF($E$1:E2622,E2622))</f>
        <v/>
      </c>
      <c r="G2622" s="26" t="str">
        <f t="shared" si="40"/>
        <v>Google 검색</v>
      </c>
      <c r="I2622" s="26" t="str">
        <f>IF(E2622="","",INDEX('기사 리스트'!B:B,MATCH("https://skinnonews.com"&amp;A2622,'기사 리스트'!C:C,0)))</f>
        <v/>
      </c>
    </row>
    <row r="2623" spans="1:9">
      <c r="A2623" s="32" t="s">
        <v>2423</v>
      </c>
      <c r="B2623" s="32" t="s">
        <v>2597</v>
      </c>
      <c r="C2623" s="32">
        <v>2</v>
      </c>
      <c r="D2623" s="32">
        <v>1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직접유입</v>
      </c>
      <c r="I2623" s="26" t="str">
        <f>IF(E2623="","",INDEX('기사 리스트'!B:B,MATCH("https://skinnonews.com"&amp;A2623,'기사 리스트'!C:C,0)))</f>
        <v/>
      </c>
    </row>
    <row r="2624" spans="1:9">
      <c r="A2624" s="32" t="s">
        <v>1892</v>
      </c>
      <c r="B2624" s="32" t="s">
        <v>2596</v>
      </c>
      <c r="C2624" s="32">
        <v>2</v>
      </c>
      <c r="D2624" s="32">
        <v>1</v>
      </c>
      <c r="E2624" s="26" t="str">
        <f>IFERROR(MATCH(A2624,기사별유입!$J$3:$J$3072,0),"")</f>
        <v/>
      </c>
      <c r="F2624" s="26" t="str">
        <f>IF(E2624="","",E2624&amp;"@"&amp;COUNTIF($E$1:E2624,E2624))</f>
        <v/>
      </c>
      <c r="G2624" s="26" t="str">
        <f t="shared" si="40"/>
        <v>Google 검색</v>
      </c>
      <c r="I2624" s="26" t="str">
        <f>IF(E2624="","",INDEX('기사 리스트'!B:B,MATCH("https://skinnonews.com"&amp;A2624,'기사 리스트'!C:C,0)))</f>
        <v/>
      </c>
    </row>
    <row r="2625" spans="1:9">
      <c r="A2625" s="32" t="s">
        <v>1892</v>
      </c>
      <c r="B2625" s="32" t="s">
        <v>2598</v>
      </c>
      <c r="C2625" s="32">
        <v>2</v>
      </c>
      <c r="D2625" s="32">
        <v>2</v>
      </c>
      <c r="E2625" s="26" t="str">
        <f>IFERROR(MATCH(A2625,기사별유입!$J$3:$J$3072,0),"")</f>
        <v/>
      </c>
      <c r="F2625" s="26" t="str">
        <f>IF(E2625="","",E2625&amp;"@"&amp;COUNTIF($E$1:E2625,E2625))</f>
        <v/>
      </c>
      <c r="G2625" s="26" t="str">
        <f t="shared" si="40"/>
        <v>Naver 검색</v>
      </c>
      <c r="I2625" s="26" t="str">
        <f>IF(E2625="","",INDEX('기사 리스트'!B:B,MATCH("https://skinnonews.com"&amp;A2625,'기사 리스트'!C:C,0)))</f>
        <v/>
      </c>
    </row>
    <row r="2626" spans="1:9">
      <c r="A2626" s="32" t="s">
        <v>3060</v>
      </c>
      <c r="B2626" s="32" t="s">
        <v>2596</v>
      </c>
      <c r="C2626" s="32">
        <v>2</v>
      </c>
      <c r="D2626" s="32">
        <v>2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Google 검색</v>
      </c>
      <c r="I2626" s="26" t="str">
        <f>IF(E2626="","",INDEX('기사 리스트'!B:B,MATCH("https://skinnonews.com"&amp;A2626,'기사 리스트'!C:C,0)))</f>
        <v/>
      </c>
    </row>
    <row r="2627" spans="1:9">
      <c r="A2627" s="32" t="s">
        <v>2245</v>
      </c>
      <c r="B2627" s="32" t="s">
        <v>2596</v>
      </c>
      <c r="C2627" s="32">
        <v>2</v>
      </c>
      <c r="D2627" s="32">
        <v>2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Google 검색</v>
      </c>
      <c r="I2627" s="26" t="str">
        <f>IF(E2627="","",INDEX('기사 리스트'!B:B,MATCH("https://skinnonews.com"&amp;A2627,'기사 리스트'!C:C,0)))</f>
        <v/>
      </c>
    </row>
    <row r="2628" spans="1:9">
      <c r="A2628" s="32" t="s">
        <v>3132</v>
      </c>
      <c r="B2628" s="32" t="s">
        <v>2596</v>
      </c>
      <c r="C2628" s="32">
        <v>2</v>
      </c>
      <c r="D2628" s="32">
        <v>2</v>
      </c>
      <c r="E2628" s="26" t="str">
        <f>IFERROR(MATCH(A2628,기사별유입!$J$3:$J$3072,0),"")</f>
        <v/>
      </c>
      <c r="F2628" s="26" t="str">
        <f>IF(E2628="","",E2628&amp;"@"&amp;COUNTIF($E$1:E2628,E2628))</f>
        <v/>
      </c>
      <c r="G2628" s="26" t="str">
        <f t="shared" si="41"/>
        <v>Google 검색</v>
      </c>
      <c r="I2628" s="26" t="str">
        <f>IF(E2628="","",INDEX('기사 리스트'!B:B,MATCH("https://skinnonews.com"&amp;A2628,'기사 리스트'!C:C,0)))</f>
        <v/>
      </c>
    </row>
    <row r="2629" spans="1:9">
      <c r="A2629" s="32" t="s">
        <v>1497</v>
      </c>
      <c r="B2629" s="32" t="s">
        <v>2597</v>
      </c>
      <c r="C2629" s="32">
        <v>2</v>
      </c>
      <c r="D2629" s="32">
        <v>1</v>
      </c>
      <c r="E2629" s="26" t="str">
        <f>IFERROR(MATCH(A2629,기사별유입!$J$3:$J$3072,0),"")</f>
        <v/>
      </c>
      <c r="F2629" s="26" t="str">
        <f>IF(E2629="","",E2629&amp;"@"&amp;COUNTIF($E$1:E2629,E2629))</f>
        <v/>
      </c>
      <c r="G2629" s="26" t="str">
        <f t="shared" si="41"/>
        <v>직접유입</v>
      </c>
      <c r="I2629" s="26" t="str">
        <f>IF(E2629="","",INDEX('기사 리스트'!B:B,MATCH("https://skinnonews.com"&amp;A2629,'기사 리스트'!C:C,0)))</f>
        <v/>
      </c>
    </row>
    <row r="2630" spans="1:9">
      <c r="A2630" s="32" t="s">
        <v>3133</v>
      </c>
      <c r="B2630" s="32" t="s">
        <v>2596</v>
      </c>
      <c r="C2630" s="32">
        <v>2</v>
      </c>
      <c r="D2630" s="32">
        <v>2</v>
      </c>
      <c r="E2630" s="26" t="str">
        <f>IFERROR(MATCH(A2630,기사별유입!$J$3:$J$3072,0),"")</f>
        <v/>
      </c>
      <c r="F2630" s="26" t="str">
        <f>IF(E2630="","",E2630&amp;"@"&amp;COUNTIF($E$1:E2630,E2630))</f>
        <v/>
      </c>
      <c r="G2630" s="26" t="str">
        <f t="shared" si="41"/>
        <v>Google 검색</v>
      </c>
      <c r="I2630" s="26" t="str">
        <f>IF(E2630="","",INDEX('기사 리스트'!B:B,MATCH("https://skinnonews.com"&amp;A2630,'기사 리스트'!C:C,0)))</f>
        <v/>
      </c>
    </row>
    <row r="2631" spans="1:9">
      <c r="A2631" s="32" t="s">
        <v>3718</v>
      </c>
      <c r="B2631" s="32" t="s">
        <v>2596</v>
      </c>
      <c r="C2631" s="32">
        <v>2</v>
      </c>
      <c r="D2631" s="32">
        <v>2</v>
      </c>
      <c r="E2631" s="26" t="str">
        <f>IFERROR(MATCH(A2631,기사별유입!$J$3:$J$3072,0),"")</f>
        <v/>
      </c>
      <c r="F2631" s="26" t="str">
        <f>IF(E2631="","",E2631&amp;"@"&amp;COUNTIF($E$1:E2631,E2631))</f>
        <v/>
      </c>
      <c r="G2631" s="26" t="str">
        <f t="shared" si="41"/>
        <v>Google 검색</v>
      </c>
      <c r="I2631" s="26" t="str">
        <f>IF(E2631="","",INDEX('기사 리스트'!B:B,MATCH("https://skinnonews.com"&amp;A2631,'기사 리스트'!C:C,0)))</f>
        <v/>
      </c>
    </row>
    <row r="2632" spans="1:9">
      <c r="A2632" s="32" t="s">
        <v>3719</v>
      </c>
      <c r="B2632" s="32" t="s">
        <v>2596</v>
      </c>
      <c r="C2632" s="32">
        <v>2</v>
      </c>
      <c r="D2632" s="32">
        <v>2</v>
      </c>
      <c r="E2632" s="26" t="str">
        <f>IFERROR(MATCH(A2632,기사별유입!$J$3:$J$3072,0),"")</f>
        <v/>
      </c>
      <c r="F2632" s="26" t="str">
        <f>IF(E2632="","",E2632&amp;"@"&amp;COUNTIF($E$1:E2632,E2632))</f>
        <v/>
      </c>
      <c r="G2632" s="26" t="str">
        <f t="shared" si="41"/>
        <v>Google 검색</v>
      </c>
      <c r="I2632" s="26" t="str">
        <f>IF(E2632="","",INDEX('기사 리스트'!B:B,MATCH("https://skinnonews.com"&amp;A2632,'기사 리스트'!C:C,0)))</f>
        <v/>
      </c>
    </row>
    <row r="2633" spans="1:9">
      <c r="A2633" s="32" t="s">
        <v>1436</v>
      </c>
      <c r="B2633" s="32" t="s">
        <v>2601</v>
      </c>
      <c r="C2633" s="32">
        <v>2</v>
      </c>
      <c r="D2633" s="32">
        <v>2</v>
      </c>
      <c r="E2633" s="26" t="str">
        <f>IFERROR(MATCH(A2633,기사별유입!$J$3:$J$3072,0),"")</f>
        <v/>
      </c>
      <c r="F2633" s="26" t="str">
        <f>IF(E2633="","",E2633&amp;"@"&amp;COUNTIF($E$1:E2633,E2633))</f>
        <v/>
      </c>
      <c r="G2633" s="26" t="str">
        <f t="shared" si="41"/>
        <v>Naver.com</v>
      </c>
      <c r="I2633" s="26" t="str">
        <f>IF(E2633="","",INDEX('기사 리스트'!B:B,MATCH("https://skinnonews.com"&amp;A2633,'기사 리스트'!C:C,0)))</f>
        <v/>
      </c>
    </row>
    <row r="2634" spans="1:9">
      <c r="A2634" s="32" t="s">
        <v>1731</v>
      </c>
      <c r="B2634" s="32" t="s">
        <v>2596</v>
      </c>
      <c r="C2634" s="32">
        <v>2</v>
      </c>
      <c r="D2634" s="32">
        <v>2</v>
      </c>
      <c r="E2634" s="26" t="str">
        <f>IFERROR(MATCH(A2634,기사별유입!$J$3:$J$3072,0),"")</f>
        <v/>
      </c>
      <c r="F2634" s="26" t="str">
        <f>IF(E2634="","",E2634&amp;"@"&amp;COUNTIF($E$1:E2634,E2634))</f>
        <v/>
      </c>
      <c r="G2634" s="26" t="str">
        <f t="shared" si="41"/>
        <v>Google 검색</v>
      </c>
      <c r="I2634" s="26" t="str">
        <f>IF(E2634="","",INDEX('기사 리스트'!B:B,MATCH("https://skinnonews.com"&amp;A2634,'기사 리스트'!C:C,0)))</f>
        <v/>
      </c>
    </row>
    <row r="2635" spans="1:9">
      <c r="A2635" s="32" t="s">
        <v>3033</v>
      </c>
      <c r="B2635" s="32" t="s">
        <v>2596</v>
      </c>
      <c r="C2635" s="32">
        <v>2</v>
      </c>
      <c r="D2635" s="32">
        <v>2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Google 검색</v>
      </c>
      <c r="I2635" s="26" t="str">
        <f>IF(E2635="","",INDEX('기사 리스트'!B:B,MATCH("https://skinnonews.com"&amp;A2635,'기사 리스트'!C:C,0)))</f>
        <v/>
      </c>
    </row>
    <row r="2636" spans="1:9">
      <c r="A2636" s="32" t="s">
        <v>1419</v>
      </c>
      <c r="B2636" s="32" t="s">
        <v>2609</v>
      </c>
      <c r="C2636" s="32">
        <v>2</v>
      </c>
      <c r="D2636" s="32">
        <v>2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Bing</v>
      </c>
      <c r="I2636" s="26" t="str">
        <f>IF(E2636="","",INDEX('기사 리스트'!B:B,MATCH("https://skinnonews.com"&amp;A2636,'기사 리스트'!C:C,0)))</f>
        <v/>
      </c>
    </row>
    <row r="2637" spans="1:9">
      <c r="A2637" s="32" t="s">
        <v>2248</v>
      </c>
      <c r="B2637" s="32" t="s">
        <v>2596</v>
      </c>
      <c r="C2637" s="32">
        <v>2</v>
      </c>
      <c r="D2637" s="32">
        <v>2</v>
      </c>
      <c r="E2637" s="26" t="str">
        <f>IFERROR(MATCH(A2637,기사별유입!$J$3:$J$3072,0),"")</f>
        <v/>
      </c>
      <c r="F2637" s="26" t="str">
        <f>IF(E2637="","",E2637&amp;"@"&amp;COUNTIF($E$1:E2637,E2637))</f>
        <v/>
      </c>
      <c r="G2637" s="26" t="str">
        <f t="shared" si="41"/>
        <v>Google 검색</v>
      </c>
      <c r="I2637" s="26" t="str">
        <f>IF(E2637="","",INDEX('기사 리스트'!B:B,MATCH("https://skinnonews.com"&amp;A2637,'기사 리스트'!C:C,0)))</f>
        <v/>
      </c>
    </row>
    <row r="2638" spans="1:9">
      <c r="A2638" s="32" t="s">
        <v>2837</v>
      </c>
      <c r="B2638" s="32" t="s">
        <v>2596</v>
      </c>
      <c r="C2638" s="32">
        <v>2</v>
      </c>
      <c r="D2638" s="32">
        <v>2</v>
      </c>
      <c r="E2638" s="26" t="str">
        <f>IFERROR(MATCH(A2638,기사별유입!$J$3:$J$3072,0),"")</f>
        <v/>
      </c>
      <c r="F2638" s="26" t="str">
        <f>IF(E2638="","",E2638&amp;"@"&amp;COUNTIF($E$1:E2638,E2638))</f>
        <v/>
      </c>
      <c r="G2638" s="26" t="str">
        <f t="shared" si="41"/>
        <v>Google 검색</v>
      </c>
      <c r="I2638" s="26" t="str">
        <f>IF(E2638="","",INDEX('기사 리스트'!B:B,MATCH("https://skinnonews.com"&amp;A2638,'기사 리스트'!C:C,0)))</f>
        <v/>
      </c>
    </row>
    <row r="2639" spans="1:9">
      <c r="A2639" s="32" t="s">
        <v>3041</v>
      </c>
      <c r="B2639" s="32" t="s">
        <v>2596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Google 검색</v>
      </c>
      <c r="I2639" s="26" t="str">
        <f>IF(E2639="","",INDEX('기사 리스트'!B:B,MATCH("https://skinnonews.com"&amp;A2639,'기사 리스트'!C:C,0)))</f>
        <v/>
      </c>
    </row>
    <row r="2640" spans="1:9">
      <c r="A2640" s="32" t="s">
        <v>3023</v>
      </c>
      <c r="B2640" s="32" t="s">
        <v>2596</v>
      </c>
      <c r="C2640" s="32">
        <v>2</v>
      </c>
      <c r="D2640" s="32">
        <v>1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Google 검색</v>
      </c>
      <c r="I2640" s="26" t="str">
        <f>IF(E2640="","",INDEX('기사 리스트'!B:B,MATCH("https://skinnonews.com"&amp;A2640,'기사 리스트'!C:C,0)))</f>
        <v/>
      </c>
    </row>
    <row r="2641" spans="1:9">
      <c r="A2641" s="32" t="s">
        <v>3720</v>
      </c>
      <c r="B2641" s="32" t="s">
        <v>2596</v>
      </c>
      <c r="C2641" s="32">
        <v>2</v>
      </c>
      <c r="D2641" s="32">
        <v>2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Google 검색</v>
      </c>
      <c r="I2641" s="26" t="str">
        <f>IF(E2641="","",INDEX('기사 리스트'!B:B,MATCH("https://skinnonews.com"&amp;A2641,'기사 리스트'!C:C,0)))</f>
        <v/>
      </c>
    </row>
    <row r="2642" spans="1:9">
      <c r="A2642" s="32" t="s">
        <v>1895</v>
      </c>
      <c r="B2642" s="32" t="s">
        <v>2596</v>
      </c>
      <c r="C2642" s="32">
        <v>2</v>
      </c>
      <c r="D2642" s="32">
        <v>1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Google 검색</v>
      </c>
      <c r="I2642" s="26" t="str">
        <f>IF(E2642="","",INDEX('기사 리스트'!B:B,MATCH("https://skinnonews.com"&amp;A2642,'기사 리스트'!C:C,0)))</f>
        <v/>
      </c>
    </row>
    <row r="2643" spans="1:9">
      <c r="A2643" s="32" t="s">
        <v>1998</v>
      </c>
      <c r="B2643" s="32" t="s">
        <v>2596</v>
      </c>
      <c r="C2643" s="32">
        <v>2</v>
      </c>
      <c r="D2643" s="32">
        <v>2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Google 검색</v>
      </c>
      <c r="I2643" s="26" t="str">
        <f>IF(E2643="","",INDEX('기사 리스트'!B:B,MATCH("https://skinnonews.com"&amp;A2643,'기사 리스트'!C:C,0)))</f>
        <v/>
      </c>
    </row>
    <row r="2644" spans="1:9">
      <c r="A2644" s="32" t="s">
        <v>3138</v>
      </c>
      <c r="B2644" s="32" t="s">
        <v>2597</v>
      </c>
      <c r="C2644" s="32">
        <v>2</v>
      </c>
      <c r="D2644" s="32">
        <v>1</v>
      </c>
      <c r="E2644" s="26" t="str">
        <f>IFERROR(MATCH(A2644,기사별유입!$J$3:$J$3072,0),"")</f>
        <v/>
      </c>
      <c r="F2644" s="26" t="str">
        <f>IF(E2644="","",E2644&amp;"@"&amp;COUNTIF($E$1:E2644,E2644))</f>
        <v/>
      </c>
      <c r="G2644" s="26" t="str">
        <f t="shared" si="41"/>
        <v>직접유입</v>
      </c>
      <c r="I2644" s="26" t="str">
        <f>IF(E2644="","",INDEX('기사 리스트'!B:B,MATCH("https://skinnonews.com"&amp;A2644,'기사 리스트'!C:C,0)))</f>
        <v/>
      </c>
    </row>
    <row r="2645" spans="1:9">
      <c r="A2645" s="32" t="s">
        <v>2425</v>
      </c>
      <c r="B2645" s="32" t="s">
        <v>2596</v>
      </c>
      <c r="C2645" s="32">
        <v>2</v>
      </c>
      <c r="D2645" s="32">
        <v>2</v>
      </c>
      <c r="E2645" s="26" t="str">
        <f>IFERROR(MATCH(A2645,기사별유입!$J$3:$J$3072,0),"")</f>
        <v/>
      </c>
      <c r="F2645" s="26" t="str">
        <f>IF(E2645="","",E2645&amp;"@"&amp;COUNTIF($E$1:E2645,E2645))</f>
        <v/>
      </c>
      <c r="G2645" s="26" t="str">
        <f t="shared" si="41"/>
        <v>Google 검색</v>
      </c>
      <c r="I2645" s="26" t="str">
        <f>IF(E2645="","",INDEX('기사 리스트'!B:B,MATCH("https://skinnonews.com"&amp;A2645,'기사 리스트'!C:C,0)))</f>
        <v/>
      </c>
    </row>
    <row r="2646" spans="1:9">
      <c r="A2646" s="32" t="s">
        <v>3139</v>
      </c>
      <c r="B2646" s="32" t="s">
        <v>2597</v>
      </c>
      <c r="C2646" s="32">
        <v>2</v>
      </c>
      <c r="D2646" s="32">
        <v>2</v>
      </c>
      <c r="E2646" s="26" t="str">
        <f>IFERROR(MATCH(A2646,기사별유입!$J$3:$J$3072,0),"")</f>
        <v/>
      </c>
      <c r="F2646" s="26" t="str">
        <f>IF(E2646="","",E2646&amp;"@"&amp;COUNTIF($E$1:E2646,E2646))</f>
        <v/>
      </c>
      <c r="G2646" s="26" t="str">
        <f t="shared" si="41"/>
        <v>직접유입</v>
      </c>
      <c r="I2646" s="26" t="str">
        <f>IF(E2646="","",INDEX('기사 리스트'!B:B,MATCH("https://skinnonews.com"&amp;A2646,'기사 리스트'!C:C,0)))</f>
        <v/>
      </c>
    </row>
    <row r="2647" spans="1:9">
      <c r="A2647" s="32" t="s">
        <v>3139</v>
      </c>
      <c r="B2647" s="32" t="s">
        <v>2596</v>
      </c>
      <c r="C2647" s="32">
        <v>2</v>
      </c>
      <c r="D2647" s="32">
        <v>1</v>
      </c>
      <c r="E2647" s="26" t="str">
        <f>IFERROR(MATCH(A2647,기사별유입!$J$3:$J$3072,0),"")</f>
        <v/>
      </c>
      <c r="F2647" s="26" t="str">
        <f>IF(E2647="","",E2647&amp;"@"&amp;COUNTIF($E$1:E2647,E2647))</f>
        <v/>
      </c>
      <c r="G2647" s="26" t="str">
        <f t="shared" si="41"/>
        <v>Google 검색</v>
      </c>
      <c r="I2647" s="26" t="str">
        <f>IF(E2647="","",INDEX('기사 리스트'!B:B,MATCH("https://skinnonews.com"&amp;A2647,'기사 리스트'!C:C,0)))</f>
        <v/>
      </c>
    </row>
    <row r="2648" spans="1:9">
      <c r="A2648" s="32" t="s">
        <v>2251</v>
      </c>
      <c r="B2648" s="32" t="s">
        <v>2596</v>
      </c>
      <c r="C2648" s="32">
        <v>2</v>
      </c>
      <c r="D2648" s="32">
        <v>2</v>
      </c>
      <c r="E2648" s="26" t="str">
        <f>IFERROR(MATCH(A2648,기사별유입!$J$3:$J$3072,0),"")</f>
        <v/>
      </c>
      <c r="F2648" s="26" t="str">
        <f>IF(E2648="","",E2648&amp;"@"&amp;COUNTIF($E$1:E2648,E2648))</f>
        <v/>
      </c>
      <c r="G2648" s="26" t="str">
        <f t="shared" si="41"/>
        <v>Google 검색</v>
      </c>
      <c r="I2648" s="26" t="str">
        <f>IF(E2648="","",INDEX('기사 리스트'!B:B,MATCH("https://skinnonews.com"&amp;A2648,'기사 리스트'!C:C,0)))</f>
        <v/>
      </c>
    </row>
    <row r="2649" spans="1:9">
      <c r="A2649" s="32" t="s">
        <v>2788</v>
      </c>
      <c r="B2649" s="32" t="s">
        <v>2596</v>
      </c>
      <c r="C2649" s="32">
        <v>2</v>
      </c>
      <c r="D2649" s="32">
        <v>2</v>
      </c>
      <c r="E2649" s="26" t="str">
        <f>IFERROR(MATCH(A2649,기사별유입!$J$3:$J$3072,0),"")</f>
        <v/>
      </c>
      <c r="F2649" s="26" t="str">
        <f>IF(E2649="","",E2649&amp;"@"&amp;COUNTIF($E$1:E2649,E2649))</f>
        <v/>
      </c>
      <c r="G2649" s="26" t="str">
        <f t="shared" si="41"/>
        <v>Google 검색</v>
      </c>
      <c r="I2649" s="26" t="str">
        <f>IF(E2649="","",INDEX('기사 리스트'!B:B,MATCH("https://skinnonews.com"&amp;A2649,'기사 리스트'!C:C,0)))</f>
        <v/>
      </c>
    </row>
    <row r="2650" spans="1:9">
      <c r="A2650" s="32" t="s">
        <v>3721</v>
      </c>
      <c r="B2650" s="32" t="s">
        <v>2596</v>
      </c>
      <c r="C2650" s="32">
        <v>2</v>
      </c>
      <c r="D2650" s="32">
        <v>2</v>
      </c>
      <c r="E2650" s="26" t="str">
        <f>IFERROR(MATCH(A2650,기사별유입!$J$3:$J$3072,0),"")</f>
        <v/>
      </c>
      <c r="F2650" s="26" t="str">
        <f>IF(E2650="","",E2650&amp;"@"&amp;COUNTIF($E$1:E2650,E2650))</f>
        <v/>
      </c>
      <c r="G2650" s="26" t="str">
        <f t="shared" si="41"/>
        <v>Google 검색</v>
      </c>
      <c r="I2650" s="26" t="str">
        <f>IF(E2650="","",INDEX('기사 리스트'!B:B,MATCH("https://skinnonews.com"&amp;A2650,'기사 리스트'!C:C,0)))</f>
        <v/>
      </c>
    </row>
    <row r="2651" spans="1:9">
      <c r="A2651" s="32" t="s">
        <v>3722</v>
      </c>
      <c r="B2651" s="32" t="s">
        <v>2596</v>
      </c>
      <c r="C2651" s="32">
        <v>2</v>
      </c>
      <c r="D2651" s="32">
        <v>1</v>
      </c>
      <c r="E2651" s="26" t="str">
        <f>IFERROR(MATCH(A2651,기사별유입!$J$3:$J$3072,0),"")</f>
        <v/>
      </c>
      <c r="F2651" s="26" t="str">
        <f>IF(E2651="","",E2651&amp;"@"&amp;COUNTIF($E$1:E2651,E2651))</f>
        <v/>
      </c>
      <c r="G2651" s="26" t="str">
        <f t="shared" si="41"/>
        <v>Google 검색</v>
      </c>
      <c r="I2651" s="26" t="str">
        <f>IF(E2651="","",INDEX('기사 리스트'!B:B,MATCH("https://skinnonews.com"&amp;A2651,'기사 리스트'!C:C,0)))</f>
        <v/>
      </c>
    </row>
    <row r="2652" spans="1:9">
      <c r="A2652" s="32" t="s">
        <v>2426</v>
      </c>
      <c r="B2652" s="32" t="s">
        <v>2596</v>
      </c>
      <c r="C2652" s="32">
        <v>2</v>
      </c>
      <c r="D2652" s="32">
        <v>2</v>
      </c>
      <c r="E2652" s="26" t="str">
        <f>IFERROR(MATCH(A2652,기사별유입!$J$3:$J$3072,0),"")</f>
        <v/>
      </c>
      <c r="F2652" s="26" t="str">
        <f>IF(E2652="","",E2652&amp;"@"&amp;COUNTIF($E$1:E2652,E2652))</f>
        <v/>
      </c>
      <c r="G2652" s="26" t="str">
        <f t="shared" si="41"/>
        <v>Google 검색</v>
      </c>
      <c r="I2652" s="26" t="str">
        <f>IF(E2652="","",INDEX('기사 리스트'!B:B,MATCH("https://skinnonews.com"&amp;A2652,'기사 리스트'!C:C,0)))</f>
        <v/>
      </c>
    </row>
    <row r="2653" spans="1:9">
      <c r="A2653" s="32" t="s">
        <v>3726</v>
      </c>
      <c r="B2653" s="32" t="s">
        <v>2596</v>
      </c>
      <c r="C2653" s="32">
        <v>2</v>
      </c>
      <c r="D2653" s="32">
        <v>2</v>
      </c>
      <c r="E2653" s="26" t="str">
        <f>IFERROR(MATCH(A2653,기사별유입!$J$3:$J$3072,0),"")</f>
        <v/>
      </c>
      <c r="F2653" s="26" t="str">
        <f>IF(E2653="","",E2653&amp;"@"&amp;COUNTIF($E$1:E2653,E2653))</f>
        <v/>
      </c>
      <c r="G2653" s="26" t="str">
        <f t="shared" si="41"/>
        <v>Google 검색</v>
      </c>
      <c r="I2653" s="26" t="str">
        <f>IF(E2653="","",INDEX('기사 리스트'!B:B,MATCH("https://skinnonews.com"&amp;A2653,'기사 리스트'!C:C,0)))</f>
        <v/>
      </c>
    </row>
    <row r="2654" spans="1:9">
      <c r="A2654" s="32" t="s">
        <v>3727</v>
      </c>
      <c r="B2654" s="32" t="s">
        <v>2596</v>
      </c>
      <c r="C2654" s="32">
        <v>2</v>
      </c>
      <c r="D2654" s="32">
        <v>1</v>
      </c>
      <c r="E2654" s="26" t="str">
        <f>IFERROR(MATCH(A2654,기사별유입!$J$3:$J$3072,0),"")</f>
        <v/>
      </c>
      <c r="F2654" s="26" t="str">
        <f>IF(E2654="","",E2654&amp;"@"&amp;COUNTIF($E$1:E2654,E2654))</f>
        <v/>
      </c>
      <c r="G2654" s="26" t="str">
        <f t="shared" si="41"/>
        <v>Google 검색</v>
      </c>
      <c r="I2654" s="26" t="str">
        <f>IF(E2654="","",INDEX('기사 리스트'!B:B,MATCH("https://skinnonews.com"&amp;A2654,'기사 리스트'!C:C,0)))</f>
        <v/>
      </c>
    </row>
    <row r="2655" spans="1:9">
      <c r="A2655" s="32" t="s">
        <v>3602</v>
      </c>
      <c r="B2655" s="32" t="s">
        <v>2597</v>
      </c>
      <c r="C2655" s="32">
        <v>2</v>
      </c>
      <c r="D2655" s="32">
        <v>2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직접유입</v>
      </c>
      <c r="I2655" s="26" t="str">
        <f>IF(E2655="","",INDEX('기사 리스트'!B:B,MATCH("https://skinnonews.com"&amp;A2655,'기사 리스트'!C:C,0)))</f>
        <v/>
      </c>
    </row>
    <row r="2656" spans="1:9">
      <c r="A2656" s="32" t="s">
        <v>3728</v>
      </c>
      <c r="B2656" s="32" t="s">
        <v>2596</v>
      </c>
      <c r="C2656" s="32">
        <v>2</v>
      </c>
      <c r="D2656" s="32">
        <v>1</v>
      </c>
      <c r="E2656" s="26" t="str">
        <f>IFERROR(MATCH(A2656,기사별유입!$J$3:$J$3072,0),"")</f>
        <v/>
      </c>
      <c r="F2656" s="26" t="str">
        <f>IF(E2656="","",E2656&amp;"@"&amp;COUNTIF($E$1:E2656,E2656))</f>
        <v/>
      </c>
      <c r="G2656" s="26" t="str">
        <f t="shared" si="41"/>
        <v>Google 검색</v>
      </c>
      <c r="I2656" s="26" t="str">
        <f>IF(E2656="","",INDEX('기사 리스트'!B:B,MATCH("https://skinnonews.com"&amp;A2656,'기사 리스트'!C:C,0)))</f>
        <v/>
      </c>
    </row>
    <row r="2657" spans="1:9">
      <c r="A2657" s="32" t="s">
        <v>1734</v>
      </c>
      <c r="B2657" s="32" t="s">
        <v>2598</v>
      </c>
      <c r="C2657" s="32">
        <v>2</v>
      </c>
      <c r="D2657" s="32">
        <v>1</v>
      </c>
      <c r="E2657" s="26" t="str">
        <f>IFERROR(MATCH(A2657,기사별유입!$J$3:$J$3072,0),"")</f>
        <v/>
      </c>
      <c r="F2657" s="26" t="str">
        <f>IF(E2657="","",E2657&amp;"@"&amp;COUNTIF($E$1:E2657,E2657))</f>
        <v/>
      </c>
      <c r="G2657" s="26" t="str">
        <f t="shared" si="41"/>
        <v>Naver 검색</v>
      </c>
      <c r="I2657" s="26" t="str">
        <f>IF(E2657="","",INDEX('기사 리스트'!B:B,MATCH("https://skinnonews.com"&amp;A2657,'기사 리스트'!C:C,0)))</f>
        <v/>
      </c>
    </row>
    <row r="2658" spans="1:9">
      <c r="A2658" s="32" t="s">
        <v>995</v>
      </c>
      <c r="B2658" s="32" t="s">
        <v>2609</v>
      </c>
      <c r="C2658" s="32">
        <v>2</v>
      </c>
      <c r="D2658" s="32">
        <v>2</v>
      </c>
      <c r="E2658" s="26">
        <f>IFERROR(MATCH(A2658,기사별유입!$J$3:$J$3072,0),"")</f>
        <v>2</v>
      </c>
      <c r="F2658" s="26" t="str">
        <f>IF(E2658="","",E2658&amp;"@"&amp;COUNTIF($E$1:E2658,E2658))</f>
        <v>2@7</v>
      </c>
      <c r="G2658" s="26" t="str">
        <f t="shared" si="41"/>
        <v>Bing</v>
      </c>
      <c r="I2658" s="26" t="str">
        <f>IF(E2658="","",INDEX('기사 리스트'!B:B,MATCH("https://skinnonews.com"&amp;A2658,'기사 리스트'!C:C,0)))</f>
        <v>패션의 완성은 운동화! 운동화 끈 예쁘게 묶는 법 TOP 5</v>
      </c>
    </row>
    <row r="2659" spans="1:9">
      <c r="A2659" s="32" t="s">
        <v>995</v>
      </c>
      <c r="B2659" s="32" t="s">
        <v>4777</v>
      </c>
      <c r="C2659" s="32">
        <v>2</v>
      </c>
      <c r="D2659" s="32">
        <v>2</v>
      </c>
      <c r="E2659" s="26">
        <f>IFERROR(MATCH(A2659,기사별유입!$J$3:$J$3072,0),"")</f>
        <v>2</v>
      </c>
      <c r="F2659" s="26" t="str">
        <f>IF(E2659="","",E2659&amp;"@"&amp;COUNTIF($E$1:E2659,E2659))</f>
        <v>2@8</v>
      </c>
      <c r="G2659" s="26" t="str">
        <f t="shared" si="41"/>
        <v>Dailytodaily.com</v>
      </c>
      <c r="I2659" s="26" t="str">
        <f>IF(E2659="","",INDEX('기사 리스트'!B:B,MATCH("https://skinnonews.com"&amp;A2659,'기사 리스트'!C:C,0)))</f>
        <v>패션의 완성은 운동화! 운동화 끈 예쁘게 묶는 법 TOP 5</v>
      </c>
    </row>
    <row r="2660" spans="1:9">
      <c r="A2660" s="32" t="s">
        <v>3606</v>
      </c>
      <c r="B2660" s="32" t="s">
        <v>2596</v>
      </c>
      <c r="C2660" s="32">
        <v>2</v>
      </c>
      <c r="D2660" s="32">
        <v>1</v>
      </c>
      <c r="E2660" s="26" t="str">
        <f>IFERROR(MATCH(A2660,기사별유입!$J$3:$J$3072,0),"")</f>
        <v/>
      </c>
      <c r="F2660" s="26" t="str">
        <f>IF(E2660="","",E2660&amp;"@"&amp;COUNTIF($E$1:E2660,E2660))</f>
        <v/>
      </c>
      <c r="G2660" s="26" t="str">
        <f t="shared" si="41"/>
        <v>Google 검색</v>
      </c>
      <c r="I2660" s="26" t="str">
        <f>IF(E2660="","",INDEX('기사 리스트'!B:B,MATCH("https://skinnonews.com"&amp;A2660,'기사 리스트'!C:C,0)))</f>
        <v/>
      </c>
    </row>
    <row r="2661" spans="1:9">
      <c r="A2661" s="32" t="s">
        <v>3729</v>
      </c>
      <c r="B2661" s="32" t="s">
        <v>2609</v>
      </c>
      <c r="C2661" s="32">
        <v>2</v>
      </c>
      <c r="D2661" s="32">
        <v>1</v>
      </c>
      <c r="E2661" s="26" t="str">
        <f>IFERROR(MATCH(A2661,기사별유입!$J$3:$J$3072,0),"")</f>
        <v/>
      </c>
      <c r="F2661" s="26" t="str">
        <f>IF(E2661="","",E2661&amp;"@"&amp;COUNTIF($E$1:E2661,E2661))</f>
        <v/>
      </c>
      <c r="G2661" s="26" t="str">
        <f t="shared" si="41"/>
        <v>Bing</v>
      </c>
      <c r="I2661" s="26" t="str">
        <f>IF(E2661="","",INDEX('기사 리스트'!B:B,MATCH("https://skinnonews.com"&amp;A2661,'기사 리스트'!C:C,0)))</f>
        <v/>
      </c>
    </row>
    <row r="2662" spans="1:9">
      <c r="A2662" s="32" t="s">
        <v>3730</v>
      </c>
      <c r="B2662" s="32" t="s">
        <v>2598</v>
      </c>
      <c r="C2662" s="32">
        <v>2</v>
      </c>
      <c r="D2662" s="32">
        <v>1</v>
      </c>
      <c r="E2662" s="26" t="str">
        <f>IFERROR(MATCH(A2662,기사별유입!$J$3:$J$3072,0),"")</f>
        <v/>
      </c>
      <c r="F2662" s="26" t="str">
        <f>IF(E2662="","",E2662&amp;"@"&amp;COUNTIF($E$1:E2662,E2662))</f>
        <v/>
      </c>
      <c r="G2662" s="26" t="str">
        <f t="shared" si="41"/>
        <v>Naver 검색</v>
      </c>
      <c r="I2662" s="26" t="str">
        <f>IF(E2662="","",INDEX('기사 리스트'!B:B,MATCH("https://skinnonews.com"&amp;A2662,'기사 리스트'!C:C,0)))</f>
        <v/>
      </c>
    </row>
    <row r="2663" spans="1:9">
      <c r="A2663" s="32" t="s">
        <v>3607</v>
      </c>
      <c r="B2663" s="32" t="s">
        <v>2596</v>
      </c>
      <c r="C2663" s="32">
        <v>2</v>
      </c>
      <c r="D2663" s="32">
        <v>2</v>
      </c>
      <c r="E2663" s="26" t="str">
        <f>IFERROR(MATCH(A2663,기사별유입!$J$3:$J$3072,0),"")</f>
        <v/>
      </c>
      <c r="F2663" s="26" t="str">
        <f>IF(E2663="","",E2663&amp;"@"&amp;COUNTIF($E$1:E2663,E2663))</f>
        <v/>
      </c>
      <c r="G2663" s="26" t="str">
        <f t="shared" si="41"/>
        <v>Google 검색</v>
      </c>
      <c r="I2663" s="26" t="str">
        <f>IF(E2663="","",INDEX('기사 리스트'!B:B,MATCH("https://skinnonews.com"&amp;A2663,'기사 리스트'!C:C,0)))</f>
        <v/>
      </c>
    </row>
    <row r="2664" spans="1:9">
      <c r="A2664" s="32" t="s">
        <v>3092</v>
      </c>
      <c r="B2664" s="32" t="s">
        <v>2596</v>
      </c>
      <c r="C2664" s="32">
        <v>2</v>
      </c>
      <c r="D2664" s="32">
        <v>2</v>
      </c>
      <c r="E2664" s="26" t="str">
        <f>IFERROR(MATCH(A2664,기사별유입!$J$3:$J$3072,0),"")</f>
        <v/>
      </c>
      <c r="F2664" s="26" t="str">
        <f>IF(E2664="","",E2664&amp;"@"&amp;COUNTIF($E$1:E2664,E2664))</f>
        <v/>
      </c>
      <c r="G2664" s="26" t="str">
        <f t="shared" si="41"/>
        <v>Google 검색</v>
      </c>
      <c r="I2664" s="26" t="str">
        <f>IF(E2664="","",INDEX('기사 리스트'!B:B,MATCH("https://skinnonews.com"&amp;A2664,'기사 리스트'!C:C,0)))</f>
        <v/>
      </c>
    </row>
    <row r="2665" spans="1:9">
      <c r="A2665" s="32" t="s">
        <v>2429</v>
      </c>
      <c r="B2665" s="32" t="s">
        <v>2596</v>
      </c>
      <c r="C2665" s="32">
        <v>2</v>
      </c>
      <c r="D2665" s="32">
        <v>2</v>
      </c>
      <c r="E2665" s="26" t="str">
        <f>IFERROR(MATCH(A2665,기사별유입!$J$3:$J$3072,0),"")</f>
        <v/>
      </c>
      <c r="F2665" s="26" t="str">
        <f>IF(E2665="","",E2665&amp;"@"&amp;COUNTIF($E$1:E2665,E2665))</f>
        <v/>
      </c>
      <c r="G2665" s="26" t="str">
        <f t="shared" si="41"/>
        <v>Google 검색</v>
      </c>
      <c r="I2665" s="26" t="str">
        <f>IF(E2665="","",INDEX('기사 리스트'!B:B,MATCH("https://skinnonews.com"&amp;A2665,'기사 리스트'!C:C,0)))</f>
        <v/>
      </c>
    </row>
    <row r="2666" spans="1:9">
      <c r="A2666" s="32" t="s">
        <v>2771</v>
      </c>
      <c r="B2666" s="32" t="s">
        <v>2596</v>
      </c>
      <c r="C2666" s="32">
        <v>2</v>
      </c>
      <c r="D2666" s="32">
        <v>2</v>
      </c>
      <c r="E2666" s="26" t="str">
        <f>IFERROR(MATCH(A2666,기사별유입!$J$3:$J$3072,0),"")</f>
        <v/>
      </c>
      <c r="F2666" s="26" t="str">
        <f>IF(E2666="","",E2666&amp;"@"&amp;COUNTIF($E$1:E2666,E2666))</f>
        <v/>
      </c>
      <c r="G2666" s="26" t="str">
        <f t="shared" si="41"/>
        <v>Google 검색</v>
      </c>
      <c r="I2666" s="26" t="str">
        <f>IF(E2666="","",INDEX('기사 리스트'!B:B,MATCH("https://skinnonews.com"&amp;A2666,'기사 리스트'!C:C,0)))</f>
        <v/>
      </c>
    </row>
    <row r="2667" spans="1:9">
      <c r="A2667" s="32" t="s">
        <v>2771</v>
      </c>
      <c r="B2667" s="32" t="s">
        <v>2601</v>
      </c>
      <c r="C2667" s="32">
        <v>2</v>
      </c>
      <c r="D2667" s="32">
        <v>1</v>
      </c>
      <c r="E2667" s="26" t="str">
        <f>IFERROR(MATCH(A2667,기사별유입!$J$3:$J$3072,0),"")</f>
        <v/>
      </c>
      <c r="F2667" s="26" t="str">
        <f>IF(E2667="","",E2667&amp;"@"&amp;COUNTIF($E$1:E2667,E2667))</f>
        <v/>
      </c>
      <c r="G2667" s="26" t="str">
        <f t="shared" si="41"/>
        <v>Naver.com</v>
      </c>
      <c r="I2667" s="26" t="str">
        <f>IF(E2667="","",INDEX('기사 리스트'!B:B,MATCH("https://skinnonews.com"&amp;A2667,'기사 리스트'!C:C,0)))</f>
        <v/>
      </c>
    </row>
    <row r="2668" spans="1:9">
      <c r="A2668" s="32" t="s">
        <v>1900</v>
      </c>
      <c r="B2668" s="32" t="s">
        <v>2596</v>
      </c>
      <c r="C2668" s="32">
        <v>2</v>
      </c>
      <c r="D2668" s="32">
        <v>1</v>
      </c>
      <c r="E2668" s="26" t="str">
        <f>IFERROR(MATCH(A2668,기사별유입!$J$3:$J$3072,0),"")</f>
        <v/>
      </c>
      <c r="F2668" s="26" t="str">
        <f>IF(E2668="","",E2668&amp;"@"&amp;COUNTIF($E$1:E2668,E2668))</f>
        <v/>
      </c>
      <c r="G2668" s="26" t="str">
        <f t="shared" si="41"/>
        <v>Google 검색</v>
      </c>
      <c r="I2668" s="26" t="str">
        <f>IF(E2668="","",INDEX('기사 리스트'!B:B,MATCH("https://skinnonews.com"&amp;A2668,'기사 리스트'!C:C,0)))</f>
        <v/>
      </c>
    </row>
    <row r="2669" spans="1:9">
      <c r="A2669" s="32" t="s">
        <v>3731</v>
      </c>
      <c r="B2669" s="32" t="s">
        <v>2596</v>
      </c>
      <c r="C2669" s="32">
        <v>2</v>
      </c>
      <c r="D2669" s="32">
        <v>2</v>
      </c>
      <c r="E2669" s="26" t="str">
        <f>IFERROR(MATCH(A2669,기사별유입!$J$3:$J$3072,0),"")</f>
        <v/>
      </c>
      <c r="F2669" s="26" t="str">
        <f>IF(E2669="","",E2669&amp;"@"&amp;COUNTIF($E$1:E2669,E2669))</f>
        <v/>
      </c>
      <c r="G2669" s="26" t="str">
        <f t="shared" si="41"/>
        <v>Google 검색</v>
      </c>
      <c r="I2669" s="26" t="str">
        <f>IF(E2669="","",INDEX('기사 리스트'!B:B,MATCH("https://skinnonews.com"&amp;A2669,'기사 리스트'!C:C,0)))</f>
        <v/>
      </c>
    </row>
    <row r="2670" spans="1:9">
      <c r="A2670" s="32" t="s">
        <v>3464</v>
      </c>
      <c r="B2670" s="32" t="s">
        <v>2597</v>
      </c>
      <c r="C2670" s="32">
        <v>2</v>
      </c>
      <c r="D2670" s="32">
        <v>1</v>
      </c>
      <c r="E2670" s="26" t="str">
        <f>IFERROR(MATCH(A2670,기사별유입!$J$3:$J$3072,0),"")</f>
        <v/>
      </c>
      <c r="F2670" s="26" t="str">
        <f>IF(E2670="","",E2670&amp;"@"&amp;COUNTIF($E$1:E2670,E2670))</f>
        <v/>
      </c>
      <c r="G2670" s="26" t="str">
        <f t="shared" si="41"/>
        <v>직접유입</v>
      </c>
      <c r="I2670" s="26" t="str">
        <f>IF(E2670="","",INDEX('기사 리스트'!B:B,MATCH("https://skinnonews.com"&amp;A2670,'기사 리스트'!C:C,0)))</f>
        <v/>
      </c>
    </row>
    <row r="2671" spans="1:9">
      <c r="A2671" s="32" t="s">
        <v>1901</v>
      </c>
      <c r="B2671" s="32" t="s">
        <v>2596</v>
      </c>
      <c r="C2671" s="32">
        <v>2</v>
      </c>
      <c r="D2671" s="32">
        <v>2</v>
      </c>
      <c r="E2671" s="26" t="str">
        <f>IFERROR(MATCH(A2671,기사별유입!$J$3:$J$3072,0),"")</f>
        <v/>
      </c>
      <c r="F2671" s="26" t="str">
        <f>IF(E2671="","",E2671&amp;"@"&amp;COUNTIF($E$1:E2671,E2671))</f>
        <v/>
      </c>
      <c r="G2671" s="26" t="str">
        <f t="shared" si="41"/>
        <v>Google 검색</v>
      </c>
      <c r="I2671" s="26" t="str">
        <f>IF(E2671="","",INDEX('기사 리스트'!B:B,MATCH("https://skinnonews.com"&amp;A2671,'기사 리스트'!C:C,0)))</f>
        <v/>
      </c>
    </row>
    <row r="2672" spans="1:9">
      <c r="A2672" s="32" t="s">
        <v>3733</v>
      </c>
      <c r="B2672" s="32" t="s">
        <v>2596</v>
      </c>
      <c r="C2672" s="32">
        <v>2</v>
      </c>
      <c r="D2672" s="32">
        <v>1</v>
      </c>
      <c r="E2672" s="26" t="str">
        <f>IFERROR(MATCH(A2672,기사별유입!$J$3:$J$3072,0),"")</f>
        <v/>
      </c>
      <c r="F2672" s="26" t="str">
        <f>IF(E2672="","",E2672&amp;"@"&amp;COUNTIF($E$1:E2672,E2672))</f>
        <v/>
      </c>
      <c r="G2672" s="26" t="str">
        <f t="shared" si="41"/>
        <v>Google 검색</v>
      </c>
      <c r="I2672" s="26" t="str">
        <f>IF(E2672="","",INDEX('기사 리스트'!B:B,MATCH("https://skinnonews.com"&amp;A2672,'기사 리스트'!C:C,0)))</f>
        <v/>
      </c>
    </row>
    <row r="2673" spans="1:9">
      <c r="A2673" s="32" t="s">
        <v>1045</v>
      </c>
      <c r="B2673" s="32" t="s">
        <v>2598</v>
      </c>
      <c r="C2673" s="32">
        <v>2</v>
      </c>
      <c r="D2673" s="32">
        <v>2</v>
      </c>
      <c r="E2673" s="26" t="str">
        <f>IFERROR(MATCH(A2673,기사별유입!$J$3:$J$3072,0),"")</f>
        <v/>
      </c>
      <c r="F2673" s="26" t="str">
        <f>IF(E2673="","",E2673&amp;"@"&amp;COUNTIF($E$1:E2673,E2673))</f>
        <v/>
      </c>
      <c r="G2673" s="26" t="str">
        <f t="shared" si="41"/>
        <v>Naver 검색</v>
      </c>
      <c r="I2673" s="26" t="str">
        <f>IF(E2673="","",INDEX('기사 리스트'!B:B,MATCH("https://skinnonews.com"&amp;A2673,'기사 리스트'!C:C,0)))</f>
        <v/>
      </c>
    </row>
    <row r="2674" spans="1:9">
      <c r="A2674" s="32" t="s">
        <v>1469</v>
      </c>
      <c r="B2674" s="32" t="s">
        <v>2598</v>
      </c>
      <c r="C2674" s="32">
        <v>2</v>
      </c>
      <c r="D2674" s="32">
        <v>2</v>
      </c>
      <c r="E2674" s="26" t="str">
        <f>IFERROR(MATCH(A2674,기사별유입!$J$3:$J$3072,0),"")</f>
        <v/>
      </c>
      <c r="F2674" s="26" t="str">
        <f>IF(E2674="","",E2674&amp;"@"&amp;COUNTIF($E$1:E2674,E2674))</f>
        <v/>
      </c>
      <c r="G2674" s="26" t="str">
        <f t="shared" si="41"/>
        <v>Naver 검색</v>
      </c>
      <c r="I2674" s="26" t="str">
        <f>IF(E2674="","",INDEX('기사 리스트'!B:B,MATCH("https://skinnonews.com"&amp;A2674,'기사 리스트'!C:C,0)))</f>
        <v/>
      </c>
    </row>
    <row r="2675" spans="1:9">
      <c r="A2675" s="32" t="s">
        <v>1176</v>
      </c>
      <c r="B2675" s="32" t="s">
        <v>2598</v>
      </c>
      <c r="C2675" s="32">
        <v>2</v>
      </c>
      <c r="D2675" s="32">
        <v>2</v>
      </c>
      <c r="E2675" s="26" t="str">
        <f>IFERROR(MATCH(A2675,기사별유입!$J$3:$J$3072,0),"")</f>
        <v/>
      </c>
      <c r="F2675" s="26" t="str">
        <f>IF(E2675="","",E2675&amp;"@"&amp;COUNTIF($E$1:E2675,E2675))</f>
        <v/>
      </c>
      <c r="G2675" s="26" t="str">
        <f t="shared" si="41"/>
        <v>Naver 검색</v>
      </c>
      <c r="I2675" s="26" t="str">
        <f>IF(E2675="","",INDEX('기사 리스트'!B:B,MATCH("https://skinnonews.com"&amp;A2675,'기사 리스트'!C:C,0)))</f>
        <v/>
      </c>
    </row>
    <row r="2676" spans="1:9">
      <c r="A2676" s="32" t="s">
        <v>3734</v>
      </c>
      <c r="B2676" s="32" t="s">
        <v>2596</v>
      </c>
      <c r="C2676" s="32">
        <v>2</v>
      </c>
      <c r="D2676" s="32">
        <v>2</v>
      </c>
      <c r="E2676" s="26" t="str">
        <f>IFERROR(MATCH(A2676,기사별유입!$J$3:$J$3072,0),"")</f>
        <v/>
      </c>
      <c r="F2676" s="26" t="str">
        <f>IF(E2676="","",E2676&amp;"@"&amp;COUNTIF($E$1:E2676,E2676))</f>
        <v/>
      </c>
      <c r="G2676" s="26" t="str">
        <f t="shared" si="41"/>
        <v>Google 검색</v>
      </c>
      <c r="I2676" s="26" t="str">
        <f>IF(E2676="","",INDEX('기사 리스트'!B:B,MATCH("https://skinnonews.com"&amp;A2676,'기사 리스트'!C:C,0)))</f>
        <v/>
      </c>
    </row>
    <row r="2677" spans="1:9">
      <c r="A2677" s="32" t="s">
        <v>3094</v>
      </c>
      <c r="B2677" s="32" t="s">
        <v>2596</v>
      </c>
      <c r="C2677" s="32">
        <v>2</v>
      </c>
      <c r="D2677" s="32">
        <v>1</v>
      </c>
      <c r="E2677" s="26" t="str">
        <f>IFERROR(MATCH(A2677,기사별유입!$J$3:$J$3072,0),"")</f>
        <v/>
      </c>
      <c r="F2677" s="26" t="str">
        <f>IF(E2677="","",E2677&amp;"@"&amp;COUNTIF($E$1:E2677,E2677))</f>
        <v/>
      </c>
      <c r="G2677" s="26" t="str">
        <f t="shared" si="41"/>
        <v>Google 검색</v>
      </c>
      <c r="I2677" s="26" t="str">
        <f>IF(E2677="","",INDEX('기사 리스트'!B:B,MATCH("https://skinnonews.com"&amp;A2677,'기사 리스트'!C:C,0)))</f>
        <v/>
      </c>
    </row>
    <row r="2678" spans="1:9">
      <c r="A2678" s="32" t="s">
        <v>2004</v>
      </c>
      <c r="B2678" s="32" t="s">
        <v>2596</v>
      </c>
      <c r="C2678" s="32">
        <v>2</v>
      </c>
      <c r="D2678" s="32">
        <v>2</v>
      </c>
      <c r="E2678" s="26" t="str">
        <f>IFERROR(MATCH(A2678,기사별유입!$J$3:$J$3072,0),"")</f>
        <v/>
      </c>
      <c r="F2678" s="26" t="str">
        <f>IF(E2678="","",E2678&amp;"@"&amp;COUNTIF($E$1:E2678,E2678))</f>
        <v/>
      </c>
      <c r="G2678" s="26" t="str">
        <f t="shared" si="41"/>
        <v>Google 검색</v>
      </c>
      <c r="I2678" s="26" t="str">
        <f>IF(E2678="","",INDEX('기사 리스트'!B:B,MATCH("https://skinnonews.com"&amp;A2678,'기사 리스트'!C:C,0)))</f>
        <v/>
      </c>
    </row>
    <row r="2679" spans="1:9">
      <c r="A2679" s="32" t="s">
        <v>3543</v>
      </c>
      <c r="B2679" s="32" t="s">
        <v>2596</v>
      </c>
      <c r="C2679" s="32">
        <v>2</v>
      </c>
      <c r="D2679" s="32">
        <v>2</v>
      </c>
      <c r="E2679" s="26" t="str">
        <f>IFERROR(MATCH(A2679,기사별유입!$J$3:$J$3072,0),"")</f>
        <v/>
      </c>
      <c r="F2679" s="26" t="str">
        <f>IF(E2679="","",E2679&amp;"@"&amp;COUNTIF($E$1:E2679,E2679))</f>
        <v/>
      </c>
      <c r="G2679" s="26" t="str">
        <f t="shared" si="41"/>
        <v>Google 검색</v>
      </c>
      <c r="I2679" s="26" t="str">
        <f>IF(E2679="","",INDEX('기사 리스트'!B:B,MATCH("https://skinnonews.com"&amp;A2679,'기사 리스트'!C:C,0)))</f>
        <v/>
      </c>
    </row>
    <row r="2680" spans="1:9">
      <c r="A2680" s="32" t="s">
        <v>3543</v>
      </c>
      <c r="B2680" s="32" t="s">
        <v>2601</v>
      </c>
      <c r="C2680" s="32">
        <v>2</v>
      </c>
      <c r="D2680" s="32">
        <v>1</v>
      </c>
      <c r="E2680" s="26" t="str">
        <f>IFERROR(MATCH(A2680,기사별유입!$J$3:$J$3072,0),"")</f>
        <v/>
      </c>
      <c r="F2680" s="26" t="str">
        <f>IF(E2680="","",E2680&amp;"@"&amp;COUNTIF($E$1:E2680,E2680))</f>
        <v/>
      </c>
      <c r="G2680" s="26" t="str">
        <f t="shared" si="41"/>
        <v>Naver.com</v>
      </c>
      <c r="I2680" s="26" t="str">
        <f>IF(E2680="","",INDEX('기사 리스트'!B:B,MATCH("https://skinnonews.com"&amp;A2680,'기사 리스트'!C:C,0)))</f>
        <v/>
      </c>
    </row>
    <row r="2681" spans="1:9">
      <c r="A2681" s="32" t="s">
        <v>2119</v>
      </c>
      <c r="B2681" s="32" t="s">
        <v>2596</v>
      </c>
      <c r="C2681" s="32">
        <v>2</v>
      </c>
      <c r="D2681" s="32">
        <v>2</v>
      </c>
      <c r="E2681" s="26" t="str">
        <f>IFERROR(MATCH(A2681,기사별유입!$J$3:$J$3072,0),"")</f>
        <v/>
      </c>
      <c r="F2681" s="26" t="str">
        <f>IF(E2681="","",E2681&amp;"@"&amp;COUNTIF($E$1:E2681,E2681))</f>
        <v/>
      </c>
      <c r="G2681" s="26" t="str">
        <f t="shared" si="41"/>
        <v>Google 검색</v>
      </c>
      <c r="I2681" s="26" t="str">
        <f>IF(E2681="","",INDEX('기사 리스트'!B:B,MATCH("https://skinnonews.com"&amp;A2681,'기사 리스트'!C:C,0)))</f>
        <v/>
      </c>
    </row>
    <row r="2682" spans="1:9">
      <c r="A2682" s="32" t="s">
        <v>3735</v>
      </c>
      <c r="B2682" s="32" t="s">
        <v>2596</v>
      </c>
      <c r="C2682" s="32">
        <v>2</v>
      </c>
      <c r="D2682" s="32">
        <v>1</v>
      </c>
      <c r="E2682" s="26" t="str">
        <f>IFERROR(MATCH(A2682,기사별유입!$J$3:$J$3072,0),"")</f>
        <v/>
      </c>
      <c r="F2682" s="26" t="str">
        <f>IF(E2682="","",E2682&amp;"@"&amp;COUNTIF($E$1:E2682,E2682))</f>
        <v/>
      </c>
      <c r="G2682" s="26" t="str">
        <f t="shared" si="41"/>
        <v>Google 검색</v>
      </c>
      <c r="I2682" s="26" t="str">
        <f>IF(E2682="","",INDEX('기사 리스트'!B:B,MATCH("https://skinnonews.com"&amp;A2682,'기사 리스트'!C:C,0)))</f>
        <v/>
      </c>
    </row>
    <row r="2683" spans="1:9">
      <c r="A2683" s="32" t="s">
        <v>2437</v>
      </c>
      <c r="B2683" s="32" t="s">
        <v>2596</v>
      </c>
      <c r="C2683" s="32">
        <v>2</v>
      </c>
      <c r="D2683" s="32">
        <v>2</v>
      </c>
      <c r="E2683" s="26" t="str">
        <f>IFERROR(MATCH(A2683,기사별유입!$J$3:$J$3072,0),"")</f>
        <v/>
      </c>
      <c r="F2683" s="26" t="str">
        <f>IF(E2683="","",E2683&amp;"@"&amp;COUNTIF($E$1:E2683,E2683))</f>
        <v/>
      </c>
      <c r="G2683" s="26" t="str">
        <f t="shared" si="41"/>
        <v>Google 검색</v>
      </c>
      <c r="I2683" s="26" t="str">
        <f>IF(E2683="","",INDEX('기사 리스트'!B:B,MATCH("https://skinnonews.com"&amp;A2683,'기사 리스트'!C:C,0)))</f>
        <v/>
      </c>
    </row>
    <row r="2684" spans="1:9">
      <c r="A2684" s="32" t="s">
        <v>2437</v>
      </c>
      <c r="B2684" s="32" t="s">
        <v>2606</v>
      </c>
      <c r="C2684" s="32">
        <v>2</v>
      </c>
      <c r="D2684" s="32">
        <v>1</v>
      </c>
      <c r="E2684" s="26" t="str">
        <f>IFERROR(MATCH(A2684,기사별유입!$J$3:$J$3072,0),"")</f>
        <v/>
      </c>
      <c r="F2684" s="26" t="str">
        <f>IF(E2684="","",E2684&amp;"@"&amp;COUNTIF($E$1:E2684,E2684))</f>
        <v/>
      </c>
      <c r="G2684" s="26" t="str">
        <f t="shared" si="41"/>
        <v>M.search.naver.com</v>
      </c>
      <c r="I2684" s="26" t="str">
        <f>IF(E2684="","",INDEX('기사 리스트'!B:B,MATCH("https://skinnonews.com"&amp;A2684,'기사 리스트'!C:C,0)))</f>
        <v/>
      </c>
    </row>
    <row r="2685" spans="1:9">
      <c r="A2685" s="32" t="s">
        <v>3736</v>
      </c>
      <c r="B2685" s="32" t="s">
        <v>2598</v>
      </c>
      <c r="C2685" s="32">
        <v>2</v>
      </c>
      <c r="D2685" s="32">
        <v>1</v>
      </c>
      <c r="E2685" s="26" t="str">
        <f>IFERROR(MATCH(A2685,기사별유입!$J$3:$J$3072,0),"")</f>
        <v/>
      </c>
      <c r="F2685" s="26" t="str">
        <f>IF(E2685="","",E2685&amp;"@"&amp;COUNTIF($E$1:E2685,E2685))</f>
        <v/>
      </c>
      <c r="G2685" s="26" t="str">
        <f t="shared" si="41"/>
        <v>Naver 검색</v>
      </c>
      <c r="I2685" s="26" t="str">
        <f>IF(E2685="","",INDEX('기사 리스트'!B:B,MATCH("https://skinnonews.com"&amp;A2685,'기사 리스트'!C:C,0)))</f>
        <v/>
      </c>
    </row>
    <row r="2686" spans="1:9">
      <c r="A2686" s="32" t="s">
        <v>2256</v>
      </c>
      <c r="B2686" s="32" t="s">
        <v>2597</v>
      </c>
      <c r="C2686" s="32">
        <v>2</v>
      </c>
      <c r="D2686" s="32">
        <v>2</v>
      </c>
      <c r="E2686" s="26" t="str">
        <f>IFERROR(MATCH(A2686,기사별유입!$J$3:$J$3072,0),"")</f>
        <v/>
      </c>
      <c r="F2686" s="26" t="str">
        <f>IF(E2686="","",E2686&amp;"@"&amp;COUNTIF($E$1:E2686,E2686))</f>
        <v/>
      </c>
      <c r="G2686" s="26" t="str">
        <f t="shared" si="41"/>
        <v>직접유입</v>
      </c>
      <c r="I2686" s="26" t="str">
        <f>IF(E2686="","",INDEX('기사 리스트'!B:B,MATCH("https://skinnonews.com"&amp;A2686,'기사 리스트'!C:C,0)))</f>
        <v/>
      </c>
    </row>
    <row r="2687" spans="1:9">
      <c r="A2687" s="32" t="s">
        <v>1736</v>
      </c>
      <c r="B2687" s="32" t="s">
        <v>2596</v>
      </c>
      <c r="C2687" s="32">
        <v>2</v>
      </c>
      <c r="D2687" s="32">
        <v>2</v>
      </c>
      <c r="E2687" s="26" t="str">
        <f>IFERROR(MATCH(A2687,기사별유입!$J$3:$J$3072,0),"")</f>
        <v/>
      </c>
      <c r="F2687" s="26" t="str">
        <f>IF(E2687="","",E2687&amp;"@"&amp;COUNTIF($E$1:E2687,E2687))</f>
        <v/>
      </c>
      <c r="G2687" s="26" t="str">
        <f t="shared" si="41"/>
        <v>Google 검색</v>
      </c>
      <c r="I2687" s="26" t="str">
        <f>IF(E2687="","",INDEX('기사 리스트'!B:B,MATCH("https://skinnonews.com"&amp;A2687,'기사 리스트'!C:C,0)))</f>
        <v/>
      </c>
    </row>
    <row r="2688" spans="1:9">
      <c r="A2688" s="32" t="s">
        <v>2812</v>
      </c>
      <c r="B2688" s="32" t="s">
        <v>2596</v>
      </c>
      <c r="C2688" s="32">
        <v>2</v>
      </c>
      <c r="D2688" s="32">
        <v>2</v>
      </c>
      <c r="E2688" s="26" t="str">
        <f>IFERROR(MATCH(A2688,기사별유입!$J$3:$J$3072,0),"")</f>
        <v/>
      </c>
      <c r="F2688" s="26" t="str">
        <f>IF(E2688="","",E2688&amp;"@"&amp;COUNTIF($E$1:E2688,E2688))</f>
        <v/>
      </c>
      <c r="G2688" s="26" t="str">
        <f t="shared" si="41"/>
        <v>Google 검색</v>
      </c>
      <c r="I2688" s="26" t="str">
        <f>IF(E2688="","",INDEX('기사 리스트'!B:B,MATCH("https://skinnonews.com"&amp;A2688,'기사 리스트'!C:C,0)))</f>
        <v/>
      </c>
    </row>
    <row r="2689" spans="1:9">
      <c r="A2689" s="32" t="s">
        <v>3737</v>
      </c>
      <c r="B2689" s="32" t="s">
        <v>2596</v>
      </c>
      <c r="C2689" s="32">
        <v>2</v>
      </c>
      <c r="D2689" s="32">
        <v>1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Google 검색</v>
      </c>
      <c r="I2689" s="26" t="str">
        <f>IF(E2689="","",INDEX('기사 리스트'!B:B,MATCH("https://skinnonews.com"&amp;A2689,'기사 리스트'!C:C,0)))</f>
        <v/>
      </c>
    </row>
    <row r="2690" spans="1:9">
      <c r="A2690" s="32" t="s">
        <v>3740</v>
      </c>
      <c r="B2690" s="32" t="s">
        <v>2596</v>
      </c>
      <c r="C2690" s="32">
        <v>2</v>
      </c>
      <c r="D2690" s="32">
        <v>2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Google 검색</v>
      </c>
      <c r="I2690" s="26" t="str">
        <f>IF(E2690="","",INDEX('기사 리스트'!B:B,MATCH("https://skinnonews.com"&amp;A2690,'기사 리스트'!C:C,0)))</f>
        <v/>
      </c>
    </row>
    <row r="2691" spans="1:9">
      <c r="A2691" s="32" t="s">
        <v>3741</v>
      </c>
      <c r="B2691" s="32" t="s">
        <v>2596</v>
      </c>
      <c r="C2691" s="32">
        <v>2</v>
      </c>
      <c r="D2691" s="32">
        <v>1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Google 검색</v>
      </c>
      <c r="I2691" s="26" t="str">
        <f>IF(E2691="","",INDEX('기사 리스트'!B:B,MATCH("https://skinnonews.com"&amp;A2691,'기사 리스트'!C:C,0)))</f>
        <v/>
      </c>
    </row>
    <row r="2692" spans="1:9">
      <c r="A2692" s="32" t="s">
        <v>3742</v>
      </c>
      <c r="B2692" s="32" t="s">
        <v>2596</v>
      </c>
      <c r="C2692" s="32">
        <v>2</v>
      </c>
      <c r="D2692" s="32">
        <v>2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Google 검색</v>
      </c>
      <c r="I2692" s="26" t="str">
        <f>IF(E2692="","",INDEX('기사 리스트'!B:B,MATCH("https://skinnonews.com"&amp;A2692,'기사 리스트'!C:C,0)))</f>
        <v/>
      </c>
    </row>
    <row r="2693" spans="1:9">
      <c r="A2693" s="32" t="s">
        <v>3743</v>
      </c>
      <c r="B2693" s="32" t="s">
        <v>2596</v>
      </c>
      <c r="C2693" s="32">
        <v>2</v>
      </c>
      <c r="D2693" s="32">
        <v>2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Google 검색</v>
      </c>
      <c r="I2693" s="26" t="str">
        <f>IF(E2693="","",INDEX('기사 리스트'!B:B,MATCH("https://skinnonews.com"&amp;A2693,'기사 리스트'!C:C,0)))</f>
        <v/>
      </c>
    </row>
    <row r="2694" spans="1:9">
      <c r="A2694" s="32" t="s">
        <v>1141</v>
      </c>
      <c r="B2694" s="32" t="s">
        <v>2606</v>
      </c>
      <c r="C2694" s="32">
        <v>2</v>
      </c>
      <c r="D2694" s="32">
        <v>2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M.search.naver.com</v>
      </c>
      <c r="I2694" s="26" t="str">
        <f>IF(E2694="","",INDEX('기사 리스트'!B:B,MATCH("https://skinnonews.com"&amp;A2694,'기사 리스트'!C:C,0)))</f>
        <v/>
      </c>
    </row>
    <row r="2695" spans="1:9">
      <c r="A2695" s="32" t="s">
        <v>1141</v>
      </c>
      <c r="B2695" s="32" t="s">
        <v>2601</v>
      </c>
      <c r="C2695" s="32">
        <v>2</v>
      </c>
      <c r="D2695" s="32">
        <v>2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Naver.com</v>
      </c>
      <c r="I2695" s="26" t="str">
        <f>IF(E2695="","",INDEX('기사 리스트'!B:B,MATCH("https://skinnonews.com"&amp;A2695,'기사 리스트'!C:C,0)))</f>
        <v/>
      </c>
    </row>
    <row r="2696" spans="1:9">
      <c r="A2696" s="32" t="s">
        <v>2258</v>
      </c>
      <c r="B2696" s="32" t="s">
        <v>2596</v>
      </c>
      <c r="C2696" s="32">
        <v>2</v>
      </c>
      <c r="D2696" s="32">
        <v>1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Google 검색</v>
      </c>
      <c r="I2696" s="26" t="str">
        <f>IF(E2696="","",INDEX('기사 리스트'!B:B,MATCH("https://skinnonews.com"&amp;A2696,'기사 리스트'!C:C,0)))</f>
        <v/>
      </c>
    </row>
    <row r="2697" spans="1:9">
      <c r="A2697" s="32" t="s">
        <v>2258</v>
      </c>
      <c r="B2697" s="32" t="s">
        <v>2598</v>
      </c>
      <c r="C2697" s="32">
        <v>2</v>
      </c>
      <c r="D2697" s="32">
        <v>2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Naver 검색</v>
      </c>
      <c r="I2697" s="26" t="str">
        <f>IF(E2697="","",INDEX('기사 리스트'!B:B,MATCH("https://skinnonews.com"&amp;A2697,'기사 리스트'!C:C,0)))</f>
        <v/>
      </c>
    </row>
    <row r="2698" spans="1:9">
      <c r="A2698" s="32" t="s">
        <v>2258</v>
      </c>
      <c r="B2698" s="32" t="s">
        <v>2601</v>
      </c>
      <c r="C2698" s="32">
        <v>2</v>
      </c>
      <c r="D2698" s="32">
        <v>2</v>
      </c>
      <c r="E2698" s="26" t="str">
        <f>IFERROR(MATCH(A2698,기사별유입!$J$3:$J$3072,0),"")</f>
        <v/>
      </c>
      <c r="F2698" s="26" t="str">
        <f>IF(E2698="","",E2698&amp;"@"&amp;COUNTIF($E$1:E2698,E2698))</f>
        <v/>
      </c>
      <c r="G2698" s="26" t="str">
        <f t="shared" si="42"/>
        <v>Naver.com</v>
      </c>
      <c r="I2698" s="26" t="str">
        <f>IF(E2698="","",INDEX('기사 리스트'!B:B,MATCH("https://skinnonews.com"&amp;A2698,'기사 리스트'!C:C,0)))</f>
        <v/>
      </c>
    </row>
    <row r="2699" spans="1:9">
      <c r="A2699" s="32" t="s">
        <v>3744</v>
      </c>
      <c r="B2699" s="32" t="s">
        <v>2596</v>
      </c>
      <c r="C2699" s="32">
        <v>2</v>
      </c>
      <c r="D2699" s="32">
        <v>1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Google 검색</v>
      </c>
      <c r="I2699" s="26" t="str">
        <f>IF(E2699="","",INDEX('기사 리스트'!B:B,MATCH("https://skinnonews.com"&amp;A2699,'기사 리스트'!C:C,0)))</f>
        <v/>
      </c>
    </row>
    <row r="2700" spans="1:9">
      <c r="A2700" s="32" t="s">
        <v>3745</v>
      </c>
      <c r="B2700" s="32" t="s">
        <v>2596</v>
      </c>
      <c r="C2700" s="32">
        <v>2</v>
      </c>
      <c r="D2700" s="32">
        <v>2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Google 검색</v>
      </c>
      <c r="I2700" s="26" t="str">
        <f>IF(E2700="","",INDEX('기사 리스트'!B:B,MATCH("https://skinnonews.com"&amp;A2700,'기사 리스트'!C:C,0)))</f>
        <v/>
      </c>
    </row>
    <row r="2701" spans="1:9">
      <c r="A2701" s="32" t="s">
        <v>1025</v>
      </c>
      <c r="B2701" s="32" t="s">
        <v>2598</v>
      </c>
      <c r="C2701" s="32">
        <v>2</v>
      </c>
      <c r="D2701" s="32">
        <v>2</v>
      </c>
      <c r="E2701" s="26">
        <f>IFERROR(MATCH(A2701,기사별유입!$J$3:$J$3072,0),"")</f>
        <v>13</v>
      </c>
      <c r="F2701" s="26" t="str">
        <f>IF(E2701="","",E2701&amp;"@"&amp;COUNTIF($E$1:E2701,E2701))</f>
        <v>13@4</v>
      </c>
      <c r="G2701" s="26" t="str">
        <f t="shared" si="42"/>
        <v>Naver 검색</v>
      </c>
      <c r="I2701" s="26" t="str">
        <f>IF(E2701="","",INDEX('기사 리스트'!B:B,MATCH("https://skinnonews.com"&amp;A2701,'기사 리스트'!C:C,0)))</f>
        <v>원유의 분별 증류에 의해 생산되는 석유 제품의 성상(性狀)과 용도</v>
      </c>
    </row>
    <row r="2702" spans="1:9">
      <c r="A2702" s="32" t="s">
        <v>2007</v>
      </c>
      <c r="B2702" s="32" t="s">
        <v>2596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Google 검색</v>
      </c>
      <c r="I2702" s="26" t="str">
        <f>IF(E2702="","",INDEX('기사 리스트'!B:B,MATCH("https://skinnonews.com"&amp;A2702,'기사 리스트'!C:C,0)))</f>
        <v/>
      </c>
    </row>
    <row r="2703" spans="1:9">
      <c r="A2703" s="32" t="s">
        <v>1021</v>
      </c>
      <c r="B2703" s="32" t="s">
        <v>2609</v>
      </c>
      <c r="C2703" s="32">
        <v>2</v>
      </c>
      <c r="D2703" s="32">
        <v>2</v>
      </c>
      <c r="E2703" s="26">
        <f>IFERROR(MATCH(A2703,기사별유입!$J$3:$J$3072,0),"")</f>
        <v>22</v>
      </c>
      <c r="F2703" s="26" t="str">
        <f>IF(E2703="","",E2703&amp;"@"&amp;COUNTIF($E$1:E2703,E2703))</f>
        <v>22@4</v>
      </c>
      <c r="G2703" s="26" t="str">
        <f t="shared" si="42"/>
        <v>Bing</v>
      </c>
      <c r="I2703" s="26" t="str">
        <f>IF(E2703="","",INDEX('기사 리스트'!B:B,MATCH("https://skinnonews.com"&amp;A2703,'기사 리스트'!C:C,0)))</f>
        <v>석유화학으로 탄생한 플라스틱 소재 ‘폴리에틸렌(Polyethylene)’! 어떻게 사용될까?</v>
      </c>
    </row>
    <row r="2704" spans="1:9">
      <c r="A2704" s="32" t="s">
        <v>3746</v>
      </c>
      <c r="B2704" s="32" t="s">
        <v>2596</v>
      </c>
      <c r="C2704" s="32">
        <v>2</v>
      </c>
      <c r="D2704" s="32">
        <v>2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Google 검색</v>
      </c>
      <c r="I2704" s="26" t="str">
        <f>IF(E2704="","",INDEX('기사 리스트'!B:B,MATCH("https://skinnonews.com"&amp;A2704,'기사 리스트'!C:C,0)))</f>
        <v/>
      </c>
    </row>
    <row r="2705" spans="1:9">
      <c r="A2705" s="32" t="s">
        <v>2894</v>
      </c>
      <c r="B2705" s="32" t="s">
        <v>2596</v>
      </c>
      <c r="C2705" s="32">
        <v>2</v>
      </c>
      <c r="D2705" s="32">
        <v>2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Google 검색</v>
      </c>
      <c r="I2705" s="26" t="str">
        <f>IF(E2705="","",INDEX('기사 리스트'!B:B,MATCH("https://skinnonews.com"&amp;A2705,'기사 리스트'!C:C,0)))</f>
        <v/>
      </c>
    </row>
    <row r="2706" spans="1:9">
      <c r="A2706" s="32" t="s">
        <v>1085</v>
      </c>
      <c r="B2706" s="32" t="s">
        <v>2609</v>
      </c>
      <c r="C2706" s="32">
        <v>2</v>
      </c>
      <c r="D2706" s="32">
        <v>2</v>
      </c>
      <c r="E2706" s="26">
        <f>IFERROR(MATCH(A2706,기사별유입!$J$3:$J$3072,0),"")</f>
        <v>38</v>
      </c>
      <c r="F2706" s="26" t="str">
        <f>IF(E2706="","",E2706&amp;"@"&amp;COUNTIF($E$1:E2706,E2706))</f>
        <v>38@3</v>
      </c>
      <c r="G2706" s="26" t="str">
        <f t="shared" si="42"/>
        <v>Bing</v>
      </c>
      <c r="I2706" s="26" t="e">
        <f>IF(E2706="","",INDEX('기사 리스트'!B:B,MATCH("https://skinnonews.com"&amp;A2706,'기사 리스트'!C:C,0)))</f>
        <v>#N/A</v>
      </c>
    </row>
    <row r="2707" spans="1:9">
      <c r="A2707" s="32" t="s">
        <v>3747</v>
      </c>
      <c r="B2707" s="32" t="s">
        <v>2596</v>
      </c>
      <c r="C2707" s="32">
        <v>2</v>
      </c>
      <c r="D2707" s="32">
        <v>1</v>
      </c>
      <c r="E2707" s="26" t="str">
        <f>IFERROR(MATCH(A2707,기사별유입!$J$3:$J$3072,0),"")</f>
        <v/>
      </c>
      <c r="F2707" s="26" t="str">
        <f>IF(E2707="","",E2707&amp;"@"&amp;COUNTIF($E$1:E2707,E2707))</f>
        <v/>
      </c>
      <c r="G2707" s="26" t="str">
        <f t="shared" si="42"/>
        <v>Google 검색</v>
      </c>
      <c r="I2707" s="26" t="str">
        <f>IF(E2707="","",INDEX('기사 리스트'!B:B,MATCH("https://skinnonews.com"&amp;A2707,'기사 리스트'!C:C,0)))</f>
        <v/>
      </c>
    </row>
    <row r="2708" spans="1:9">
      <c r="A2708" s="32" t="s">
        <v>2778</v>
      </c>
      <c r="B2708" s="32" t="s">
        <v>2596</v>
      </c>
      <c r="C2708" s="32">
        <v>2</v>
      </c>
      <c r="D2708" s="32">
        <v>2</v>
      </c>
      <c r="E2708" s="26" t="str">
        <f>IFERROR(MATCH(A2708,기사별유입!$J$3:$J$3072,0),"")</f>
        <v/>
      </c>
      <c r="F2708" s="26" t="str">
        <f>IF(E2708="","",E2708&amp;"@"&amp;COUNTIF($E$1:E2708,E2708))</f>
        <v/>
      </c>
      <c r="G2708" s="26" t="str">
        <f t="shared" si="42"/>
        <v>Google 검색</v>
      </c>
      <c r="I2708" s="26" t="str">
        <f>IF(E2708="","",INDEX('기사 리스트'!B:B,MATCH("https://skinnonews.com"&amp;A2708,'기사 리스트'!C:C,0)))</f>
        <v/>
      </c>
    </row>
    <row r="2709" spans="1:9">
      <c r="A2709" s="32" t="s">
        <v>1903</v>
      </c>
      <c r="B2709" s="32" t="s">
        <v>2597</v>
      </c>
      <c r="C2709" s="32">
        <v>2</v>
      </c>
      <c r="D2709" s="32">
        <v>2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직접유입</v>
      </c>
      <c r="I2709" s="26" t="str">
        <f>IF(E2709="","",INDEX('기사 리스트'!B:B,MATCH("https://skinnonews.com"&amp;A2709,'기사 리스트'!C:C,0)))</f>
        <v/>
      </c>
    </row>
    <row r="2710" spans="1:9">
      <c r="A2710" s="32" t="s">
        <v>1008</v>
      </c>
      <c r="B2710" s="32" t="s">
        <v>2601</v>
      </c>
      <c r="C2710" s="32">
        <v>2</v>
      </c>
      <c r="D2710" s="32">
        <v>2</v>
      </c>
      <c r="E2710" s="26">
        <f>IFERROR(MATCH(A2710,기사별유입!$J$3:$J$3072,0),"")</f>
        <v>10</v>
      </c>
      <c r="F2710" s="26" t="str">
        <f>IF(E2710="","",E2710&amp;"@"&amp;COUNTIF($E$1:E2710,E2710))</f>
        <v>10@5</v>
      </c>
      <c r="G2710" s="26" t="str">
        <f t="shared" si="42"/>
        <v>Naver.com</v>
      </c>
      <c r="I2710" s="26" t="str">
        <f>IF(E2710="","",INDEX('기사 리스트'!B:B,MATCH("https://skinnonews.com"&amp;A2710,'기사 리스트'!C:C,0)))</f>
        <v>비행기를 띄우는 힘, ‘항공유’의 모든 것</v>
      </c>
    </row>
    <row r="2711" spans="1:9">
      <c r="A2711" s="32" t="s">
        <v>1286</v>
      </c>
      <c r="B2711" s="32" t="s">
        <v>2643</v>
      </c>
      <c r="C2711" s="32">
        <v>2</v>
      </c>
      <c r="D2711" s="32">
        <v>1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Lens.google.com</v>
      </c>
      <c r="I2711" s="26" t="str">
        <f>IF(E2711="","",INDEX('기사 리스트'!B:B,MATCH("https://skinnonews.com"&amp;A2711,'기사 리스트'!C:C,0)))</f>
        <v/>
      </c>
    </row>
    <row r="2712" spans="1:9">
      <c r="A2712" s="32" t="s">
        <v>3748</v>
      </c>
      <c r="B2712" s="32" t="s">
        <v>2596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Google 검색</v>
      </c>
      <c r="I2712" s="26" t="str">
        <f>IF(E2712="","",INDEX('기사 리스트'!B:B,MATCH("https://skinnonews.com"&amp;A2712,'기사 리스트'!C:C,0)))</f>
        <v/>
      </c>
    </row>
    <row r="2713" spans="1:9">
      <c r="A2713" s="32" t="s">
        <v>3749</v>
      </c>
      <c r="B2713" s="32" t="s">
        <v>2596</v>
      </c>
      <c r="C2713" s="32">
        <v>2</v>
      </c>
      <c r="D2713" s="32">
        <v>1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Google 검색</v>
      </c>
      <c r="I2713" s="26" t="str">
        <f>IF(E2713="","",INDEX('기사 리스트'!B:B,MATCH("https://skinnonews.com"&amp;A2713,'기사 리스트'!C:C,0)))</f>
        <v/>
      </c>
    </row>
    <row r="2714" spans="1:9">
      <c r="A2714" s="32" t="s">
        <v>3750</v>
      </c>
      <c r="B2714" s="32" t="s">
        <v>2596</v>
      </c>
      <c r="C2714" s="32">
        <v>2</v>
      </c>
      <c r="D2714" s="32">
        <v>1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Google 검색</v>
      </c>
      <c r="I2714" s="26" t="str">
        <f>IF(E2714="","",INDEX('기사 리스트'!B:B,MATCH("https://skinnonews.com"&amp;A2714,'기사 리스트'!C:C,0)))</f>
        <v/>
      </c>
    </row>
    <row r="2715" spans="1:9">
      <c r="A2715" s="32" t="s">
        <v>2123</v>
      </c>
      <c r="B2715" s="32" t="s">
        <v>2596</v>
      </c>
      <c r="C2715" s="32">
        <v>2</v>
      </c>
      <c r="D2715" s="32">
        <v>2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Google 검색</v>
      </c>
      <c r="I2715" s="26" t="str">
        <f>IF(E2715="","",INDEX('기사 리스트'!B:B,MATCH("https://skinnonews.com"&amp;A2715,'기사 리스트'!C:C,0)))</f>
        <v/>
      </c>
    </row>
    <row r="2716" spans="1:9">
      <c r="A2716" s="32" t="s">
        <v>1500</v>
      </c>
      <c r="B2716" s="32" t="s">
        <v>2609</v>
      </c>
      <c r="C2716" s="32">
        <v>2</v>
      </c>
      <c r="D2716" s="32">
        <v>2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Bing</v>
      </c>
      <c r="I2716" s="26" t="str">
        <f>IF(E2716="","",INDEX('기사 리스트'!B:B,MATCH("https://skinnonews.com"&amp;A2716,'기사 리스트'!C:C,0)))</f>
        <v/>
      </c>
    </row>
    <row r="2717" spans="1:9">
      <c r="A2717" s="32" t="s">
        <v>3751</v>
      </c>
      <c r="B2717" s="32" t="s">
        <v>2596</v>
      </c>
      <c r="C2717" s="32">
        <v>2</v>
      </c>
      <c r="D2717" s="32">
        <v>1</v>
      </c>
      <c r="E2717" s="26" t="str">
        <f>IFERROR(MATCH(A2717,기사별유입!$J$3:$J$3072,0),"")</f>
        <v/>
      </c>
      <c r="F2717" s="26" t="str">
        <f>IF(E2717="","",E2717&amp;"@"&amp;COUNTIF($E$1:E2717,E2717))</f>
        <v/>
      </c>
      <c r="G2717" s="26" t="str">
        <f t="shared" si="42"/>
        <v>Google 검색</v>
      </c>
      <c r="I2717" s="26" t="str">
        <f>IF(E2717="","",INDEX('기사 리스트'!B:B,MATCH("https://skinnonews.com"&amp;A2717,'기사 리스트'!C:C,0)))</f>
        <v/>
      </c>
    </row>
    <row r="2718" spans="1:9">
      <c r="A2718" s="32" t="s">
        <v>2790</v>
      </c>
      <c r="B2718" s="32" t="s">
        <v>2597</v>
      </c>
      <c r="C2718" s="32">
        <v>2</v>
      </c>
      <c r="D2718" s="32">
        <v>1</v>
      </c>
      <c r="E2718" s="26" t="str">
        <f>IFERROR(MATCH(A2718,기사별유입!$J$3:$J$3072,0),"")</f>
        <v/>
      </c>
      <c r="F2718" s="26" t="str">
        <f>IF(E2718="","",E2718&amp;"@"&amp;COUNTIF($E$1:E2718,E2718))</f>
        <v/>
      </c>
      <c r="G2718" s="26" t="str">
        <f t="shared" si="42"/>
        <v>직접유입</v>
      </c>
      <c r="I2718" s="26" t="str">
        <f>IF(E2718="","",INDEX('기사 리스트'!B:B,MATCH("https://skinnonews.com"&amp;A2718,'기사 리스트'!C:C,0)))</f>
        <v/>
      </c>
    </row>
    <row r="2719" spans="1:9">
      <c r="A2719" s="32" t="s">
        <v>2790</v>
      </c>
      <c r="B2719" s="32" t="s">
        <v>2596</v>
      </c>
      <c r="C2719" s="32">
        <v>2</v>
      </c>
      <c r="D2719" s="32">
        <v>2</v>
      </c>
      <c r="E2719" s="26" t="str">
        <f>IFERROR(MATCH(A2719,기사별유입!$J$3:$J$3072,0),"")</f>
        <v/>
      </c>
      <c r="F2719" s="26" t="str">
        <f>IF(E2719="","",E2719&amp;"@"&amp;COUNTIF($E$1:E2719,E2719))</f>
        <v/>
      </c>
      <c r="G2719" s="26" t="str">
        <f t="shared" si="42"/>
        <v>Google 검색</v>
      </c>
      <c r="I2719" s="26" t="str">
        <f>IF(E2719="","",INDEX('기사 리스트'!B:B,MATCH("https://skinnonews.com"&amp;A2719,'기사 리스트'!C:C,0)))</f>
        <v/>
      </c>
    </row>
    <row r="2720" spans="1:9">
      <c r="A2720" s="32" t="s">
        <v>2260</v>
      </c>
      <c r="B2720" s="32" t="s">
        <v>2596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Google 검색</v>
      </c>
      <c r="I2720" s="26" t="str">
        <f>IF(E2720="","",INDEX('기사 리스트'!B:B,MATCH("https://skinnonews.com"&amp;A2720,'기사 리스트'!C:C,0)))</f>
        <v/>
      </c>
    </row>
    <row r="2721" spans="1:9">
      <c r="A2721" s="32" t="s">
        <v>3752</v>
      </c>
      <c r="B2721" s="32" t="s">
        <v>2596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Google 검색</v>
      </c>
      <c r="I2721" s="26" t="str">
        <f>IF(E2721="","",INDEX('기사 리스트'!B:B,MATCH("https://skinnonews.com"&amp;A2721,'기사 리스트'!C:C,0)))</f>
        <v/>
      </c>
    </row>
    <row r="2722" spans="1:9">
      <c r="A2722" s="32" t="s">
        <v>3753</v>
      </c>
      <c r="B2722" s="32" t="s">
        <v>2598</v>
      </c>
      <c r="C2722" s="32">
        <v>2</v>
      </c>
      <c r="D2722" s="32">
        <v>1</v>
      </c>
      <c r="E2722" s="26" t="str">
        <f>IFERROR(MATCH(A2722,기사별유입!$J$3:$J$3072,0),"")</f>
        <v/>
      </c>
      <c r="F2722" s="26" t="str">
        <f>IF(E2722="","",E2722&amp;"@"&amp;COUNTIF($E$1:E2722,E2722))</f>
        <v/>
      </c>
      <c r="G2722" s="26" t="str">
        <f t="shared" si="42"/>
        <v>Naver 검색</v>
      </c>
      <c r="I2722" s="26" t="str">
        <f>IF(E2722="","",INDEX('기사 리스트'!B:B,MATCH("https://skinnonews.com"&amp;A2722,'기사 리스트'!C:C,0)))</f>
        <v/>
      </c>
    </row>
    <row r="2723" spans="1:9">
      <c r="A2723" s="32" t="s">
        <v>3065</v>
      </c>
      <c r="B2723" s="32" t="s">
        <v>2596</v>
      </c>
      <c r="C2723" s="32">
        <v>2</v>
      </c>
      <c r="D2723" s="32">
        <v>2</v>
      </c>
      <c r="E2723" s="26" t="str">
        <f>IFERROR(MATCH(A2723,기사별유입!$J$3:$J$3072,0),"")</f>
        <v/>
      </c>
      <c r="F2723" s="26" t="str">
        <f>IF(E2723="","",E2723&amp;"@"&amp;COUNTIF($E$1:E2723,E2723))</f>
        <v/>
      </c>
      <c r="G2723" s="26" t="str">
        <f t="shared" si="42"/>
        <v>Google 검색</v>
      </c>
      <c r="I2723" s="26" t="str">
        <f>IF(E2723="","",INDEX('기사 리스트'!B:B,MATCH("https://skinnonews.com"&amp;A2723,'기사 리스트'!C:C,0)))</f>
        <v/>
      </c>
    </row>
    <row r="2724" spans="1:9">
      <c r="A2724" s="32" t="s">
        <v>3616</v>
      </c>
      <c r="B2724" s="32" t="s">
        <v>2596</v>
      </c>
      <c r="C2724" s="32">
        <v>2</v>
      </c>
      <c r="D2724" s="32">
        <v>2</v>
      </c>
      <c r="E2724" s="26" t="str">
        <f>IFERROR(MATCH(A2724,기사별유입!$J$3:$J$3072,0),"")</f>
        <v/>
      </c>
      <c r="F2724" s="26" t="str">
        <f>IF(E2724="","",E2724&amp;"@"&amp;COUNTIF($E$1:E2724,E2724))</f>
        <v/>
      </c>
      <c r="G2724" s="26" t="str">
        <f t="shared" si="42"/>
        <v>Google 검색</v>
      </c>
      <c r="I2724" s="26" t="str">
        <f>IF(E2724="","",INDEX('기사 리스트'!B:B,MATCH("https://skinnonews.com"&amp;A2724,'기사 리스트'!C:C,0)))</f>
        <v/>
      </c>
    </row>
    <row r="2725" spans="1:9">
      <c r="A2725" s="32" t="s">
        <v>2125</v>
      </c>
      <c r="B2725" s="32" t="s">
        <v>2596</v>
      </c>
      <c r="C2725" s="32">
        <v>2</v>
      </c>
      <c r="D2725" s="32">
        <v>2</v>
      </c>
      <c r="E2725" s="26" t="str">
        <f>IFERROR(MATCH(A2725,기사별유입!$J$3:$J$3072,0),"")</f>
        <v/>
      </c>
      <c r="F2725" s="26" t="str">
        <f>IF(E2725="","",E2725&amp;"@"&amp;COUNTIF($E$1:E2725,E2725))</f>
        <v/>
      </c>
      <c r="G2725" s="26" t="str">
        <f t="shared" si="42"/>
        <v>Google 검색</v>
      </c>
      <c r="I2725" s="26" t="str">
        <f>IF(E2725="","",INDEX('기사 리스트'!B:B,MATCH("https://skinnonews.com"&amp;A2725,'기사 리스트'!C:C,0)))</f>
        <v/>
      </c>
    </row>
    <row r="2726" spans="1:9">
      <c r="A2726" s="32" t="s">
        <v>1741</v>
      </c>
      <c r="B2726" s="32" t="s">
        <v>2596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Google 검색</v>
      </c>
      <c r="I2726" s="26" t="str">
        <f>IF(E2726="","",INDEX('기사 리스트'!B:B,MATCH("https://skinnonews.com"&amp;A2726,'기사 리스트'!C:C,0)))</f>
        <v/>
      </c>
    </row>
    <row r="2727" spans="1:9">
      <c r="A2727" s="32" t="s">
        <v>3754</v>
      </c>
      <c r="B2727" s="32" t="s">
        <v>2596</v>
      </c>
      <c r="C2727" s="32">
        <v>2</v>
      </c>
      <c r="D2727" s="32">
        <v>2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Google 검색</v>
      </c>
      <c r="I2727" s="26" t="str">
        <f>IF(E2727="","",INDEX('기사 리스트'!B:B,MATCH("https://skinnonews.com"&amp;A2727,'기사 리스트'!C:C,0)))</f>
        <v/>
      </c>
    </row>
    <row r="2728" spans="1:9">
      <c r="A2728" s="32" t="s">
        <v>2126</v>
      </c>
      <c r="B2728" s="32" t="s">
        <v>2596</v>
      </c>
      <c r="C2728" s="32">
        <v>2</v>
      </c>
      <c r="D2728" s="32">
        <v>2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Google 검색</v>
      </c>
      <c r="I2728" s="26" t="str">
        <f>IF(E2728="","",INDEX('기사 리스트'!B:B,MATCH("https://skinnonews.com"&amp;A2728,'기사 리스트'!C:C,0)))</f>
        <v/>
      </c>
    </row>
    <row r="2729" spans="1:9">
      <c r="A2729" s="32" t="s">
        <v>3756</v>
      </c>
      <c r="B2729" s="32" t="s">
        <v>2596</v>
      </c>
      <c r="C2729" s="32">
        <v>2</v>
      </c>
      <c r="D2729" s="32">
        <v>2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Google 검색</v>
      </c>
      <c r="I2729" s="26" t="str">
        <f>IF(E2729="","",INDEX('기사 리스트'!B:B,MATCH("https://skinnonews.com"&amp;A2729,'기사 리스트'!C:C,0)))</f>
        <v/>
      </c>
    </row>
    <row r="2730" spans="1:9">
      <c r="A2730" s="32" t="s">
        <v>3757</v>
      </c>
      <c r="B2730" s="32" t="s">
        <v>2597</v>
      </c>
      <c r="C2730" s="32">
        <v>2</v>
      </c>
      <c r="D2730" s="32">
        <v>2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직접유입</v>
      </c>
      <c r="I2730" s="26" t="str">
        <f>IF(E2730="","",INDEX('기사 리스트'!B:B,MATCH("https://skinnonews.com"&amp;A2730,'기사 리스트'!C:C,0)))</f>
        <v/>
      </c>
    </row>
    <row r="2731" spans="1:9">
      <c r="A2731" s="32" t="s">
        <v>2897</v>
      </c>
      <c r="B2731" s="32" t="s">
        <v>2598</v>
      </c>
      <c r="C2731" s="32">
        <v>2</v>
      </c>
      <c r="D2731" s="32">
        <v>2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Naver 검색</v>
      </c>
      <c r="I2731" s="26" t="str">
        <f>IF(E2731="","",INDEX('기사 리스트'!B:B,MATCH("https://skinnonews.com"&amp;A2731,'기사 리스트'!C:C,0)))</f>
        <v/>
      </c>
    </row>
    <row r="2732" spans="1:9">
      <c r="A2732" s="32" t="s">
        <v>1273</v>
      </c>
      <c r="B2732" s="32" t="s">
        <v>2598</v>
      </c>
      <c r="C2732" s="32">
        <v>2</v>
      </c>
      <c r="D2732" s="32">
        <v>2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Naver 검색</v>
      </c>
      <c r="I2732" s="26" t="str">
        <f>IF(E2732="","",INDEX('기사 리스트'!B:B,MATCH("https://skinnonews.com"&amp;A2732,'기사 리스트'!C:C,0)))</f>
        <v/>
      </c>
    </row>
    <row r="2733" spans="1:9">
      <c r="A2733" s="32" t="s">
        <v>2127</v>
      </c>
      <c r="B2733" s="32" t="s">
        <v>2596</v>
      </c>
      <c r="C2733" s="32">
        <v>2</v>
      </c>
      <c r="D2733" s="32">
        <v>2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Google 검색</v>
      </c>
      <c r="I2733" s="26" t="str">
        <f>IF(E2733="","",INDEX('기사 리스트'!B:B,MATCH("https://skinnonews.com"&amp;A2733,'기사 리스트'!C:C,0)))</f>
        <v/>
      </c>
    </row>
    <row r="2734" spans="1:9">
      <c r="A2734" s="32" t="s">
        <v>2127</v>
      </c>
      <c r="B2734" s="32" t="s">
        <v>2601</v>
      </c>
      <c r="C2734" s="32">
        <v>2</v>
      </c>
      <c r="D2734" s="32">
        <v>2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Naver.com</v>
      </c>
      <c r="I2734" s="26" t="str">
        <f>IF(E2734="","",INDEX('기사 리스트'!B:B,MATCH("https://skinnonews.com"&amp;A2734,'기사 리스트'!C:C,0)))</f>
        <v/>
      </c>
    </row>
    <row r="2735" spans="1:9">
      <c r="A2735" s="32" t="s">
        <v>3758</v>
      </c>
      <c r="B2735" s="32" t="s">
        <v>2596</v>
      </c>
      <c r="C2735" s="32">
        <v>2</v>
      </c>
      <c r="D2735" s="32">
        <v>2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Google 검색</v>
      </c>
      <c r="I2735" s="26" t="str">
        <f>IF(E2735="","",INDEX('기사 리스트'!B:B,MATCH("https://skinnonews.com"&amp;A2735,'기사 리스트'!C:C,0)))</f>
        <v/>
      </c>
    </row>
    <row r="2736" spans="1:9">
      <c r="A2736" s="32" t="s">
        <v>3760</v>
      </c>
      <c r="B2736" s="32" t="s">
        <v>2596</v>
      </c>
      <c r="C2736" s="32">
        <v>2</v>
      </c>
      <c r="D2736" s="32">
        <v>2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Google 검색</v>
      </c>
      <c r="I2736" s="26" t="str">
        <f>IF(E2736="","",INDEX('기사 리스트'!B:B,MATCH("https://skinnonews.com"&amp;A2736,'기사 리스트'!C:C,0)))</f>
        <v/>
      </c>
    </row>
    <row r="2737" spans="1:9">
      <c r="A2737" s="32" t="s">
        <v>3761</v>
      </c>
      <c r="B2737" s="32" t="s">
        <v>2596</v>
      </c>
      <c r="C2737" s="32">
        <v>2</v>
      </c>
      <c r="D2737" s="32">
        <v>2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Google 검색</v>
      </c>
      <c r="I2737" s="26" t="str">
        <f>IF(E2737="","",INDEX('기사 리스트'!B:B,MATCH("https://skinnonews.com"&amp;A2737,'기사 리스트'!C:C,0)))</f>
        <v/>
      </c>
    </row>
    <row r="2738" spans="1:9">
      <c r="A2738" s="32" t="s">
        <v>3503</v>
      </c>
      <c r="B2738" s="32" t="s">
        <v>2598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Naver 검색</v>
      </c>
      <c r="I2738" s="26" t="str">
        <f>IF(E2738="","",INDEX('기사 리스트'!B:B,MATCH("https://skinnonews.com"&amp;A2738,'기사 리스트'!C:C,0)))</f>
        <v/>
      </c>
    </row>
    <row r="2739" spans="1:9">
      <c r="A2739" s="32" t="s">
        <v>3157</v>
      </c>
      <c r="B2739" s="32" t="s">
        <v>2596</v>
      </c>
      <c r="C2739" s="32">
        <v>2</v>
      </c>
      <c r="D2739" s="32">
        <v>2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Google 검색</v>
      </c>
      <c r="I2739" s="26" t="str">
        <f>IF(E2739="","",INDEX('기사 리스트'!B:B,MATCH("https://skinnonews.com"&amp;A2739,'기사 리스트'!C:C,0)))</f>
        <v/>
      </c>
    </row>
    <row r="2740" spans="1:9">
      <c r="A2740" s="32" t="s">
        <v>1907</v>
      </c>
      <c r="B2740" s="32" t="s">
        <v>2623</v>
      </c>
      <c r="C2740" s="32">
        <v>2</v>
      </c>
      <c r="D2740" s="32">
        <v>2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Sktradinginternational.com</v>
      </c>
      <c r="I2740" s="26" t="str">
        <f>IF(E2740="","",INDEX('기사 리스트'!B:B,MATCH("https://skinnonews.com"&amp;A2740,'기사 리스트'!C:C,0)))</f>
        <v/>
      </c>
    </row>
    <row r="2741" spans="1:9">
      <c r="A2741" s="32" t="s">
        <v>3762</v>
      </c>
      <c r="B2741" s="32" t="s">
        <v>2596</v>
      </c>
      <c r="C2741" s="32">
        <v>2</v>
      </c>
      <c r="D2741" s="32">
        <v>2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Google 검색</v>
      </c>
      <c r="I2741" s="26" t="str">
        <f>IF(E2741="","",INDEX('기사 리스트'!B:B,MATCH("https://skinnonews.com"&amp;A2741,'기사 리스트'!C:C,0)))</f>
        <v/>
      </c>
    </row>
    <row r="2742" spans="1:9">
      <c r="A2742" s="32" t="s">
        <v>1075</v>
      </c>
      <c r="B2742" s="32" t="s">
        <v>2601</v>
      </c>
      <c r="C2742" s="32">
        <v>2</v>
      </c>
      <c r="D2742" s="32">
        <v>1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Naver.com</v>
      </c>
      <c r="I2742" s="26" t="str">
        <f>IF(E2742="","",INDEX('기사 리스트'!B:B,MATCH("https://skinnonews.com"&amp;A2742,'기사 리스트'!C:C,0)))</f>
        <v/>
      </c>
    </row>
    <row r="2743" spans="1:9">
      <c r="A2743" s="32" t="s">
        <v>3763</v>
      </c>
      <c r="B2743" s="32" t="s">
        <v>2597</v>
      </c>
      <c r="C2743" s="32">
        <v>2</v>
      </c>
      <c r="D2743" s="32">
        <v>1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직접유입</v>
      </c>
      <c r="I2743" s="26" t="str">
        <f>IF(E2743="","",INDEX('기사 리스트'!B:B,MATCH("https://skinnonews.com"&amp;A2743,'기사 리스트'!C:C,0)))</f>
        <v/>
      </c>
    </row>
    <row r="2744" spans="1:9">
      <c r="A2744" s="32" t="s">
        <v>3764</v>
      </c>
      <c r="B2744" s="32" t="s">
        <v>2596</v>
      </c>
      <c r="C2744" s="32">
        <v>2</v>
      </c>
      <c r="D2744" s="32">
        <v>1</v>
      </c>
      <c r="E2744" s="26" t="str">
        <f>IFERROR(MATCH(A2744,기사별유입!$J$3:$J$3072,0),"")</f>
        <v/>
      </c>
      <c r="F2744" s="26" t="str">
        <f>IF(E2744="","",E2744&amp;"@"&amp;COUNTIF($E$1:E2744,E2744))</f>
        <v/>
      </c>
      <c r="G2744" s="26" t="str">
        <f t="shared" si="42"/>
        <v>Google 검색</v>
      </c>
      <c r="I2744" s="26" t="str">
        <f>IF(E2744="","",INDEX('기사 리스트'!B:B,MATCH("https://skinnonews.com"&amp;A2744,'기사 리스트'!C:C,0)))</f>
        <v/>
      </c>
    </row>
    <row r="2745" spans="1:9">
      <c r="A2745" s="32" t="s">
        <v>3766</v>
      </c>
      <c r="B2745" s="32" t="s">
        <v>2596</v>
      </c>
      <c r="C2745" s="32">
        <v>2</v>
      </c>
      <c r="D2745" s="32">
        <v>1</v>
      </c>
      <c r="E2745" s="26" t="str">
        <f>IFERROR(MATCH(A2745,기사별유입!$J$3:$J$3072,0),"")</f>
        <v/>
      </c>
      <c r="F2745" s="26" t="str">
        <f>IF(E2745="","",E2745&amp;"@"&amp;COUNTIF($E$1:E2745,E2745))</f>
        <v/>
      </c>
      <c r="G2745" s="26" t="str">
        <f t="shared" si="42"/>
        <v>Google 검색</v>
      </c>
      <c r="I2745" s="26" t="str">
        <f>IF(E2745="","",INDEX('기사 리스트'!B:B,MATCH("https://skinnonews.com"&amp;A2745,'기사 리스트'!C:C,0)))</f>
        <v/>
      </c>
    </row>
    <row r="2746" spans="1:9">
      <c r="A2746" s="32" t="s">
        <v>1744</v>
      </c>
      <c r="B2746" s="32" t="s">
        <v>2598</v>
      </c>
      <c r="C2746" s="32">
        <v>2</v>
      </c>
      <c r="D2746" s="32">
        <v>2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Naver 검색</v>
      </c>
      <c r="I2746" s="26" t="str">
        <f>IF(E2746="","",INDEX('기사 리스트'!B:B,MATCH("https://skinnonews.com"&amp;A2746,'기사 리스트'!C:C,0)))</f>
        <v/>
      </c>
    </row>
    <row r="2747" spans="1:9">
      <c r="A2747" s="32" t="s">
        <v>3768</v>
      </c>
      <c r="B2747" s="32" t="s">
        <v>2596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Google 검색</v>
      </c>
      <c r="I2747" s="26" t="str">
        <f>IF(E2747="","",INDEX('기사 리스트'!B:B,MATCH("https://skinnonews.com"&amp;A2747,'기사 리스트'!C:C,0)))</f>
        <v/>
      </c>
    </row>
    <row r="2748" spans="1:9">
      <c r="A2748" s="32" t="s">
        <v>1810</v>
      </c>
      <c r="B2748" s="32" t="s">
        <v>4738</v>
      </c>
      <c r="C2748" s="32">
        <v>2</v>
      </c>
      <c r="D2748" s="32">
        <v>1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Canva.com</v>
      </c>
      <c r="I2748" s="26" t="str">
        <f>IF(E2748="","",INDEX('기사 리스트'!B:B,MATCH("https://skinnonews.com"&amp;A2748,'기사 리스트'!C:C,0)))</f>
        <v/>
      </c>
    </row>
    <row r="2749" spans="1:9">
      <c r="A2749" s="32" t="s">
        <v>2448</v>
      </c>
      <c r="B2749" s="32" t="s">
        <v>2598</v>
      </c>
      <c r="C2749" s="32">
        <v>2</v>
      </c>
      <c r="D2749" s="32">
        <v>2</v>
      </c>
      <c r="E2749" s="26" t="str">
        <f>IFERROR(MATCH(A2749,기사별유입!$J$3:$J$3072,0),"")</f>
        <v/>
      </c>
      <c r="F2749" s="26" t="str">
        <f>IF(E2749="","",E2749&amp;"@"&amp;COUNTIF($E$1:E2749,E2749))</f>
        <v/>
      </c>
      <c r="G2749" s="26" t="str">
        <f t="shared" si="42"/>
        <v>Naver 검색</v>
      </c>
      <c r="I2749" s="26" t="str">
        <f>IF(E2749="","",INDEX('기사 리스트'!B:B,MATCH("https://skinnonews.com"&amp;A2749,'기사 리스트'!C:C,0)))</f>
        <v/>
      </c>
    </row>
    <row r="2750" spans="1:9">
      <c r="A2750" s="32" t="s">
        <v>1345</v>
      </c>
      <c r="B2750" s="32" t="s">
        <v>2601</v>
      </c>
      <c r="C2750" s="32">
        <v>2</v>
      </c>
      <c r="D2750" s="32">
        <v>1</v>
      </c>
      <c r="E2750" s="26" t="str">
        <f>IFERROR(MATCH(A2750,기사별유입!$J$3:$J$3072,0),"")</f>
        <v/>
      </c>
      <c r="F2750" s="26" t="str">
        <f>IF(E2750="","",E2750&amp;"@"&amp;COUNTIF($E$1:E2750,E2750))</f>
        <v/>
      </c>
      <c r="G2750" s="26" t="str">
        <f t="shared" si="42"/>
        <v>Naver.com</v>
      </c>
      <c r="I2750" s="26" t="str">
        <f>IF(E2750="","",INDEX('기사 리스트'!B:B,MATCH("https://skinnonews.com"&amp;A2750,'기사 리스트'!C:C,0)))</f>
        <v/>
      </c>
    </row>
    <row r="2751" spans="1:9">
      <c r="A2751" s="32" t="s">
        <v>3770</v>
      </c>
      <c r="B2751" s="32" t="s">
        <v>2598</v>
      </c>
      <c r="C2751" s="32">
        <v>2</v>
      </c>
      <c r="D2751" s="32">
        <v>2</v>
      </c>
      <c r="E2751" s="26" t="str">
        <f>IFERROR(MATCH(A2751,기사별유입!$J$3:$J$3072,0),"")</f>
        <v/>
      </c>
      <c r="F2751" s="26" t="str">
        <f>IF(E2751="","",E2751&amp;"@"&amp;COUNTIF($E$1:E2751,E2751))</f>
        <v/>
      </c>
      <c r="G2751" s="26" t="str">
        <f t="shared" si="42"/>
        <v>Naver 검색</v>
      </c>
      <c r="I2751" s="26" t="str">
        <f>IF(E2751="","",INDEX('기사 리스트'!B:B,MATCH("https://skinnonews.com"&amp;A2751,'기사 리스트'!C:C,0)))</f>
        <v/>
      </c>
    </row>
    <row r="2752" spans="1:9">
      <c r="A2752" s="32" t="s">
        <v>3621</v>
      </c>
      <c r="B2752" s="32" t="s">
        <v>2596</v>
      </c>
      <c r="C2752" s="32">
        <v>2</v>
      </c>
      <c r="D2752" s="32">
        <v>1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Google 검색</v>
      </c>
      <c r="I2752" s="26" t="str">
        <f>IF(E2752="","",INDEX('기사 리스트'!B:B,MATCH("https://skinnonews.com"&amp;A2752,'기사 리스트'!C:C,0)))</f>
        <v/>
      </c>
    </row>
    <row r="2753" spans="1:9">
      <c r="A2753" s="32" t="s">
        <v>3067</v>
      </c>
      <c r="B2753" s="32" t="s">
        <v>2596</v>
      </c>
      <c r="C2753" s="32">
        <v>2</v>
      </c>
      <c r="D2753" s="32">
        <v>2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Google 검색</v>
      </c>
      <c r="I2753" s="26" t="str">
        <f>IF(E2753="","",INDEX('기사 리스트'!B:B,MATCH("https://skinnonews.com"&amp;A2753,'기사 리스트'!C:C,0)))</f>
        <v/>
      </c>
    </row>
    <row r="2754" spans="1:9">
      <c r="A2754" s="32" t="s">
        <v>3622</v>
      </c>
      <c r="B2754" s="32" t="s">
        <v>2596</v>
      </c>
      <c r="C2754" s="32">
        <v>2</v>
      </c>
      <c r="D2754" s="32">
        <v>2</v>
      </c>
      <c r="E2754" s="26" t="str">
        <f>IFERROR(MATCH(A2754,기사별유입!$J$3:$J$3072,0),"")</f>
        <v/>
      </c>
      <c r="F2754" s="26" t="str">
        <f>IF(E2754="","",E2754&amp;"@"&amp;COUNTIF($E$1:E2754,E2754))</f>
        <v/>
      </c>
      <c r="G2754" s="26" t="str">
        <f t="shared" si="42"/>
        <v>Google 검색</v>
      </c>
      <c r="I2754" s="26" t="str">
        <f>IF(E2754="","",INDEX('기사 리스트'!B:B,MATCH("https://skinnonews.com"&amp;A2754,'기사 리스트'!C:C,0)))</f>
        <v/>
      </c>
    </row>
    <row r="2755" spans="1:9">
      <c r="A2755" s="32" t="s">
        <v>1439</v>
      </c>
      <c r="B2755" s="32" t="s">
        <v>2596</v>
      </c>
      <c r="C2755" s="32">
        <v>2</v>
      </c>
      <c r="D2755" s="32">
        <v>2</v>
      </c>
      <c r="E2755" s="26" t="str">
        <f>IFERROR(MATCH(A2755,기사별유입!$J$3:$J$3072,0),"")</f>
        <v/>
      </c>
      <c r="F2755" s="26" t="str">
        <f>IF(E2755="","",E2755&amp;"@"&amp;COUNTIF($E$1:E2755,E2755))</f>
        <v/>
      </c>
      <c r="G2755" s="26" t="str">
        <f t="shared" ref="G2755:G2818" si="43">IF(B2755="naver","Naver 검색",IF(B2755="google","Google 검색",IF(B2755="(direct)","직접유입",UPPER(LEFT(B2755,1))&amp;MID(B2755,2,99))))</f>
        <v>Google 검색</v>
      </c>
      <c r="I2755" s="26" t="str">
        <f>IF(E2755="","",INDEX('기사 리스트'!B:B,MATCH("https://skinnonews.com"&amp;A2755,'기사 리스트'!C:C,0)))</f>
        <v/>
      </c>
    </row>
    <row r="2756" spans="1:9">
      <c r="A2756" s="32" t="s">
        <v>3069</v>
      </c>
      <c r="B2756" s="32" t="s">
        <v>2596</v>
      </c>
      <c r="C2756" s="32">
        <v>2</v>
      </c>
      <c r="D2756" s="32">
        <v>2</v>
      </c>
      <c r="E2756" s="26" t="str">
        <f>IFERROR(MATCH(A2756,기사별유입!$J$3:$J$3072,0),"")</f>
        <v/>
      </c>
      <c r="F2756" s="26" t="str">
        <f>IF(E2756="","",E2756&amp;"@"&amp;COUNTIF($E$1:E2756,E2756))</f>
        <v/>
      </c>
      <c r="G2756" s="26" t="str">
        <f t="shared" si="43"/>
        <v>Google 검색</v>
      </c>
      <c r="I2756" s="26" t="str">
        <f>IF(E2756="","",INDEX('기사 리스트'!B:B,MATCH("https://skinnonews.com"&amp;A2756,'기사 리스트'!C:C,0)))</f>
        <v/>
      </c>
    </row>
    <row r="2757" spans="1:9">
      <c r="A2757" s="32" t="s">
        <v>3771</v>
      </c>
      <c r="B2757" s="32" t="s">
        <v>2596</v>
      </c>
      <c r="C2757" s="32">
        <v>2</v>
      </c>
      <c r="D2757" s="32">
        <v>2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Google 검색</v>
      </c>
      <c r="I2757" s="26" t="str">
        <f>IF(E2757="","",INDEX('기사 리스트'!B:B,MATCH("https://skinnonews.com"&amp;A2757,'기사 리스트'!C:C,0)))</f>
        <v/>
      </c>
    </row>
    <row r="2758" spans="1:9">
      <c r="A2758" s="32" t="s">
        <v>1405</v>
      </c>
      <c r="B2758" s="32" t="s">
        <v>2598</v>
      </c>
      <c r="C2758" s="32">
        <v>2</v>
      </c>
      <c r="D2758" s="32">
        <v>1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Naver 검색</v>
      </c>
      <c r="I2758" s="26" t="str">
        <f>IF(E2758="","",INDEX('기사 리스트'!B:B,MATCH("https://skinnonews.com"&amp;A2758,'기사 리스트'!C:C,0)))</f>
        <v/>
      </c>
    </row>
    <row r="2759" spans="1:9">
      <c r="A2759" s="32" t="s">
        <v>3545</v>
      </c>
      <c r="B2759" s="32" t="s">
        <v>2596</v>
      </c>
      <c r="C2759" s="32">
        <v>2</v>
      </c>
      <c r="D2759" s="32">
        <v>2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Google 검색</v>
      </c>
      <c r="I2759" s="26" t="str">
        <f>IF(E2759="","",INDEX('기사 리스트'!B:B,MATCH("https://skinnonews.com"&amp;A2759,'기사 리스트'!C:C,0)))</f>
        <v/>
      </c>
    </row>
    <row r="2760" spans="1:9">
      <c r="A2760" s="32" t="s">
        <v>2451</v>
      </c>
      <c r="B2760" s="32" t="s">
        <v>2596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Google 검색</v>
      </c>
      <c r="I2760" s="26" t="str">
        <f>IF(E2760="","",INDEX('기사 리스트'!B:B,MATCH("https://skinnonews.com"&amp;A2760,'기사 리스트'!C:C,0)))</f>
        <v/>
      </c>
    </row>
    <row r="2761" spans="1:9">
      <c r="A2761" s="32" t="s">
        <v>3515</v>
      </c>
      <c r="B2761" s="32" t="s">
        <v>2597</v>
      </c>
      <c r="C2761" s="32">
        <v>2</v>
      </c>
      <c r="D2761" s="32">
        <v>2</v>
      </c>
      <c r="E2761" s="26" t="str">
        <f>IFERROR(MATCH(A2761,기사별유입!$J$3:$J$3072,0),"")</f>
        <v/>
      </c>
      <c r="F2761" s="26" t="str">
        <f>IF(E2761="","",E2761&amp;"@"&amp;COUNTIF($E$1:E2761,E2761))</f>
        <v/>
      </c>
      <c r="G2761" s="26" t="str">
        <f t="shared" si="43"/>
        <v>직접유입</v>
      </c>
      <c r="I2761" s="26" t="str">
        <f>IF(E2761="","",INDEX('기사 리스트'!B:B,MATCH("https://skinnonews.com"&amp;A2761,'기사 리스트'!C:C,0)))</f>
        <v/>
      </c>
    </row>
    <row r="2762" spans="1:9">
      <c r="A2762" s="32" t="s">
        <v>1641</v>
      </c>
      <c r="B2762" s="32" t="s">
        <v>2596</v>
      </c>
      <c r="C2762" s="32">
        <v>2</v>
      </c>
      <c r="D2762" s="32">
        <v>1</v>
      </c>
      <c r="E2762" s="26" t="str">
        <f>IFERROR(MATCH(A2762,기사별유입!$J$3:$J$3072,0),"")</f>
        <v/>
      </c>
      <c r="F2762" s="26" t="str">
        <f>IF(E2762="","",E2762&amp;"@"&amp;COUNTIF($E$1:E2762,E2762))</f>
        <v/>
      </c>
      <c r="G2762" s="26" t="str">
        <f t="shared" si="43"/>
        <v>Google 검색</v>
      </c>
      <c r="I2762" s="26" t="str">
        <f>IF(E2762="","",INDEX('기사 리스트'!B:B,MATCH("https://skinnonews.com"&amp;A2762,'기사 리스트'!C:C,0)))</f>
        <v/>
      </c>
    </row>
    <row r="2763" spans="1:9">
      <c r="A2763" s="32" t="s">
        <v>3774</v>
      </c>
      <c r="B2763" s="32" t="s">
        <v>2596</v>
      </c>
      <c r="C2763" s="32">
        <v>2</v>
      </c>
      <c r="D2763" s="32">
        <v>2</v>
      </c>
      <c r="E2763" s="26" t="str">
        <f>IFERROR(MATCH(A2763,기사별유입!$J$3:$J$3072,0),"")</f>
        <v/>
      </c>
      <c r="F2763" s="26" t="str">
        <f>IF(E2763="","",E2763&amp;"@"&amp;COUNTIF($E$1:E2763,E2763))</f>
        <v/>
      </c>
      <c r="G2763" s="26" t="str">
        <f t="shared" si="43"/>
        <v>Google 검색</v>
      </c>
      <c r="I2763" s="26" t="str">
        <f>IF(E2763="","",INDEX('기사 리스트'!B:B,MATCH("https://skinnonews.com"&amp;A2763,'기사 리스트'!C:C,0)))</f>
        <v/>
      </c>
    </row>
    <row r="2764" spans="1:9">
      <c r="A2764" s="32" t="s">
        <v>2452</v>
      </c>
      <c r="B2764" s="32" t="s">
        <v>2596</v>
      </c>
      <c r="C2764" s="32">
        <v>2</v>
      </c>
      <c r="D2764" s="32">
        <v>2</v>
      </c>
      <c r="E2764" s="26" t="str">
        <f>IFERROR(MATCH(A2764,기사별유입!$J$3:$J$3072,0),"")</f>
        <v/>
      </c>
      <c r="F2764" s="26" t="str">
        <f>IF(E2764="","",E2764&amp;"@"&amp;COUNTIF($E$1:E2764,E2764))</f>
        <v/>
      </c>
      <c r="G2764" s="26" t="str">
        <f t="shared" si="43"/>
        <v>Google 검색</v>
      </c>
      <c r="I2764" s="26" t="str">
        <f>IF(E2764="","",INDEX('기사 리스트'!B:B,MATCH("https://skinnonews.com"&amp;A2764,'기사 리스트'!C:C,0)))</f>
        <v/>
      </c>
    </row>
    <row r="2765" spans="1:9">
      <c r="A2765" s="32" t="s">
        <v>3775</v>
      </c>
      <c r="B2765" s="32" t="s">
        <v>2598</v>
      </c>
      <c r="C2765" s="32">
        <v>2</v>
      </c>
      <c r="D2765" s="32">
        <v>2</v>
      </c>
      <c r="E2765" s="26" t="str">
        <f>IFERROR(MATCH(A2765,기사별유입!$J$3:$J$3072,0),"")</f>
        <v/>
      </c>
      <c r="F2765" s="26" t="str">
        <f>IF(E2765="","",E2765&amp;"@"&amp;COUNTIF($E$1:E2765,E2765))</f>
        <v/>
      </c>
      <c r="G2765" s="26" t="str">
        <f t="shared" si="43"/>
        <v>Naver 검색</v>
      </c>
      <c r="I2765" s="26" t="str">
        <f>IF(E2765="","",INDEX('기사 리스트'!B:B,MATCH("https://skinnonews.com"&amp;A2765,'기사 리스트'!C:C,0)))</f>
        <v/>
      </c>
    </row>
    <row r="2766" spans="1:9">
      <c r="A2766" s="32" t="s">
        <v>1063</v>
      </c>
      <c r="B2766" s="32" t="s">
        <v>2633</v>
      </c>
      <c r="C2766" s="32">
        <v>2</v>
      </c>
      <c r="D2766" s="32">
        <v>1</v>
      </c>
      <c r="E2766" s="26">
        <f>IFERROR(MATCH(A2766,기사별유입!$J$3:$J$3072,0),"")</f>
        <v>18</v>
      </c>
      <c r="F2766" s="26" t="str">
        <f>IF(E2766="","",E2766&amp;"@"&amp;COUNTIF($E$1:E2766,E2766))</f>
        <v>18@7</v>
      </c>
      <c r="G2766" s="26" t="str">
        <f t="shared" si="43"/>
        <v>Yahoo</v>
      </c>
      <c r="I2766" s="26" t="str">
        <f>IF(E2766="","",INDEX('기사 리스트'!B:B,MATCH("https://skinnonews.com"&amp;A2766,'기사 리스트'!C:C,0)))</f>
        <v>원유 용량의 단위 배럴(barrel, bbl), 언제부터 쓰였을까?</v>
      </c>
    </row>
    <row r="2767" spans="1:9">
      <c r="A2767" s="32" t="s">
        <v>3777</v>
      </c>
      <c r="B2767" s="32" t="s">
        <v>2596</v>
      </c>
      <c r="C2767" s="32">
        <v>2</v>
      </c>
      <c r="D2767" s="32">
        <v>1</v>
      </c>
      <c r="E2767" s="26" t="str">
        <f>IFERROR(MATCH(A2767,기사별유입!$J$3:$J$3072,0),"")</f>
        <v/>
      </c>
      <c r="F2767" s="26" t="str">
        <f>IF(E2767="","",E2767&amp;"@"&amp;COUNTIF($E$1:E2767,E2767))</f>
        <v/>
      </c>
      <c r="G2767" s="26" t="str">
        <f t="shared" si="43"/>
        <v>Google 검색</v>
      </c>
      <c r="I2767" s="26" t="str">
        <f>IF(E2767="","",INDEX('기사 리스트'!B:B,MATCH("https://skinnonews.com"&amp;A2767,'기사 리스트'!C:C,0)))</f>
        <v/>
      </c>
    </row>
    <row r="2768" spans="1:9">
      <c r="A2768" s="32" t="s">
        <v>1643</v>
      </c>
      <c r="B2768" s="32" t="s">
        <v>2596</v>
      </c>
      <c r="C2768" s="32">
        <v>2</v>
      </c>
      <c r="D2768" s="32">
        <v>1</v>
      </c>
      <c r="E2768" s="26" t="str">
        <f>IFERROR(MATCH(A2768,기사별유입!$J$3:$J$3072,0),"")</f>
        <v/>
      </c>
      <c r="F2768" s="26" t="str">
        <f>IF(E2768="","",E2768&amp;"@"&amp;COUNTIF($E$1:E2768,E2768))</f>
        <v/>
      </c>
      <c r="G2768" s="26" t="str">
        <f t="shared" si="43"/>
        <v>Google 검색</v>
      </c>
      <c r="I2768" s="26" t="str">
        <f>IF(E2768="","",INDEX('기사 리스트'!B:B,MATCH("https://skinnonews.com"&amp;A2768,'기사 리스트'!C:C,0)))</f>
        <v/>
      </c>
    </row>
    <row r="2769" spans="1:9">
      <c r="A2769" s="32" t="s">
        <v>2130</v>
      </c>
      <c r="B2769" s="32" t="s">
        <v>2601</v>
      </c>
      <c r="C2769" s="32">
        <v>2</v>
      </c>
      <c r="D2769" s="32">
        <v>1</v>
      </c>
      <c r="E2769" s="26" t="str">
        <f>IFERROR(MATCH(A2769,기사별유입!$J$3:$J$3072,0),"")</f>
        <v/>
      </c>
      <c r="F2769" s="26" t="str">
        <f>IF(E2769="","",E2769&amp;"@"&amp;COUNTIF($E$1:E2769,E2769))</f>
        <v/>
      </c>
      <c r="G2769" s="26" t="str">
        <f t="shared" si="43"/>
        <v>Naver.com</v>
      </c>
      <c r="I2769" s="26" t="str">
        <f>IF(E2769="","",INDEX('기사 리스트'!B:B,MATCH("https://skinnonews.com"&amp;A2769,'기사 리스트'!C:C,0)))</f>
        <v/>
      </c>
    </row>
    <row r="2770" spans="1:9">
      <c r="A2770" s="32" t="s">
        <v>3778</v>
      </c>
      <c r="B2770" s="32" t="s">
        <v>2596</v>
      </c>
      <c r="C2770" s="32">
        <v>2</v>
      </c>
      <c r="D2770" s="32">
        <v>1</v>
      </c>
      <c r="E2770" s="26" t="str">
        <f>IFERROR(MATCH(A2770,기사별유입!$J$3:$J$3072,0),"")</f>
        <v/>
      </c>
      <c r="F2770" s="26" t="str">
        <f>IF(E2770="","",E2770&amp;"@"&amp;COUNTIF($E$1:E2770,E2770))</f>
        <v/>
      </c>
      <c r="G2770" s="26" t="str">
        <f t="shared" si="43"/>
        <v>Google 검색</v>
      </c>
      <c r="I2770" s="26" t="str">
        <f>IF(E2770="","",INDEX('기사 리스트'!B:B,MATCH("https://skinnonews.com"&amp;A2770,'기사 리스트'!C:C,0)))</f>
        <v/>
      </c>
    </row>
    <row r="2771" spans="1:9">
      <c r="A2771" s="32" t="s">
        <v>2454</v>
      </c>
      <c r="B2771" s="32" t="s">
        <v>2598</v>
      </c>
      <c r="C2771" s="32">
        <v>2</v>
      </c>
      <c r="D2771" s="32">
        <v>2</v>
      </c>
      <c r="E2771" s="26" t="str">
        <f>IFERROR(MATCH(A2771,기사별유입!$J$3:$J$3072,0),"")</f>
        <v/>
      </c>
      <c r="F2771" s="26" t="str">
        <f>IF(E2771="","",E2771&amp;"@"&amp;COUNTIF($E$1:E2771,E2771))</f>
        <v/>
      </c>
      <c r="G2771" s="26" t="str">
        <f t="shared" si="43"/>
        <v>Naver 검색</v>
      </c>
      <c r="I2771" s="26" t="str">
        <f>IF(E2771="","",INDEX('기사 리스트'!B:B,MATCH("https://skinnonews.com"&amp;A2771,'기사 리스트'!C:C,0)))</f>
        <v/>
      </c>
    </row>
    <row r="2772" spans="1:9">
      <c r="A2772" s="32" t="s">
        <v>1911</v>
      </c>
      <c r="B2772" s="32" t="s">
        <v>2596</v>
      </c>
      <c r="C2772" s="32">
        <v>2</v>
      </c>
      <c r="D2772" s="32">
        <v>2</v>
      </c>
      <c r="E2772" s="26" t="str">
        <f>IFERROR(MATCH(A2772,기사별유입!$J$3:$J$3072,0),"")</f>
        <v/>
      </c>
      <c r="F2772" s="26" t="str">
        <f>IF(E2772="","",E2772&amp;"@"&amp;COUNTIF($E$1:E2772,E2772))</f>
        <v/>
      </c>
      <c r="G2772" s="26" t="str">
        <f t="shared" si="43"/>
        <v>Google 검색</v>
      </c>
      <c r="I2772" s="26" t="str">
        <f>IF(E2772="","",INDEX('기사 리스트'!B:B,MATCH("https://skinnonews.com"&amp;A2772,'기사 리스트'!C:C,0)))</f>
        <v/>
      </c>
    </row>
    <row r="2773" spans="1:9">
      <c r="A2773" s="32" t="s">
        <v>3467</v>
      </c>
      <c r="B2773" s="32" t="s">
        <v>2596</v>
      </c>
      <c r="C2773" s="32">
        <v>2</v>
      </c>
      <c r="D2773" s="32">
        <v>2</v>
      </c>
      <c r="E2773" s="26" t="str">
        <f>IFERROR(MATCH(A2773,기사별유입!$J$3:$J$3072,0),"")</f>
        <v/>
      </c>
      <c r="F2773" s="26" t="str">
        <f>IF(E2773="","",E2773&amp;"@"&amp;COUNTIF($E$1:E2773,E2773))</f>
        <v/>
      </c>
      <c r="G2773" s="26" t="str">
        <f t="shared" si="43"/>
        <v>Google 검색</v>
      </c>
      <c r="I2773" s="26" t="str">
        <f>IF(E2773="","",INDEX('기사 리스트'!B:B,MATCH("https://skinnonews.com"&amp;A2773,'기사 리스트'!C:C,0)))</f>
        <v/>
      </c>
    </row>
    <row r="2774" spans="1:9">
      <c r="A2774" s="32" t="s">
        <v>3779</v>
      </c>
      <c r="B2774" s="32" t="s">
        <v>2596</v>
      </c>
      <c r="C2774" s="32">
        <v>2</v>
      </c>
      <c r="D2774" s="32">
        <v>2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Google 검색</v>
      </c>
      <c r="I2774" s="26" t="str">
        <f>IF(E2774="","",INDEX('기사 리스트'!B:B,MATCH("https://skinnonews.com"&amp;A2774,'기사 리스트'!C:C,0)))</f>
        <v/>
      </c>
    </row>
    <row r="2775" spans="1:9">
      <c r="A2775" s="32" t="s">
        <v>3624</v>
      </c>
      <c r="B2775" s="32" t="s">
        <v>2596</v>
      </c>
      <c r="C2775" s="32">
        <v>2</v>
      </c>
      <c r="D2775" s="32">
        <v>2</v>
      </c>
      <c r="E2775" s="26" t="str">
        <f>IFERROR(MATCH(A2775,기사별유입!$J$3:$J$3072,0),"")</f>
        <v/>
      </c>
      <c r="F2775" s="26" t="str">
        <f>IF(E2775="","",E2775&amp;"@"&amp;COUNTIF($E$1:E2775,E2775))</f>
        <v/>
      </c>
      <c r="G2775" s="26" t="str">
        <f t="shared" si="43"/>
        <v>Google 검색</v>
      </c>
      <c r="I2775" s="26" t="str">
        <f>IF(E2775="","",INDEX('기사 리스트'!B:B,MATCH("https://skinnonews.com"&amp;A2775,'기사 리스트'!C:C,0)))</f>
        <v/>
      </c>
    </row>
    <row r="2776" spans="1:9">
      <c r="A2776" s="32" t="s">
        <v>1144</v>
      </c>
      <c r="B2776" s="32" t="s">
        <v>2597</v>
      </c>
      <c r="C2776" s="32">
        <v>2</v>
      </c>
      <c r="D2776" s="32">
        <v>2</v>
      </c>
      <c r="E2776" s="26" t="str">
        <f>IFERROR(MATCH(A2776,기사별유입!$J$3:$J$3072,0),"")</f>
        <v/>
      </c>
      <c r="F2776" s="26" t="str">
        <f>IF(E2776="","",E2776&amp;"@"&amp;COUNTIF($E$1:E2776,E2776))</f>
        <v/>
      </c>
      <c r="G2776" s="26" t="str">
        <f t="shared" si="43"/>
        <v>직접유입</v>
      </c>
      <c r="I2776" s="26" t="str">
        <f>IF(E2776="","",INDEX('기사 리스트'!B:B,MATCH("https://skinnonews.com"&amp;A2776,'기사 리스트'!C:C,0)))</f>
        <v/>
      </c>
    </row>
    <row r="2777" spans="1:9">
      <c r="A2777" s="32" t="s">
        <v>3780</v>
      </c>
      <c r="B2777" s="32" t="s">
        <v>2596</v>
      </c>
      <c r="C2777" s="32">
        <v>2</v>
      </c>
      <c r="D2777" s="32">
        <v>2</v>
      </c>
      <c r="E2777" s="26" t="str">
        <f>IFERROR(MATCH(A2777,기사별유입!$J$3:$J$3072,0),"")</f>
        <v/>
      </c>
      <c r="F2777" s="26" t="str">
        <f>IF(E2777="","",E2777&amp;"@"&amp;COUNTIF($E$1:E2777,E2777))</f>
        <v/>
      </c>
      <c r="G2777" s="26" t="str">
        <f t="shared" si="43"/>
        <v>Google 검색</v>
      </c>
      <c r="I2777" s="26" t="str">
        <f>IF(E2777="","",INDEX('기사 리스트'!B:B,MATCH("https://skinnonews.com"&amp;A2777,'기사 리스트'!C:C,0)))</f>
        <v/>
      </c>
    </row>
    <row r="2778" spans="1:9">
      <c r="A2778" s="32" t="s">
        <v>3781</v>
      </c>
      <c r="B2778" s="32" t="s">
        <v>2598</v>
      </c>
      <c r="C2778" s="32">
        <v>2</v>
      </c>
      <c r="D2778" s="32">
        <v>1</v>
      </c>
      <c r="E2778" s="26" t="str">
        <f>IFERROR(MATCH(A2778,기사별유입!$J$3:$J$3072,0),"")</f>
        <v/>
      </c>
      <c r="F2778" s="26" t="str">
        <f>IF(E2778="","",E2778&amp;"@"&amp;COUNTIF($E$1:E2778,E2778))</f>
        <v/>
      </c>
      <c r="G2778" s="26" t="str">
        <f t="shared" si="43"/>
        <v>Naver 검색</v>
      </c>
      <c r="I2778" s="26" t="str">
        <f>IF(E2778="","",INDEX('기사 리스트'!B:B,MATCH("https://skinnonews.com"&amp;A2778,'기사 리스트'!C:C,0)))</f>
        <v/>
      </c>
    </row>
    <row r="2779" spans="1:9">
      <c r="A2779" s="32" t="s">
        <v>1078</v>
      </c>
      <c r="B2779" s="32" t="s">
        <v>2598</v>
      </c>
      <c r="C2779" s="32">
        <v>2</v>
      </c>
      <c r="D2779" s="32">
        <v>1</v>
      </c>
      <c r="E2779" s="26">
        <f>IFERROR(MATCH(A2779,기사별유입!$J$3:$J$3072,0),"")</f>
        <v>73</v>
      </c>
      <c r="F2779" s="26" t="str">
        <f>IF(E2779="","",E2779&amp;"@"&amp;COUNTIF($E$1:E2779,E2779))</f>
        <v>73@3</v>
      </c>
      <c r="G2779" s="26" t="str">
        <f t="shared" si="43"/>
        <v>Naver 검색</v>
      </c>
      <c r="I2779" s="26" t="e">
        <f>IF(E2779="","",INDEX('기사 리스트'!B:B,MATCH("https://skinnonews.com"&amp;A2779,'기사 리스트'!C:C,0)))</f>
        <v>#N/A</v>
      </c>
    </row>
    <row r="2780" spans="1:9">
      <c r="A2780" s="32" t="s">
        <v>2458</v>
      </c>
      <c r="B2780" s="32" t="s">
        <v>2596</v>
      </c>
      <c r="C2780" s="32">
        <v>2</v>
      </c>
      <c r="D2780" s="32">
        <v>1</v>
      </c>
      <c r="E2780" s="26" t="str">
        <f>IFERROR(MATCH(A2780,기사별유입!$J$3:$J$3072,0),"")</f>
        <v/>
      </c>
      <c r="F2780" s="26" t="str">
        <f>IF(E2780="","",E2780&amp;"@"&amp;COUNTIF($E$1:E2780,E2780))</f>
        <v/>
      </c>
      <c r="G2780" s="26" t="str">
        <f t="shared" si="43"/>
        <v>Google 검색</v>
      </c>
      <c r="I2780" s="26" t="str">
        <f>IF(E2780="","",INDEX('기사 리스트'!B:B,MATCH("https://skinnonews.com"&amp;A2780,'기사 리스트'!C:C,0)))</f>
        <v/>
      </c>
    </row>
    <row r="2781" spans="1:9">
      <c r="A2781" s="32" t="s">
        <v>1591</v>
      </c>
      <c r="B2781" s="32" t="s">
        <v>2598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Naver 검색</v>
      </c>
      <c r="I2781" s="26" t="str">
        <f>IF(E2781="","",INDEX('기사 리스트'!B:B,MATCH("https://skinnonews.com"&amp;A2781,'기사 리스트'!C:C,0)))</f>
        <v/>
      </c>
    </row>
    <row r="2782" spans="1:9">
      <c r="A2782" s="32" t="s">
        <v>2898</v>
      </c>
      <c r="B2782" s="32" t="s">
        <v>2596</v>
      </c>
      <c r="C2782" s="32">
        <v>2</v>
      </c>
      <c r="D2782" s="32">
        <v>1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Google 검색</v>
      </c>
      <c r="I2782" s="26" t="str">
        <f>IF(E2782="","",INDEX('기사 리스트'!B:B,MATCH("https://skinnonews.com"&amp;A2782,'기사 리스트'!C:C,0)))</f>
        <v/>
      </c>
    </row>
    <row r="2783" spans="1:9">
      <c r="A2783" s="32" t="s">
        <v>1472</v>
      </c>
      <c r="B2783" s="32" t="s">
        <v>2609</v>
      </c>
      <c r="C2783" s="32">
        <v>2</v>
      </c>
      <c r="D2783" s="32">
        <v>1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Bing</v>
      </c>
      <c r="I2783" s="26" t="str">
        <f>IF(E2783="","",INDEX('기사 리스트'!B:B,MATCH("https://skinnonews.com"&amp;A2783,'기사 리스트'!C:C,0)))</f>
        <v/>
      </c>
    </row>
    <row r="2784" spans="1:9">
      <c r="A2784" s="32" t="s">
        <v>1249</v>
      </c>
      <c r="B2784" s="32" t="s">
        <v>2609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Bing</v>
      </c>
      <c r="I2784" s="26" t="str">
        <f>IF(E2784="","",INDEX('기사 리스트'!B:B,MATCH("https://skinnonews.com"&amp;A2784,'기사 리스트'!C:C,0)))</f>
        <v/>
      </c>
    </row>
    <row r="2785" spans="1:9">
      <c r="A2785" s="32" t="s">
        <v>2899</v>
      </c>
      <c r="B2785" s="32" t="s">
        <v>2596</v>
      </c>
      <c r="C2785" s="32">
        <v>2</v>
      </c>
      <c r="D2785" s="32">
        <v>2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Google 검색</v>
      </c>
      <c r="I2785" s="26" t="str">
        <f>IF(E2785="","",INDEX('기사 리스트'!B:B,MATCH("https://skinnonews.com"&amp;A2785,'기사 리스트'!C:C,0)))</f>
        <v/>
      </c>
    </row>
    <row r="2786" spans="1:9">
      <c r="A2786" s="32" t="s">
        <v>2463</v>
      </c>
      <c r="B2786" s="32" t="s">
        <v>2596</v>
      </c>
      <c r="C2786" s="32">
        <v>2</v>
      </c>
      <c r="D2786" s="32">
        <v>2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Google 검색</v>
      </c>
      <c r="I2786" s="26" t="str">
        <f>IF(E2786="","",INDEX('기사 리스트'!B:B,MATCH("https://skinnonews.com"&amp;A2786,'기사 리스트'!C:C,0)))</f>
        <v/>
      </c>
    </row>
    <row r="2787" spans="1:9">
      <c r="A2787" s="32" t="s">
        <v>2464</v>
      </c>
      <c r="B2787" s="32" t="s">
        <v>2596</v>
      </c>
      <c r="C2787" s="32">
        <v>2</v>
      </c>
      <c r="D2787" s="32">
        <v>2</v>
      </c>
      <c r="E2787" s="26" t="str">
        <f>IFERROR(MATCH(A2787,기사별유입!$J$3:$J$3072,0),"")</f>
        <v/>
      </c>
      <c r="F2787" s="26" t="str">
        <f>IF(E2787="","",E2787&amp;"@"&amp;COUNTIF($E$1:E2787,E2787))</f>
        <v/>
      </c>
      <c r="G2787" s="26" t="str">
        <f t="shared" si="43"/>
        <v>Google 검색</v>
      </c>
      <c r="I2787" s="26" t="str">
        <f>IF(E2787="","",INDEX('기사 리스트'!B:B,MATCH("https://skinnonews.com"&amp;A2787,'기사 리스트'!C:C,0)))</f>
        <v/>
      </c>
    </row>
    <row r="2788" spans="1:9">
      <c r="A2788" s="32" t="s">
        <v>1250</v>
      </c>
      <c r="B2788" s="32" t="s">
        <v>2612</v>
      </c>
      <c r="C2788" s="32">
        <v>2</v>
      </c>
      <c r="D2788" s="32">
        <v>2</v>
      </c>
      <c r="E2788" s="26" t="str">
        <f>IFERROR(MATCH(A2788,기사별유입!$J$3:$J$3072,0),"")</f>
        <v/>
      </c>
      <c r="F2788" s="26" t="str">
        <f>IF(E2788="","",E2788&amp;"@"&amp;COUNTIF($E$1:E2788,E2788))</f>
        <v/>
      </c>
      <c r="G2788" s="26" t="str">
        <f t="shared" si="43"/>
        <v>Youtube.com</v>
      </c>
      <c r="I2788" s="26" t="str">
        <f>IF(E2788="","",INDEX('기사 리스트'!B:B,MATCH("https://skinnonews.com"&amp;A2788,'기사 리스트'!C:C,0)))</f>
        <v/>
      </c>
    </row>
    <row r="2789" spans="1:9">
      <c r="A2789" s="32" t="s">
        <v>2817</v>
      </c>
      <c r="B2789" s="32" t="s">
        <v>2596</v>
      </c>
      <c r="C2789" s="32">
        <v>2</v>
      </c>
      <c r="D2789" s="32">
        <v>2</v>
      </c>
      <c r="E2789" s="26" t="str">
        <f>IFERROR(MATCH(A2789,기사별유입!$J$3:$J$3072,0),"")</f>
        <v/>
      </c>
      <c r="F2789" s="26" t="str">
        <f>IF(E2789="","",E2789&amp;"@"&amp;COUNTIF($E$1:E2789,E2789))</f>
        <v/>
      </c>
      <c r="G2789" s="26" t="str">
        <f t="shared" si="43"/>
        <v>Google 검색</v>
      </c>
      <c r="I2789" s="26" t="str">
        <f>IF(E2789="","",INDEX('기사 리스트'!B:B,MATCH("https://skinnonews.com"&amp;A2789,'기사 리스트'!C:C,0)))</f>
        <v/>
      </c>
    </row>
    <row r="2790" spans="1:9">
      <c r="A2790" s="32" t="s">
        <v>1160</v>
      </c>
      <c r="B2790" s="32" t="s">
        <v>2601</v>
      </c>
      <c r="C2790" s="32">
        <v>2</v>
      </c>
      <c r="D2790" s="32">
        <v>1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Naver.com</v>
      </c>
      <c r="I2790" s="26" t="str">
        <f>IF(E2790="","",INDEX('기사 리스트'!B:B,MATCH("https://skinnonews.com"&amp;A2790,'기사 리스트'!C:C,0)))</f>
        <v/>
      </c>
    </row>
    <row r="2791" spans="1:9">
      <c r="A2791" s="32" t="s">
        <v>2465</v>
      </c>
      <c r="B2791" s="32" t="s">
        <v>2596</v>
      </c>
      <c r="C2791" s="32">
        <v>2</v>
      </c>
      <c r="D2791" s="32">
        <v>2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Google 검색</v>
      </c>
      <c r="I2791" s="26" t="str">
        <f>IF(E2791="","",INDEX('기사 리스트'!B:B,MATCH("https://skinnonews.com"&amp;A2791,'기사 리스트'!C:C,0)))</f>
        <v/>
      </c>
    </row>
    <row r="2792" spans="1:9">
      <c r="A2792" s="32" t="s">
        <v>1748</v>
      </c>
      <c r="B2792" s="32" t="s">
        <v>2596</v>
      </c>
      <c r="C2792" s="32">
        <v>2</v>
      </c>
      <c r="D2792" s="32">
        <v>2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Google 검색</v>
      </c>
      <c r="I2792" s="26" t="str">
        <f>IF(E2792="","",INDEX('기사 리스트'!B:B,MATCH("https://skinnonews.com"&amp;A2792,'기사 리스트'!C:C,0)))</f>
        <v/>
      </c>
    </row>
    <row r="2793" spans="1:9">
      <c r="A2793" s="32" t="s">
        <v>2280</v>
      </c>
      <c r="B2793" s="32" t="s">
        <v>2596</v>
      </c>
      <c r="C2793" s="32">
        <v>2</v>
      </c>
      <c r="D2793" s="32">
        <v>1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Google 검색</v>
      </c>
      <c r="I2793" s="26" t="str">
        <f>IF(E2793="","",INDEX('기사 리스트'!B:B,MATCH("https://skinnonews.com"&amp;A2793,'기사 리스트'!C:C,0)))</f>
        <v/>
      </c>
    </row>
    <row r="2794" spans="1:9">
      <c r="A2794" s="32" t="s">
        <v>2281</v>
      </c>
      <c r="B2794" s="32" t="s">
        <v>2596</v>
      </c>
      <c r="C2794" s="32">
        <v>2</v>
      </c>
      <c r="D2794" s="32">
        <v>2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</row>
    <row r="2795" spans="1:9">
      <c r="A2795" s="32" t="s">
        <v>1645</v>
      </c>
      <c r="B2795" s="32" t="s">
        <v>2609</v>
      </c>
      <c r="C2795" s="32">
        <v>2</v>
      </c>
      <c r="D2795" s="32">
        <v>2</v>
      </c>
      <c r="E2795" s="26" t="str">
        <f>IFERROR(MATCH(A2795,기사별유입!$J$3:$J$3072,0),"")</f>
        <v/>
      </c>
      <c r="F2795" s="26" t="str">
        <f>IF(E2795="","",E2795&amp;"@"&amp;COUNTIF($E$1:E2795,E2795))</f>
        <v/>
      </c>
      <c r="G2795" s="26" t="str">
        <f t="shared" si="43"/>
        <v>Bing</v>
      </c>
      <c r="I2795" s="26" t="str">
        <f>IF(E2795="","",INDEX('기사 리스트'!B:B,MATCH("https://skinnonews.com"&amp;A2795,'기사 리스트'!C:C,0)))</f>
        <v/>
      </c>
    </row>
    <row r="2796" spans="1:9">
      <c r="A2796" s="32" t="s">
        <v>1914</v>
      </c>
      <c r="B2796" s="32" t="s">
        <v>2597</v>
      </c>
      <c r="C2796" s="32">
        <v>2</v>
      </c>
      <c r="D2796" s="32">
        <v>2</v>
      </c>
      <c r="E2796" s="26" t="str">
        <f>IFERROR(MATCH(A2796,기사별유입!$J$3:$J$3072,0),"")</f>
        <v/>
      </c>
      <c r="F2796" s="26" t="str">
        <f>IF(E2796="","",E2796&amp;"@"&amp;COUNTIF($E$1:E2796,E2796))</f>
        <v/>
      </c>
      <c r="G2796" s="26" t="str">
        <f t="shared" si="43"/>
        <v>직접유입</v>
      </c>
      <c r="I2796" s="26" t="str">
        <f>IF(E2796="","",INDEX('기사 리스트'!B:B,MATCH("https://skinnonews.com"&amp;A2796,'기사 리스트'!C:C,0)))</f>
        <v/>
      </c>
    </row>
    <row r="2797" spans="1:9">
      <c r="A2797" s="32" t="s">
        <v>3269</v>
      </c>
      <c r="B2797" s="32" t="s">
        <v>2596</v>
      </c>
      <c r="C2797" s="32">
        <v>2</v>
      </c>
      <c r="D2797" s="32">
        <v>1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Google 검색</v>
      </c>
      <c r="I2797" s="26" t="str">
        <f>IF(E2797="","",INDEX('기사 리스트'!B:B,MATCH("https://skinnonews.com"&amp;A2797,'기사 리스트'!C:C,0)))</f>
        <v/>
      </c>
    </row>
    <row r="2798" spans="1:9">
      <c r="A2798" s="32" t="s">
        <v>1646</v>
      </c>
      <c r="B2798" s="32" t="s">
        <v>2596</v>
      </c>
      <c r="C2798" s="32">
        <v>2</v>
      </c>
      <c r="D2798" s="32">
        <v>2</v>
      </c>
      <c r="E2798" s="26" t="str">
        <f>IFERROR(MATCH(A2798,기사별유입!$J$3:$J$3072,0),"")</f>
        <v/>
      </c>
      <c r="F2798" s="26" t="str">
        <f>IF(E2798="","",E2798&amp;"@"&amp;COUNTIF($E$1:E2798,E2798))</f>
        <v/>
      </c>
      <c r="G2798" s="26" t="str">
        <f t="shared" si="43"/>
        <v>Google 검색</v>
      </c>
      <c r="I2798" s="26" t="str">
        <f>IF(E2798="","",INDEX('기사 리스트'!B:B,MATCH("https://skinnonews.com"&amp;A2798,'기사 리스트'!C:C,0)))</f>
        <v/>
      </c>
    </row>
    <row r="2799" spans="1:9">
      <c r="A2799" s="32" t="s">
        <v>2900</v>
      </c>
      <c r="B2799" s="32" t="s">
        <v>2596</v>
      </c>
      <c r="C2799" s="32">
        <v>2</v>
      </c>
      <c r="D2799" s="32">
        <v>2</v>
      </c>
      <c r="E2799" s="26" t="str">
        <f>IFERROR(MATCH(A2799,기사별유입!$J$3:$J$3072,0),"")</f>
        <v/>
      </c>
      <c r="F2799" s="26" t="str">
        <f>IF(E2799="","",E2799&amp;"@"&amp;COUNTIF($E$1:E2799,E2799))</f>
        <v/>
      </c>
      <c r="G2799" s="26" t="str">
        <f t="shared" si="43"/>
        <v>Google 검색</v>
      </c>
      <c r="I2799" s="26" t="str">
        <f>IF(E2799="","",INDEX('기사 리스트'!B:B,MATCH("https://skinnonews.com"&amp;A2799,'기사 리스트'!C:C,0)))</f>
        <v/>
      </c>
    </row>
    <row r="2800" spans="1:9">
      <c r="A2800" s="32" t="s">
        <v>1916</v>
      </c>
      <c r="B2800" s="32" t="s">
        <v>2596</v>
      </c>
      <c r="C2800" s="32">
        <v>2</v>
      </c>
      <c r="D2800" s="32">
        <v>2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Google 검색</v>
      </c>
      <c r="I2800" s="26" t="str">
        <f>IF(E2800="","",INDEX('기사 리스트'!B:B,MATCH("https://skinnonews.com"&amp;A2800,'기사 리스트'!C:C,0)))</f>
        <v/>
      </c>
    </row>
    <row r="2801" spans="1:9">
      <c r="A2801" s="32" t="s">
        <v>2467</v>
      </c>
      <c r="B2801" s="32" t="s">
        <v>2596</v>
      </c>
      <c r="C2801" s="32">
        <v>2</v>
      </c>
      <c r="D2801" s="32">
        <v>2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Google 검색</v>
      </c>
      <c r="I2801" s="26" t="str">
        <f>IF(E2801="","",INDEX('기사 리스트'!B:B,MATCH("https://skinnonews.com"&amp;A2801,'기사 리스트'!C:C,0)))</f>
        <v/>
      </c>
    </row>
    <row r="2802" spans="1:9">
      <c r="A2802" s="32" t="s">
        <v>2014</v>
      </c>
      <c r="B2802" s="32" t="s">
        <v>2596</v>
      </c>
      <c r="C2802" s="32">
        <v>2</v>
      </c>
      <c r="D2802" s="32">
        <v>2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Google 검색</v>
      </c>
      <c r="I2802" s="26" t="str">
        <f>IF(E2802="","",INDEX('기사 리스트'!B:B,MATCH("https://skinnonews.com"&amp;A2802,'기사 리스트'!C:C,0)))</f>
        <v/>
      </c>
    </row>
    <row r="2803" spans="1:9">
      <c r="A2803" s="32" t="s">
        <v>2468</v>
      </c>
      <c r="B2803" s="32" t="s">
        <v>2596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</row>
    <row r="2804" spans="1:9">
      <c r="A2804" s="32" t="s">
        <v>2285</v>
      </c>
      <c r="B2804" s="32" t="s">
        <v>2598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Naver 검색</v>
      </c>
      <c r="I2804" s="26" t="str">
        <f>IF(E2804="","",INDEX('기사 리스트'!B:B,MATCH("https://skinnonews.com"&amp;A2804,'기사 리스트'!C:C,0)))</f>
        <v/>
      </c>
    </row>
    <row r="2805" spans="1:9">
      <c r="A2805" s="32" t="s">
        <v>1593</v>
      </c>
      <c r="B2805" s="32" t="s">
        <v>2596</v>
      </c>
      <c r="C2805" s="32">
        <v>2</v>
      </c>
      <c r="D2805" s="32">
        <v>2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Google 검색</v>
      </c>
      <c r="I2805" s="26" t="str">
        <f>IF(E2805="","",INDEX('기사 리스트'!B:B,MATCH("https://skinnonews.com"&amp;A2805,'기사 리스트'!C:C,0)))</f>
        <v/>
      </c>
    </row>
    <row r="2806" spans="1:9">
      <c r="A2806" s="32" t="s">
        <v>3783</v>
      </c>
      <c r="B2806" s="32" t="s">
        <v>2597</v>
      </c>
      <c r="C2806" s="32">
        <v>2</v>
      </c>
      <c r="D2806" s="32">
        <v>1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직접유입</v>
      </c>
      <c r="I2806" s="26" t="str">
        <f>IF(E2806="","",INDEX('기사 리스트'!B:B,MATCH("https://skinnonews.com"&amp;A2806,'기사 리스트'!C:C,0)))</f>
        <v/>
      </c>
    </row>
    <row r="2807" spans="1:9">
      <c r="A2807" s="32" t="s">
        <v>1229</v>
      </c>
      <c r="B2807" s="32" t="s">
        <v>2598</v>
      </c>
      <c r="C2807" s="32">
        <v>2</v>
      </c>
      <c r="D2807" s="32">
        <v>1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Naver 검색</v>
      </c>
      <c r="I2807" s="26" t="str">
        <f>IF(E2807="","",INDEX('기사 리스트'!B:B,MATCH("https://skinnonews.com"&amp;A2807,'기사 리스트'!C:C,0)))</f>
        <v/>
      </c>
    </row>
    <row r="2808" spans="1:9">
      <c r="A2808" s="32" t="s">
        <v>1219</v>
      </c>
      <c r="B2808" s="32" t="s">
        <v>2608</v>
      </c>
      <c r="C2808" s="32">
        <v>2</v>
      </c>
      <c r="D2808" s="32">
        <v>1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Enclean.com</v>
      </c>
      <c r="I2808" s="26" t="str">
        <f>IF(E2808="","",INDEX('기사 리스트'!B:B,MATCH("https://skinnonews.com"&amp;A2808,'기사 리스트'!C:C,0)))</f>
        <v/>
      </c>
    </row>
    <row r="2809" spans="1:9">
      <c r="A2809" s="32" t="s">
        <v>3784</v>
      </c>
      <c r="B2809" s="32" t="s">
        <v>2596</v>
      </c>
      <c r="C2809" s="32">
        <v>2</v>
      </c>
      <c r="D2809" s="32">
        <v>2</v>
      </c>
      <c r="E2809" s="26" t="str">
        <f>IFERROR(MATCH(A2809,기사별유입!$J$3:$J$3072,0),"")</f>
        <v/>
      </c>
      <c r="F2809" s="26" t="str">
        <f>IF(E2809="","",E2809&amp;"@"&amp;COUNTIF($E$1:E2809,E2809))</f>
        <v/>
      </c>
      <c r="G2809" s="26" t="str">
        <f t="shared" si="43"/>
        <v>Google 검색</v>
      </c>
      <c r="I2809" s="26" t="str">
        <f>IF(E2809="","",INDEX('기사 리스트'!B:B,MATCH("https://skinnonews.com"&amp;A2809,'기사 리스트'!C:C,0)))</f>
        <v/>
      </c>
    </row>
    <row r="2810" spans="1:9">
      <c r="A2810" s="32" t="s">
        <v>2844</v>
      </c>
      <c r="B2810" s="32" t="s">
        <v>2596</v>
      </c>
      <c r="C2810" s="32">
        <v>2</v>
      </c>
      <c r="D2810" s="32">
        <v>2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Google 검색</v>
      </c>
      <c r="I2810" s="26" t="str">
        <f>IF(E2810="","",INDEX('기사 리스트'!B:B,MATCH("https://skinnonews.com"&amp;A2810,'기사 리스트'!C:C,0)))</f>
        <v/>
      </c>
    </row>
    <row r="2811" spans="1:9">
      <c r="A2811" s="32" t="s">
        <v>1474</v>
      </c>
      <c r="B2811" s="32" t="s">
        <v>2598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Naver 검색</v>
      </c>
      <c r="I2811" s="26" t="str">
        <f>IF(E2811="","",INDEX('기사 리스트'!B:B,MATCH("https://skinnonews.com"&amp;A2811,'기사 리스트'!C:C,0)))</f>
        <v/>
      </c>
    </row>
    <row r="2812" spans="1:9">
      <c r="A2812" s="32" t="s">
        <v>2287</v>
      </c>
      <c r="B2812" s="32" t="s">
        <v>2596</v>
      </c>
      <c r="C2812" s="32">
        <v>2</v>
      </c>
      <c r="D2812" s="32">
        <v>2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Google 검색</v>
      </c>
      <c r="I2812" s="26" t="str">
        <f>IF(E2812="","",INDEX('기사 리스트'!B:B,MATCH("https://skinnonews.com"&amp;A2812,'기사 리스트'!C:C,0)))</f>
        <v/>
      </c>
    </row>
    <row r="2813" spans="1:9">
      <c r="A2813" s="32" t="s">
        <v>1230</v>
      </c>
      <c r="B2813" s="32" t="s">
        <v>2612</v>
      </c>
      <c r="C2813" s="32">
        <v>2</v>
      </c>
      <c r="D2813" s="32">
        <v>1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Youtube.com</v>
      </c>
      <c r="I2813" s="26" t="str">
        <f>IF(E2813="","",INDEX('기사 리스트'!B:B,MATCH("https://skinnonews.com"&amp;A2813,'기사 리스트'!C:C,0)))</f>
        <v/>
      </c>
    </row>
    <row r="2814" spans="1:9">
      <c r="A2814" s="32" t="s">
        <v>2016</v>
      </c>
      <c r="B2814" s="32" t="s">
        <v>2596</v>
      </c>
      <c r="C2814" s="32">
        <v>2</v>
      </c>
      <c r="D2814" s="32">
        <v>2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Google 검색</v>
      </c>
      <c r="I2814" s="26" t="str">
        <f>IF(E2814="","",INDEX('기사 리스트'!B:B,MATCH("https://skinnonews.com"&amp;A2814,'기사 리스트'!C:C,0)))</f>
        <v/>
      </c>
    </row>
    <row r="2815" spans="1:9">
      <c r="A2815" s="32" t="s">
        <v>3785</v>
      </c>
      <c r="B2815" s="32" t="s">
        <v>2598</v>
      </c>
      <c r="C2815" s="32">
        <v>2</v>
      </c>
      <c r="D2815" s="32">
        <v>2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Naver 검색</v>
      </c>
      <c r="I2815" s="26" t="str">
        <f>IF(E2815="","",INDEX('기사 리스트'!B:B,MATCH("https://skinnonews.com"&amp;A2815,'기사 리스트'!C:C,0)))</f>
        <v/>
      </c>
    </row>
    <row r="2816" spans="1:9">
      <c r="A2816" s="32" t="s">
        <v>3786</v>
      </c>
      <c r="B2816" s="32" t="s">
        <v>2596</v>
      </c>
      <c r="C2816" s="32">
        <v>2</v>
      </c>
      <c r="D2816" s="32">
        <v>2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Google 검색</v>
      </c>
      <c r="I2816" s="26" t="str">
        <f>IF(E2816="","",INDEX('기사 리스트'!B:B,MATCH("https://skinnonews.com"&amp;A2816,'기사 리스트'!C:C,0)))</f>
        <v/>
      </c>
    </row>
    <row r="2817" spans="1:9">
      <c r="A2817" s="32" t="s">
        <v>1648</v>
      </c>
      <c r="B2817" s="32" t="s">
        <v>2596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Google 검색</v>
      </c>
      <c r="I2817" s="26" t="str">
        <f>IF(E2817="","",INDEX('기사 리스트'!B:B,MATCH("https://skinnonews.com"&amp;A2817,'기사 리스트'!C:C,0)))</f>
        <v/>
      </c>
    </row>
    <row r="2818" spans="1:9">
      <c r="A2818" s="32" t="s">
        <v>1648</v>
      </c>
      <c r="B2818" s="32" t="s">
        <v>2598</v>
      </c>
      <c r="C2818" s="32">
        <v>2</v>
      </c>
      <c r="D2818" s="32">
        <v>1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Naver 검색</v>
      </c>
      <c r="I2818" s="26" t="str">
        <f>IF(E2818="","",INDEX('기사 리스트'!B:B,MATCH("https://skinnonews.com"&amp;A2818,'기사 리스트'!C:C,0)))</f>
        <v/>
      </c>
    </row>
    <row r="2819" spans="1:9">
      <c r="A2819" s="32" t="s">
        <v>2288</v>
      </c>
      <c r="B2819" s="32" t="s">
        <v>2596</v>
      </c>
      <c r="C2819" s="32">
        <v>2</v>
      </c>
      <c r="D2819" s="32">
        <v>1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Google 검색</v>
      </c>
      <c r="I2819" s="26" t="str">
        <f>IF(E2819="","",INDEX('기사 리스트'!B:B,MATCH("https://skinnonews.com"&amp;A2819,'기사 리스트'!C:C,0)))</f>
        <v/>
      </c>
    </row>
    <row r="2820" spans="1:9">
      <c r="A2820" s="32" t="s">
        <v>2142</v>
      </c>
      <c r="B2820" s="32" t="s">
        <v>2597</v>
      </c>
      <c r="C2820" s="32">
        <v>2</v>
      </c>
      <c r="D2820" s="32">
        <v>2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직접유입</v>
      </c>
      <c r="I2820" s="26" t="str">
        <f>IF(E2820="","",INDEX('기사 리스트'!B:B,MATCH("https://skinnonews.com"&amp;A2820,'기사 리스트'!C:C,0)))</f>
        <v/>
      </c>
    </row>
    <row r="2821" spans="1:9">
      <c r="A2821" s="32" t="s">
        <v>1208</v>
      </c>
      <c r="B2821" s="32" t="s">
        <v>2603</v>
      </c>
      <c r="C2821" s="32">
        <v>2</v>
      </c>
      <c r="D2821" s="32">
        <v>2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Skenergy.com</v>
      </c>
      <c r="I2821" s="26" t="str">
        <f>IF(E2821="","",INDEX('기사 리스트'!B:B,MATCH("https://skinnonews.com"&amp;A2821,'기사 리스트'!C:C,0)))</f>
        <v/>
      </c>
    </row>
    <row r="2822" spans="1:9">
      <c r="A2822" s="32" t="s">
        <v>3626</v>
      </c>
      <c r="B2822" s="32" t="s">
        <v>2596</v>
      </c>
      <c r="C2822" s="32">
        <v>2</v>
      </c>
      <c r="D2822" s="32">
        <v>2</v>
      </c>
      <c r="E2822" s="26" t="str">
        <f>IFERROR(MATCH(A2822,기사별유입!$J$3:$J$3072,0),"")</f>
        <v/>
      </c>
      <c r="F2822" s="26" t="str">
        <f>IF(E2822="","",E2822&amp;"@"&amp;COUNTIF($E$1:E2822,E2822))</f>
        <v/>
      </c>
      <c r="G2822" s="26" t="str">
        <f t="shared" si="44"/>
        <v>Google 검색</v>
      </c>
      <c r="I2822" s="26" t="str">
        <f>IF(E2822="","",INDEX('기사 리스트'!B:B,MATCH("https://skinnonews.com"&amp;A2822,'기사 리스트'!C:C,0)))</f>
        <v/>
      </c>
    </row>
    <row r="2823" spans="1:9">
      <c r="A2823" s="32" t="s">
        <v>3787</v>
      </c>
      <c r="B2823" s="32" t="s">
        <v>2596</v>
      </c>
      <c r="C2823" s="32">
        <v>2</v>
      </c>
      <c r="D2823" s="32">
        <v>2</v>
      </c>
      <c r="E2823" s="26" t="str">
        <f>IFERROR(MATCH(A2823,기사별유입!$J$3:$J$3072,0),"")</f>
        <v/>
      </c>
      <c r="F2823" s="26" t="str">
        <f>IF(E2823="","",E2823&amp;"@"&amp;COUNTIF($E$1:E2823,E2823))</f>
        <v/>
      </c>
      <c r="G2823" s="26" t="str">
        <f t="shared" si="44"/>
        <v>Google 검색</v>
      </c>
      <c r="I2823" s="26" t="str">
        <f>IF(E2823="","",INDEX('기사 리스트'!B:B,MATCH("https://skinnonews.com"&amp;A2823,'기사 리스트'!C:C,0)))</f>
        <v/>
      </c>
    </row>
    <row r="2824" spans="1:9">
      <c r="A2824" s="32" t="s">
        <v>2471</v>
      </c>
      <c r="B2824" s="32" t="s">
        <v>2597</v>
      </c>
      <c r="C2824" s="32">
        <v>2</v>
      </c>
      <c r="D2824" s="32">
        <v>1</v>
      </c>
      <c r="E2824" s="26" t="str">
        <f>IFERROR(MATCH(A2824,기사별유입!$J$3:$J$3072,0),"")</f>
        <v/>
      </c>
      <c r="F2824" s="26" t="str">
        <f>IF(E2824="","",E2824&amp;"@"&amp;COUNTIF($E$1:E2824,E2824))</f>
        <v/>
      </c>
      <c r="G2824" s="26" t="str">
        <f t="shared" si="44"/>
        <v>직접유입</v>
      </c>
      <c r="I2824" s="26" t="str">
        <f>IF(E2824="","",INDEX('기사 리스트'!B:B,MATCH("https://skinnonews.com"&amp;A2824,'기사 리스트'!C:C,0)))</f>
        <v/>
      </c>
    </row>
    <row r="2825" spans="1:9">
      <c r="A2825" s="32" t="s">
        <v>2471</v>
      </c>
      <c r="B2825" s="32" t="s">
        <v>2596</v>
      </c>
      <c r="C2825" s="32">
        <v>2</v>
      </c>
      <c r="D2825" s="32">
        <v>1</v>
      </c>
      <c r="E2825" s="26" t="str">
        <f>IFERROR(MATCH(A2825,기사별유입!$J$3:$J$3072,0),"")</f>
        <v/>
      </c>
      <c r="F2825" s="26" t="str">
        <f>IF(E2825="","",E2825&amp;"@"&amp;COUNTIF($E$1:E2825,E2825))</f>
        <v/>
      </c>
      <c r="G2825" s="26" t="str">
        <f t="shared" si="44"/>
        <v>Google 검색</v>
      </c>
      <c r="I2825" s="26" t="str">
        <f>IF(E2825="","",INDEX('기사 리스트'!B:B,MATCH("https://skinnonews.com"&amp;A2825,'기사 리스트'!C:C,0)))</f>
        <v/>
      </c>
    </row>
    <row r="2826" spans="1:9">
      <c r="A2826" s="32" t="s">
        <v>3788</v>
      </c>
      <c r="B2826" s="32" t="s">
        <v>2596</v>
      </c>
      <c r="C2826" s="32">
        <v>2</v>
      </c>
      <c r="D2826" s="32">
        <v>1</v>
      </c>
      <c r="E2826" s="26" t="str">
        <f>IFERROR(MATCH(A2826,기사별유입!$J$3:$J$3072,0),"")</f>
        <v/>
      </c>
      <c r="F2826" s="26" t="str">
        <f>IF(E2826="","",E2826&amp;"@"&amp;COUNTIF($E$1:E2826,E2826))</f>
        <v/>
      </c>
      <c r="G2826" s="26" t="str">
        <f t="shared" si="44"/>
        <v>Google 검색</v>
      </c>
      <c r="I2826" s="26" t="str">
        <f>IF(E2826="","",INDEX('기사 리스트'!B:B,MATCH("https://skinnonews.com"&amp;A2826,'기사 리스트'!C:C,0)))</f>
        <v/>
      </c>
    </row>
    <row r="2827" spans="1:9">
      <c r="A2827" s="32" t="s">
        <v>3072</v>
      </c>
      <c r="B2827" s="32" t="s">
        <v>2596</v>
      </c>
      <c r="C2827" s="32">
        <v>2</v>
      </c>
      <c r="D2827" s="32">
        <v>2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Google 검색</v>
      </c>
      <c r="I2827" s="26" t="str">
        <f>IF(E2827="","",INDEX('기사 리스트'!B:B,MATCH("https://skinnonews.com"&amp;A2827,'기사 리스트'!C:C,0)))</f>
        <v/>
      </c>
    </row>
    <row r="2828" spans="1:9">
      <c r="A2828" s="32" t="s">
        <v>1209</v>
      </c>
      <c r="B2828" s="32" t="s">
        <v>2626</v>
      </c>
      <c r="C2828" s="32">
        <v>2</v>
      </c>
      <c r="D2828" s="32">
        <v>2</v>
      </c>
      <c r="E2828" s="26" t="str">
        <f>IFERROR(MATCH(A2828,기사별유입!$J$3:$J$3072,0),"")</f>
        <v/>
      </c>
      <c r="F2828" s="26" t="str">
        <f>IF(E2828="","",E2828&amp;"@"&amp;COUNTIF($E$1:E2828,E2828))</f>
        <v/>
      </c>
      <c r="G2828" s="26" t="str">
        <f t="shared" si="44"/>
        <v>M.blog.naver.com</v>
      </c>
      <c r="I2828" s="26" t="str">
        <f>IF(E2828="","",INDEX('기사 리스트'!B:B,MATCH("https://skinnonews.com"&amp;A2828,'기사 리스트'!C:C,0)))</f>
        <v/>
      </c>
    </row>
    <row r="2829" spans="1:9">
      <c r="A2829" s="32" t="s">
        <v>2474</v>
      </c>
      <c r="B2829" s="32" t="s">
        <v>2596</v>
      </c>
      <c r="C2829" s="32">
        <v>2</v>
      </c>
      <c r="D2829" s="32">
        <v>1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Google 검색</v>
      </c>
      <c r="I2829" s="26" t="str">
        <f>IF(E2829="","",INDEX('기사 리스트'!B:B,MATCH("https://skinnonews.com"&amp;A2829,'기사 리스트'!C:C,0)))</f>
        <v/>
      </c>
    </row>
    <row r="2830" spans="1:9">
      <c r="A2830" s="32" t="s">
        <v>3789</v>
      </c>
      <c r="B2830" s="32" t="s">
        <v>2596</v>
      </c>
      <c r="C2830" s="32">
        <v>2</v>
      </c>
      <c r="D2830" s="32">
        <v>1</v>
      </c>
      <c r="E2830" s="26" t="str">
        <f>IFERROR(MATCH(A2830,기사별유입!$J$3:$J$3072,0),"")</f>
        <v/>
      </c>
      <c r="F2830" s="26" t="str">
        <f>IF(E2830="","",E2830&amp;"@"&amp;COUNTIF($E$1:E2830,E2830))</f>
        <v/>
      </c>
      <c r="G2830" s="26" t="str">
        <f t="shared" si="44"/>
        <v>Google 검색</v>
      </c>
      <c r="I2830" s="26" t="str">
        <f>IF(E2830="","",INDEX('기사 리스트'!B:B,MATCH("https://skinnonews.com"&amp;A2830,'기사 리스트'!C:C,0)))</f>
        <v/>
      </c>
    </row>
    <row r="2831" spans="1:9">
      <c r="A2831" s="32" t="s">
        <v>3790</v>
      </c>
      <c r="B2831" s="32" t="s">
        <v>2596</v>
      </c>
      <c r="C2831" s="32">
        <v>2</v>
      </c>
      <c r="D2831" s="32">
        <v>2</v>
      </c>
      <c r="E2831" s="26" t="str">
        <f>IFERROR(MATCH(A2831,기사별유입!$J$3:$J$3072,0),"")</f>
        <v/>
      </c>
      <c r="F2831" s="26" t="str">
        <f>IF(E2831="","",E2831&amp;"@"&amp;COUNTIF($E$1:E2831,E2831))</f>
        <v/>
      </c>
      <c r="G2831" s="26" t="str">
        <f t="shared" si="44"/>
        <v>Google 검색</v>
      </c>
      <c r="I2831" s="26" t="str">
        <f>IF(E2831="","",INDEX('기사 리스트'!B:B,MATCH("https://skinnonews.com"&amp;A2831,'기사 리스트'!C:C,0)))</f>
        <v/>
      </c>
    </row>
    <row r="2832" spans="1:9">
      <c r="A2832" s="32" t="s">
        <v>3272</v>
      </c>
      <c r="B2832" s="32" t="s">
        <v>2596</v>
      </c>
      <c r="C2832" s="32">
        <v>2</v>
      </c>
      <c r="D2832" s="32">
        <v>2</v>
      </c>
      <c r="E2832" s="26" t="str">
        <f>IFERROR(MATCH(A2832,기사별유입!$J$3:$J$3072,0),"")</f>
        <v/>
      </c>
      <c r="F2832" s="26" t="str">
        <f>IF(E2832="","",E2832&amp;"@"&amp;COUNTIF($E$1:E2832,E2832))</f>
        <v/>
      </c>
      <c r="G2832" s="26" t="str">
        <f t="shared" si="44"/>
        <v>Google 검색</v>
      </c>
      <c r="I2832" s="26" t="str">
        <f>IF(E2832="","",INDEX('기사 리스트'!B:B,MATCH("https://skinnonews.com"&amp;A2832,'기사 리스트'!C:C,0)))</f>
        <v/>
      </c>
    </row>
    <row r="2833" spans="1:9">
      <c r="A2833" s="32" t="s">
        <v>1919</v>
      </c>
      <c r="B2833" s="32" t="s">
        <v>2596</v>
      </c>
      <c r="C2833" s="32">
        <v>2</v>
      </c>
      <c r="D2833" s="32">
        <v>2</v>
      </c>
      <c r="E2833" s="26" t="str">
        <f>IFERROR(MATCH(A2833,기사별유입!$J$3:$J$3072,0),"")</f>
        <v/>
      </c>
      <c r="F2833" s="26" t="str">
        <f>IF(E2833="","",E2833&amp;"@"&amp;COUNTIF($E$1:E2833,E2833))</f>
        <v/>
      </c>
      <c r="G2833" s="26" t="str">
        <f t="shared" si="44"/>
        <v>Google 검색</v>
      </c>
      <c r="I2833" s="26" t="str">
        <f>IF(E2833="","",INDEX('기사 리스트'!B:B,MATCH("https://skinnonews.com"&amp;A2833,'기사 리스트'!C:C,0)))</f>
        <v/>
      </c>
    </row>
    <row r="2834" spans="1:9">
      <c r="A2834" s="32" t="s">
        <v>2019</v>
      </c>
      <c r="B2834" s="32" t="s">
        <v>2597</v>
      </c>
      <c r="C2834" s="32">
        <v>2</v>
      </c>
      <c r="D2834" s="32">
        <v>2</v>
      </c>
      <c r="E2834" s="26" t="str">
        <f>IFERROR(MATCH(A2834,기사별유입!$J$3:$J$3072,0),"")</f>
        <v/>
      </c>
      <c r="F2834" s="26" t="str">
        <f>IF(E2834="","",E2834&amp;"@"&amp;COUNTIF($E$1:E2834,E2834))</f>
        <v/>
      </c>
      <c r="G2834" s="26" t="str">
        <f t="shared" si="44"/>
        <v>직접유입</v>
      </c>
      <c r="I2834" s="26" t="str">
        <f>IF(E2834="","",INDEX('기사 리스트'!B:B,MATCH("https://skinnonews.com"&amp;A2834,'기사 리스트'!C:C,0)))</f>
        <v/>
      </c>
    </row>
    <row r="2835" spans="1:9">
      <c r="A2835" s="32" t="s">
        <v>2290</v>
      </c>
      <c r="B2835" s="32" t="s">
        <v>2597</v>
      </c>
      <c r="C2835" s="32">
        <v>2</v>
      </c>
      <c r="D2835" s="32">
        <v>1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직접유입</v>
      </c>
      <c r="I2835" s="26" t="str">
        <f>IF(E2835="","",INDEX('기사 리스트'!B:B,MATCH("https://skinnonews.com"&amp;A2835,'기사 리스트'!C:C,0)))</f>
        <v/>
      </c>
    </row>
    <row r="2836" spans="1:9">
      <c r="A2836" s="32" t="s">
        <v>2143</v>
      </c>
      <c r="B2836" s="32" t="s">
        <v>2598</v>
      </c>
      <c r="C2836" s="32">
        <v>2</v>
      </c>
      <c r="D2836" s="32">
        <v>2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Naver 검색</v>
      </c>
      <c r="I2836" s="26" t="str">
        <f>IF(E2836="","",INDEX('기사 리스트'!B:B,MATCH("https://skinnonews.com"&amp;A2836,'기사 리스트'!C:C,0)))</f>
        <v/>
      </c>
    </row>
    <row r="2837" spans="1:9">
      <c r="A2837" s="32" t="s">
        <v>1161</v>
      </c>
      <c r="B2837" s="32" t="s">
        <v>2606</v>
      </c>
      <c r="C2837" s="32">
        <v>2</v>
      </c>
      <c r="D2837" s="32">
        <v>1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M.search.naver.com</v>
      </c>
      <c r="I2837" s="26" t="str">
        <f>IF(E2837="","",INDEX('기사 리스트'!B:B,MATCH("https://skinnonews.com"&amp;A2837,'기사 리스트'!C:C,0)))</f>
        <v/>
      </c>
    </row>
    <row r="2838" spans="1:9">
      <c r="A2838" s="32" t="s">
        <v>1749</v>
      </c>
      <c r="B2838" s="32" t="s">
        <v>2612</v>
      </c>
      <c r="C2838" s="32">
        <v>2</v>
      </c>
      <c r="D2838" s="32">
        <v>1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Youtube.com</v>
      </c>
      <c r="I2838" s="26" t="str">
        <f>IF(E2838="","",INDEX('기사 리스트'!B:B,MATCH("https://skinnonews.com"&amp;A2838,'기사 리스트'!C:C,0)))</f>
        <v/>
      </c>
    </row>
    <row r="2839" spans="1:9">
      <c r="A2839" s="32" t="s">
        <v>3791</v>
      </c>
      <c r="B2839" s="32" t="s">
        <v>2597</v>
      </c>
      <c r="C2839" s="32">
        <v>2</v>
      </c>
      <c r="D2839" s="32">
        <v>1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직접유입</v>
      </c>
      <c r="I2839" s="26" t="str">
        <f>IF(E2839="","",INDEX('기사 리스트'!B:B,MATCH("https://skinnonews.com"&amp;A2839,'기사 리스트'!C:C,0)))</f>
        <v/>
      </c>
    </row>
    <row r="2840" spans="1:9">
      <c r="A2840" s="32" t="s">
        <v>3073</v>
      </c>
      <c r="B2840" s="32" t="s">
        <v>2598</v>
      </c>
      <c r="C2840" s="32">
        <v>2</v>
      </c>
      <c r="D2840" s="32">
        <v>2</v>
      </c>
      <c r="E2840" s="26" t="str">
        <f>IFERROR(MATCH(A2840,기사별유입!$J$3:$J$3072,0),"")</f>
        <v/>
      </c>
      <c r="F2840" s="26" t="str">
        <f>IF(E2840="","",E2840&amp;"@"&amp;COUNTIF($E$1:E2840,E2840))</f>
        <v/>
      </c>
      <c r="G2840" s="26" t="str">
        <f t="shared" si="44"/>
        <v>Naver 검색</v>
      </c>
      <c r="I2840" s="26" t="str">
        <f>IF(E2840="","",INDEX('기사 리스트'!B:B,MATCH("https://skinnonews.com"&amp;A2840,'기사 리스트'!C:C,0)))</f>
        <v/>
      </c>
    </row>
    <row r="2841" spans="1:9">
      <c r="A2841" s="32" t="s">
        <v>1348</v>
      </c>
      <c r="B2841" s="32" t="s">
        <v>2609</v>
      </c>
      <c r="C2841" s="32">
        <v>2</v>
      </c>
      <c r="D2841" s="32">
        <v>2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Bing</v>
      </c>
      <c r="I2841" s="26" t="str">
        <f>IF(E2841="","",INDEX('기사 리스트'!B:B,MATCH("https://skinnonews.com"&amp;A2841,'기사 리스트'!C:C,0)))</f>
        <v/>
      </c>
    </row>
    <row r="2842" spans="1:9">
      <c r="A2842" s="32" t="s">
        <v>2481</v>
      </c>
      <c r="B2842" s="32" t="s">
        <v>2632</v>
      </c>
      <c r="C2842" s="32">
        <v>2</v>
      </c>
      <c r="D2842" s="32">
        <v>2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Skglobalchemical.com</v>
      </c>
      <c r="I2842" s="26" t="str">
        <f>IF(E2842="","",INDEX('기사 리스트'!B:B,MATCH("https://skinnonews.com"&amp;A2842,'기사 리스트'!C:C,0)))</f>
        <v/>
      </c>
    </row>
    <row r="2843" spans="1:9">
      <c r="A2843" s="32" t="s">
        <v>2482</v>
      </c>
      <c r="B2843" s="32" t="s">
        <v>2596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Google 검색</v>
      </c>
      <c r="I2843" s="26" t="str">
        <f>IF(E2843="","",INDEX('기사 리스트'!B:B,MATCH("https://skinnonews.com"&amp;A2843,'기사 리스트'!C:C,0)))</f>
        <v/>
      </c>
    </row>
    <row r="2844" spans="1:9">
      <c r="A2844" s="32" t="s">
        <v>3793</v>
      </c>
      <c r="B2844" s="32" t="s">
        <v>2596</v>
      </c>
      <c r="C2844" s="32">
        <v>2</v>
      </c>
      <c r="D2844" s="32">
        <v>1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</row>
    <row r="2845" spans="1:9">
      <c r="A2845" s="32" t="s">
        <v>3172</v>
      </c>
      <c r="B2845" s="32" t="s">
        <v>2596</v>
      </c>
      <c r="C2845" s="32">
        <v>2</v>
      </c>
      <c r="D2845" s="32">
        <v>2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Google 검색</v>
      </c>
      <c r="I2845" s="26" t="str">
        <f>IF(E2845="","",INDEX('기사 리스트'!B:B,MATCH("https://skinnonews.com"&amp;A2845,'기사 리스트'!C:C,0)))</f>
        <v/>
      </c>
    </row>
    <row r="2846" spans="1:9">
      <c r="A2846" s="32" t="s">
        <v>3173</v>
      </c>
      <c r="B2846" s="32" t="s">
        <v>2596</v>
      </c>
      <c r="C2846" s="32">
        <v>2</v>
      </c>
      <c r="D2846" s="32">
        <v>2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Google 검색</v>
      </c>
      <c r="I2846" s="26" t="str">
        <f>IF(E2846="","",INDEX('기사 리스트'!B:B,MATCH("https://skinnonews.com"&amp;A2846,'기사 리스트'!C:C,0)))</f>
        <v/>
      </c>
    </row>
    <row r="2847" spans="1:9">
      <c r="A2847" s="32" t="s">
        <v>3794</v>
      </c>
      <c r="B2847" s="32" t="s">
        <v>2596</v>
      </c>
      <c r="C2847" s="32">
        <v>2</v>
      </c>
      <c r="D2847" s="32">
        <v>1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Google 검색</v>
      </c>
      <c r="I2847" s="26" t="str">
        <f>IF(E2847="","",INDEX('기사 리스트'!B:B,MATCH("https://skinnonews.com"&amp;A2847,'기사 리스트'!C:C,0)))</f>
        <v/>
      </c>
    </row>
    <row r="2848" spans="1:9">
      <c r="A2848" s="32" t="s">
        <v>1922</v>
      </c>
      <c r="B2848" s="32" t="s">
        <v>2596</v>
      </c>
      <c r="C2848" s="32">
        <v>2</v>
      </c>
      <c r="D2848" s="32">
        <v>2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Google 검색</v>
      </c>
      <c r="I2848" s="26" t="str">
        <f>IF(E2848="","",INDEX('기사 리스트'!B:B,MATCH("https://skinnonews.com"&amp;A2848,'기사 리스트'!C:C,0)))</f>
        <v/>
      </c>
    </row>
    <row r="2849" spans="1:9">
      <c r="A2849" s="32" t="s">
        <v>3274</v>
      </c>
      <c r="B2849" s="32" t="s">
        <v>2596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Google 검색</v>
      </c>
      <c r="I2849" s="26" t="str">
        <f>IF(E2849="","",INDEX('기사 리스트'!B:B,MATCH("https://skinnonews.com"&amp;A2849,'기사 리스트'!C:C,0)))</f>
        <v/>
      </c>
    </row>
    <row r="2850" spans="1:9">
      <c r="A2850" s="32" t="s">
        <v>2793</v>
      </c>
      <c r="B2850" s="32" t="s">
        <v>2596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Google 검색</v>
      </c>
      <c r="I2850" s="26" t="str">
        <f>IF(E2850="","",INDEX('기사 리스트'!B:B,MATCH("https://skinnonews.com"&amp;A2850,'기사 리스트'!C:C,0)))</f>
        <v/>
      </c>
    </row>
    <row r="2851" spans="1:9">
      <c r="A2851" s="32" t="s">
        <v>2762</v>
      </c>
      <c r="B2851" s="32" t="s">
        <v>2596</v>
      </c>
      <c r="C2851" s="32">
        <v>2</v>
      </c>
      <c r="D2851" s="32">
        <v>2</v>
      </c>
      <c r="E2851" s="26" t="str">
        <f>IFERROR(MATCH(A2851,기사별유입!$J$3:$J$3072,0),"")</f>
        <v/>
      </c>
      <c r="F2851" s="26" t="str">
        <f>IF(E2851="","",E2851&amp;"@"&amp;COUNTIF($E$1:E2851,E2851))</f>
        <v/>
      </c>
      <c r="G2851" s="26" t="str">
        <f t="shared" si="44"/>
        <v>Google 검색</v>
      </c>
      <c r="I2851" s="26" t="str">
        <f>IF(E2851="","",INDEX('기사 리스트'!B:B,MATCH("https://skinnonews.com"&amp;A2851,'기사 리스트'!C:C,0)))</f>
        <v/>
      </c>
    </row>
    <row r="2852" spans="1:9">
      <c r="A2852" s="32" t="s">
        <v>2904</v>
      </c>
      <c r="B2852" s="32" t="s">
        <v>2596</v>
      </c>
      <c r="C2852" s="32">
        <v>2</v>
      </c>
      <c r="D2852" s="32">
        <v>2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Google 검색</v>
      </c>
      <c r="I2852" s="26" t="str">
        <f>IF(E2852="","",INDEX('기사 리스트'!B:B,MATCH("https://skinnonews.com"&amp;A2852,'기사 리스트'!C:C,0)))</f>
        <v/>
      </c>
    </row>
    <row r="2853" spans="1:9">
      <c r="A2853" s="32" t="s">
        <v>2794</v>
      </c>
      <c r="B2853" s="32" t="s">
        <v>2596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Google 검색</v>
      </c>
      <c r="I2853" s="26" t="str">
        <f>IF(E2853="","",INDEX('기사 리스트'!B:B,MATCH("https://skinnonews.com"&amp;A2853,'기사 리스트'!C:C,0)))</f>
        <v/>
      </c>
    </row>
    <row r="2854" spans="1:9">
      <c r="A2854" s="32" t="s">
        <v>2026</v>
      </c>
      <c r="B2854" s="32" t="s">
        <v>2596</v>
      </c>
      <c r="C2854" s="32">
        <v>2</v>
      </c>
      <c r="D2854" s="32">
        <v>2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Google 검색</v>
      </c>
      <c r="I2854" s="26" t="str">
        <f>IF(E2854="","",INDEX('기사 리스트'!B:B,MATCH("https://skinnonews.com"&amp;A2854,'기사 리스트'!C:C,0)))</f>
        <v/>
      </c>
    </row>
    <row r="2855" spans="1:9">
      <c r="A2855" s="32" t="s">
        <v>1925</v>
      </c>
      <c r="B2855" s="32" t="s">
        <v>2596</v>
      </c>
      <c r="C2855" s="32">
        <v>2</v>
      </c>
      <c r="D2855" s="32">
        <v>2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Google 검색</v>
      </c>
      <c r="I2855" s="26" t="str">
        <f>IF(E2855="","",INDEX('기사 리스트'!B:B,MATCH("https://skinnonews.com"&amp;A2855,'기사 리스트'!C:C,0)))</f>
        <v/>
      </c>
    </row>
    <row r="2856" spans="1:9">
      <c r="A2856" s="32" t="s">
        <v>3631</v>
      </c>
      <c r="B2856" s="32" t="s">
        <v>2596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Google 검색</v>
      </c>
      <c r="I2856" s="26" t="str">
        <f>IF(E2856="","",INDEX('기사 리스트'!B:B,MATCH("https://skinnonews.com"&amp;A2856,'기사 리스트'!C:C,0)))</f>
        <v/>
      </c>
    </row>
    <row r="2857" spans="1:9">
      <c r="A2857" s="32" t="s">
        <v>1300</v>
      </c>
      <c r="B2857" s="32" t="s">
        <v>2640</v>
      </c>
      <c r="C2857" s="32">
        <v>2</v>
      </c>
      <c r="D2857" s="32">
        <v>2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Daum</v>
      </c>
      <c r="I2857" s="26" t="str">
        <f>IF(E2857="","",INDEX('기사 리스트'!B:B,MATCH("https://skinnonews.com"&amp;A2857,'기사 리스트'!C:C,0)))</f>
        <v/>
      </c>
    </row>
    <row r="2858" spans="1:9">
      <c r="A2858" s="32" t="s">
        <v>1752</v>
      </c>
      <c r="B2858" s="32" t="s">
        <v>2609</v>
      </c>
      <c r="C2858" s="32">
        <v>2</v>
      </c>
      <c r="D2858" s="32">
        <v>2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Bing</v>
      </c>
      <c r="I2858" s="26" t="str">
        <f>IF(E2858="","",INDEX('기사 리스트'!B:B,MATCH("https://skinnonews.com"&amp;A2858,'기사 리스트'!C:C,0)))</f>
        <v/>
      </c>
    </row>
    <row r="2859" spans="1:9">
      <c r="A2859" s="32" t="s">
        <v>3796</v>
      </c>
      <c r="B2859" s="32" t="s">
        <v>2597</v>
      </c>
      <c r="C2859" s="32">
        <v>2</v>
      </c>
      <c r="D2859" s="32">
        <v>1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직접유입</v>
      </c>
      <c r="I2859" s="26" t="str">
        <f>IF(E2859="","",INDEX('기사 리스트'!B:B,MATCH("https://skinnonews.com"&amp;A2859,'기사 리스트'!C:C,0)))</f>
        <v/>
      </c>
    </row>
    <row r="2860" spans="1:9">
      <c r="A2860" s="32" t="s">
        <v>3277</v>
      </c>
      <c r="B2860" s="32" t="s">
        <v>2596</v>
      </c>
      <c r="C2860" s="32">
        <v>2</v>
      </c>
      <c r="D2860" s="32">
        <v>2</v>
      </c>
      <c r="E2860" s="26" t="str">
        <f>IFERROR(MATCH(A2860,기사별유입!$J$3:$J$3072,0),"")</f>
        <v/>
      </c>
      <c r="F2860" s="26" t="str">
        <f>IF(E2860="","",E2860&amp;"@"&amp;COUNTIF($E$1:E2860,E2860))</f>
        <v/>
      </c>
      <c r="G2860" s="26" t="str">
        <f t="shared" si="44"/>
        <v>Google 검색</v>
      </c>
      <c r="I2860" s="26" t="str">
        <f>IF(E2860="","",INDEX('기사 리스트'!B:B,MATCH("https://skinnonews.com"&amp;A2860,'기사 리스트'!C:C,0)))</f>
        <v/>
      </c>
    </row>
    <row r="2861" spans="1:9">
      <c r="A2861" s="32" t="s">
        <v>2302</v>
      </c>
      <c r="B2861" s="32" t="s">
        <v>2596</v>
      </c>
      <c r="C2861" s="32">
        <v>2</v>
      </c>
      <c r="D2861" s="32">
        <v>2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Google 검색</v>
      </c>
      <c r="I2861" s="26" t="str">
        <f>IF(E2861="","",INDEX('기사 리스트'!B:B,MATCH("https://skinnonews.com"&amp;A2861,'기사 리스트'!C:C,0)))</f>
        <v/>
      </c>
    </row>
    <row r="2862" spans="1:9">
      <c r="A2862" s="32" t="s">
        <v>2031</v>
      </c>
      <c r="B2862" s="32" t="s">
        <v>2597</v>
      </c>
      <c r="C2862" s="32">
        <v>2</v>
      </c>
      <c r="D2862" s="32">
        <v>2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직접유입</v>
      </c>
      <c r="I2862" s="26" t="str">
        <f>IF(E2862="","",INDEX('기사 리스트'!B:B,MATCH("https://skinnonews.com"&amp;A2862,'기사 리스트'!C:C,0)))</f>
        <v/>
      </c>
    </row>
    <row r="2863" spans="1:9">
      <c r="A2863" s="32" t="s">
        <v>2304</v>
      </c>
      <c r="B2863" s="32" t="s">
        <v>2612</v>
      </c>
      <c r="C2863" s="32">
        <v>2</v>
      </c>
      <c r="D2863" s="32">
        <v>1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Youtube.com</v>
      </c>
      <c r="I2863" s="26" t="str">
        <f>IF(E2863="","",INDEX('기사 리스트'!B:B,MATCH("https://skinnonews.com"&amp;A2863,'기사 리스트'!C:C,0)))</f>
        <v/>
      </c>
    </row>
    <row r="2864" spans="1:9">
      <c r="A2864" s="32" t="s">
        <v>2305</v>
      </c>
      <c r="B2864" s="32" t="s">
        <v>2596</v>
      </c>
      <c r="C2864" s="32">
        <v>2</v>
      </c>
      <c r="D2864" s="32">
        <v>1</v>
      </c>
      <c r="E2864" s="26" t="str">
        <f>IFERROR(MATCH(A2864,기사별유입!$J$3:$J$3072,0),"")</f>
        <v/>
      </c>
      <c r="F2864" s="26" t="str">
        <f>IF(E2864="","",E2864&amp;"@"&amp;COUNTIF($E$1:E2864,E2864))</f>
        <v/>
      </c>
      <c r="G2864" s="26" t="str">
        <f t="shared" si="44"/>
        <v>Google 검색</v>
      </c>
      <c r="I2864" s="26" t="str">
        <f>IF(E2864="","",INDEX('기사 리스트'!B:B,MATCH("https://skinnonews.com"&amp;A2864,'기사 리스트'!C:C,0)))</f>
        <v/>
      </c>
    </row>
    <row r="2865" spans="1:9">
      <c r="A2865" s="32" t="s">
        <v>1080</v>
      </c>
      <c r="B2865" s="32" t="s">
        <v>2598</v>
      </c>
      <c r="C2865" s="32">
        <v>2</v>
      </c>
      <c r="D2865" s="32">
        <v>2</v>
      </c>
      <c r="E2865" s="26">
        <f>IFERROR(MATCH(A2865,기사별유입!$J$3:$J$3072,0),"")</f>
        <v>76</v>
      </c>
      <c r="F2865" s="26" t="str">
        <f>IF(E2865="","",E2865&amp;"@"&amp;COUNTIF($E$1:E2865,E2865))</f>
        <v>76@4</v>
      </c>
      <c r="G2865" s="26" t="str">
        <f t="shared" si="44"/>
        <v>Naver 검색</v>
      </c>
      <c r="I2865" s="26" t="e">
        <f>IF(E2865="","",INDEX('기사 리스트'!B:B,MATCH("https://skinnonews.com"&amp;A2865,'기사 리스트'!C:C,0)))</f>
        <v>#N/A</v>
      </c>
    </row>
    <row r="2866" spans="1:9">
      <c r="A2866" s="32" t="s">
        <v>3797</v>
      </c>
      <c r="B2866" s="32" t="s">
        <v>4778</v>
      </c>
      <c r="C2866" s="32">
        <v>2</v>
      </c>
      <c r="D2866" s="32">
        <v>1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Mergermarket.ionanalytics.com</v>
      </c>
      <c r="I2866" s="26" t="str">
        <f>IF(E2866="","",INDEX('기사 리스트'!B:B,MATCH("https://skinnonews.com"&amp;A2866,'기사 리스트'!C:C,0)))</f>
        <v/>
      </c>
    </row>
    <row r="2867" spans="1:9">
      <c r="A2867" s="32" t="s">
        <v>2032</v>
      </c>
      <c r="B2867" s="32" t="s">
        <v>2596</v>
      </c>
      <c r="C2867" s="32">
        <v>2</v>
      </c>
      <c r="D2867" s="32">
        <v>2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Google 검색</v>
      </c>
      <c r="I2867" s="26" t="str">
        <f>IF(E2867="","",INDEX('기사 리스트'!B:B,MATCH("https://skinnonews.com"&amp;A2867,'기사 리스트'!C:C,0)))</f>
        <v/>
      </c>
    </row>
    <row r="2868" spans="1:9">
      <c r="A2868" s="32" t="s">
        <v>2907</v>
      </c>
      <c r="B2868" s="32" t="s">
        <v>2596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Google 검색</v>
      </c>
      <c r="I2868" s="26" t="str">
        <f>IF(E2868="","",INDEX('기사 리스트'!B:B,MATCH("https://skinnonews.com"&amp;A2868,'기사 리스트'!C:C,0)))</f>
        <v/>
      </c>
    </row>
    <row r="2869" spans="1:9">
      <c r="A2869" s="32" t="s">
        <v>3798</v>
      </c>
      <c r="B2869" s="32" t="s">
        <v>2596</v>
      </c>
      <c r="C2869" s="32">
        <v>2</v>
      </c>
      <c r="D2869" s="32">
        <v>1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Google 검색</v>
      </c>
      <c r="I2869" s="26" t="str">
        <f>IF(E2869="","",INDEX('기사 리스트'!B:B,MATCH("https://skinnonews.com"&amp;A2869,'기사 리스트'!C:C,0)))</f>
        <v/>
      </c>
    </row>
    <row r="2870" spans="1:9">
      <c r="A2870" s="32" t="s">
        <v>2908</v>
      </c>
      <c r="B2870" s="32" t="s">
        <v>2609</v>
      </c>
      <c r="C2870" s="32">
        <v>2</v>
      </c>
      <c r="D2870" s="32">
        <v>1</v>
      </c>
      <c r="E2870" s="26" t="str">
        <f>IFERROR(MATCH(A2870,기사별유입!$J$3:$J$3072,0),"")</f>
        <v/>
      </c>
      <c r="F2870" s="26" t="str">
        <f>IF(E2870="","",E2870&amp;"@"&amp;COUNTIF($E$1:E2870,E2870))</f>
        <v/>
      </c>
      <c r="G2870" s="26" t="str">
        <f t="shared" si="44"/>
        <v>Bing</v>
      </c>
      <c r="I2870" s="26" t="str">
        <f>IF(E2870="","",INDEX('기사 리스트'!B:B,MATCH("https://skinnonews.com"&amp;A2870,'기사 리스트'!C:C,0)))</f>
        <v/>
      </c>
    </row>
    <row r="2871" spans="1:9">
      <c r="A2871" s="32" t="s">
        <v>1929</v>
      </c>
      <c r="B2871" s="32" t="s">
        <v>2596</v>
      </c>
      <c r="C2871" s="32">
        <v>2</v>
      </c>
      <c r="D2871" s="32">
        <v>1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</row>
    <row r="2872" spans="1:9">
      <c r="A2872" s="32" t="s">
        <v>1046</v>
      </c>
      <c r="B2872" s="32" t="s">
        <v>2606</v>
      </c>
      <c r="C2872" s="32">
        <v>2</v>
      </c>
      <c r="D2872" s="32">
        <v>2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M.search.naver.com</v>
      </c>
      <c r="I2872" s="26" t="str">
        <f>IF(E2872="","",INDEX('기사 리스트'!B:B,MATCH("https://skinnonews.com"&amp;A2872,'기사 리스트'!C:C,0)))</f>
        <v/>
      </c>
    </row>
    <row r="2873" spans="1:9">
      <c r="A2873" s="32" t="s">
        <v>998</v>
      </c>
      <c r="B2873" s="32" t="s">
        <v>2646</v>
      </c>
      <c r="C2873" s="32">
        <v>2</v>
      </c>
      <c r="D2873" s="32">
        <v>2</v>
      </c>
      <c r="E2873" s="26">
        <f>IFERROR(MATCH(A2873,기사별유입!$J$3:$J$3072,0),"")</f>
        <v>5</v>
      </c>
      <c r="F2873" s="26" t="str">
        <f>IF(E2873="","",E2873&amp;"@"&amp;COUNTIF($E$1:E2873,E2873))</f>
        <v>5@5</v>
      </c>
      <c r="G2873" s="26" t="str">
        <f t="shared" si="44"/>
        <v>Ozmailer.com</v>
      </c>
      <c r="I2873" s="26" t="str">
        <f>IF(E2873="","",INDEX('기사 리스트'!B:B,MATCH("https://skinnonews.com"&amp;A2873,'기사 리스트'!C:C,0)))</f>
        <v>각형, 원통형, 파우치형… 형태에 따른 전기차 배터리 특성</v>
      </c>
    </row>
    <row r="2874" spans="1:9">
      <c r="A2874" s="32" t="s">
        <v>3799</v>
      </c>
      <c r="B2874" s="32" t="s">
        <v>2596</v>
      </c>
      <c r="C2874" s="32">
        <v>2</v>
      </c>
      <c r="D2874" s="32">
        <v>1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</row>
    <row r="2875" spans="1:9">
      <c r="A2875" s="32" t="s">
        <v>1124</v>
      </c>
      <c r="B2875" s="32" t="s">
        <v>2597</v>
      </c>
      <c r="C2875" s="32">
        <v>2</v>
      </c>
      <c r="D2875" s="32">
        <v>2</v>
      </c>
      <c r="E2875" s="26">
        <f>IFERROR(MATCH(A2875,기사별유입!$J$3:$J$3072,0),"")</f>
        <v>43</v>
      </c>
      <c r="F2875" s="26" t="str">
        <f>IF(E2875="","",E2875&amp;"@"&amp;COUNTIF($E$1:E2875,E2875))</f>
        <v>43@2</v>
      </c>
      <c r="G2875" s="26" t="str">
        <f t="shared" si="44"/>
        <v>직접유입</v>
      </c>
      <c r="I2875" s="26" t="str">
        <f>IF(E2875="","",INDEX('기사 리스트'!B:B,MATCH("https://skinnonews.com"&amp;A2875,'기사 리스트'!C:C,0)))</f>
        <v>SK이노베이션 신입사원 4人이 직접 알려주는 면접 꿀TIP!</v>
      </c>
    </row>
    <row r="2876" spans="1:9">
      <c r="A2876" s="32" t="s">
        <v>1039</v>
      </c>
      <c r="B2876" s="32" t="s">
        <v>2598</v>
      </c>
      <c r="C2876" s="32">
        <v>2</v>
      </c>
      <c r="D2876" s="32">
        <v>1</v>
      </c>
      <c r="E2876" s="26">
        <f>IFERROR(MATCH(A2876,기사별유입!$J$3:$J$3072,0),"")</f>
        <v>69</v>
      </c>
      <c r="F2876" s="26" t="str">
        <f>IF(E2876="","",E2876&amp;"@"&amp;COUNTIF($E$1:E2876,E2876))</f>
        <v>69@2</v>
      </c>
      <c r="G2876" s="26" t="str">
        <f t="shared" si="44"/>
        <v>Naver 검색</v>
      </c>
      <c r="I2876" s="26" t="str">
        <f>IF(E2876="","",INDEX('기사 리스트'!B:B,MATCH("https://skinnonews.com"&amp;A2876,'기사 리스트'!C:C,0)))</f>
        <v>[지식 in_novation] 겨울철 손난로 어떤 원리로 따뜻해지는걸까?</v>
      </c>
    </row>
    <row r="2877" spans="1:9">
      <c r="A2877" s="32" t="s">
        <v>2490</v>
      </c>
      <c r="B2877" s="32" t="s">
        <v>2597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직접유입</v>
      </c>
      <c r="I2877" s="26" t="str">
        <f>IF(E2877="","",INDEX('기사 리스트'!B:B,MATCH("https://skinnonews.com"&amp;A2877,'기사 리스트'!C:C,0)))</f>
        <v/>
      </c>
    </row>
    <row r="2878" spans="1:9">
      <c r="A2878" s="32" t="s">
        <v>2490</v>
      </c>
      <c r="B2878" s="32" t="s">
        <v>2596</v>
      </c>
      <c r="C2878" s="32">
        <v>2</v>
      </c>
      <c r="D2878" s="32">
        <v>1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Google 검색</v>
      </c>
      <c r="I2878" s="26" t="str">
        <f>IF(E2878="","",INDEX('기사 리스트'!B:B,MATCH("https://skinnonews.com"&amp;A2878,'기사 리스트'!C:C,0)))</f>
        <v/>
      </c>
    </row>
    <row r="2879" spans="1:9">
      <c r="A2879" s="32" t="s">
        <v>2310</v>
      </c>
      <c r="B2879" s="32" t="s">
        <v>2596</v>
      </c>
      <c r="C2879" s="32">
        <v>2</v>
      </c>
      <c r="D2879" s="32">
        <v>2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Google 검색</v>
      </c>
      <c r="I2879" s="26" t="str">
        <f>IF(E2879="","",INDEX('기사 리스트'!B:B,MATCH("https://skinnonews.com"&amp;A2879,'기사 리스트'!C:C,0)))</f>
        <v/>
      </c>
    </row>
    <row r="2880" spans="1:9">
      <c r="A2880" s="32" t="s">
        <v>1832</v>
      </c>
      <c r="B2880" s="32" t="s">
        <v>2596</v>
      </c>
      <c r="C2880" s="32">
        <v>2</v>
      </c>
      <c r="D2880" s="32">
        <v>1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Google 검색</v>
      </c>
      <c r="I2880" s="26" t="str">
        <f>IF(E2880="","",INDEX('기사 리스트'!B:B,MATCH("https://skinnonews.com"&amp;A2880,'기사 리스트'!C:C,0)))</f>
        <v/>
      </c>
    </row>
    <row r="2881" spans="1:9">
      <c r="A2881" s="32" t="s">
        <v>3632</v>
      </c>
      <c r="B2881" s="32" t="s">
        <v>2597</v>
      </c>
      <c r="C2881" s="32">
        <v>2</v>
      </c>
      <c r="D2881" s="32">
        <v>2</v>
      </c>
      <c r="E2881" s="26" t="str">
        <f>IFERROR(MATCH(A2881,기사별유입!$J$3:$J$3072,0),"")</f>
        <v/>
      </c>
      <c r="F2881" s="26" t="str">
        <f>IF(E2881="","",E2881&amp;"@"&amp;COUNTIF($E$1:E2881,E2881))</f>
        <v/>
      </c>
      <c r="G2881" s="26" t="str">
        <f t="shared" si="44"/>
        <v>직접유입</v>
      </c>
      <c r="I2881" s="26" t="str">
        <f>IF(E2881="","",INDEX('기사 리스트'!B:B,MATCH("https://skinnonews.com"&amp;A2881,'기사 리스트'!C:C,0)))</f>
        <v/>
      </c>
    </row>
    <row r="2882" spans="1:9">
      <c r="A2882" s="32" t="s">
        <v>2853</v>
      </c>
      <c r="B2882" s="32" t="s">
        <v>2597</v>
      </c>
      <c r="C2882" s="32">
        <v>2</v>
      </c>
      <c r="D2882" s="32">
        <v>2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직접유입</v>
      </c>
      <c r="I2882" s="26" t="str">
        <f>IF(E2882="","",INDEX('기사 리스트'!B:B,MATCH("https://skinnonews.com"&amp;A2882,'기사 리스트'!C:C,0)))</f>
        <v/>
      </c>
    </row>
    <row r="2883" spans="1:9">
      <c r="A2883" s="32" t="s">
        <v>1166</v>
      </c>
      <c r="B2883" s="32" t="s">
        <v>2597</v>
      </c>
      <c r="C2883" s="32">
        <v>2</v>
      </c>
      <c r="D2883" s="32">
        <v>2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직접유입</v>
      </c>
      <c r="I2883" s="26" t="str">
        <f>IF(E2883="","",INDEX('기사 리스트'!B:B,MATCH("https://skinnonews.com"&amp;A2883,'기사 리스트'!C:C,0)))</f>
        <v/>
      </c>
    </row>
    <row r="2884" spans="1:9">
      <c r="A2884" s="32" t="s">
        <v>3031</v>
      </c>
      <c r="B2884" s="32" t="s">
        <v>2597</v>
      </c>
      <c r="C2884" s="32">
        <v>2</v>
      </c>
      <c r="D2884" s="32">
        <v>2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직접유입</v>
      </c>
      <c r="I2884" s="26" t="str">
        <f>IF(E2884="","",INDEX('기사 리스트'!B:B,MATCH("https://skinnonews.com"&amp;A2884,'기사 리스트'!C:C,0)))</f>
        <v/>
      </c>
    </row>
    <row r="2885" spans="1:9">
      <c r="A2885" s="32" t="s">
        <v>3031</v>
      </c>
      <c r="B2885" s="32" t="s">
        <v>2596</v>
      </c>
      <c r="C2885" s="32">
        <v>2</v>
      </c>
      <c r="D2885" s="32">
        <v>2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Google 검색</v>
      </c>
      <c r="I2885" s="26" t="str">
        <f>IF(E2885="","",INDEX('기사 리스트'!B:B,MATCH("https://skinnonews.com"&amp;A2885,'기사 리스트'!C:C,0)))</f>
        <v/>
      </c>
    </row>
    <row r="2886" spans="1:9">
      <c r="A2886" s="32" t="s">
        <v>3031</v>
      </c>
      <c r="B2886" s="32" t="s">
        <v>2612</v>
      </c>
      <c r="C2886" s="32">
        <v>2</v>
      </c>
      <c r="D2886" s="32">
        <v>1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Youtube.com</v>
      </c>
      <c r="I2886" s="26" t="str">
        <f>IF(E2886="","",INDEX('기사 리스트'!B:B,MATCH("https://skinnonews.com"&amp;A2886,'기사 리스트'!C:C,0)))</f>
        <v/>
      </c>
    </row>
    <row r="2887" spans="1:9">
      <c r="A2887" s="32" t="s">
        <v>3037</v>
      </c>
      <c r="B2887" s="32" t="s">
        <v>2597</v>
      </c>
      <c r="C2887" s="32">
        <v>2</v>
      </c>
      <c r="D2887" s="32">
        <v>2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직접유입</v>
      </c>
      <c r="I2887" s="26" t="str">
        <f>IF(E2887="","",INDEX('기사 리스트'!B:B,MATCH("https://skinnonews.com"&amp;A2887,'기사 리스트'!C:C,0)))</f>
        <v/>
      </c>
    </row>
    <row r="2888" spans="1:9">
      <c r="A2888" s="32" t="s">
        <v>3800</v>
      </c>
      <c r="B2888" s="32" t="s">
        <v>2597</v>
      </c>
      <c r="C2888" s="32">
        <v>2</v>
      </c>
      <c r="D2888" s="32">
        <v>1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직접유입</v>
      </c>
      <c r="I2888" s="26" t="str">
        <f>IF(E2888="","",INDEX('기사 리스트'!B:B,MATCH("https://skinnonews.com"&amp;A2888,'기사 리스트'!C:C,0)))</f>
        <v/>
      </c>
    </row>
    <row r="2889" spans="1:9">
      <c r="A2889" s="32" t="s">
        <v>2157</v>
      </c>
      <c r="B2889" s="32" t="s">
        <v>2596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</row>
    <row r="2890" spans="1:9">
      <c r="A2890" s="32" t="s">
        <v>3801</v>
      </c>
      <c r="B2890" s="32" t="s">
        <v>2596</v>
      </c>
      <c r="C2890" s="32">
        <v>2</v>
      </c>
      <c r="D2890" s="32">
        <v>1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Google 검색</v>
      </c>
      <c r="I2890" s="26" t="str">
        <f>IF(E2890="","",INDEX('기사 리스트'!B:B,MATCH("https://skinnonews.com"&amp;A2890,'기사 리스트'!C:C,0)))</f>
        <v/>
      </c>
    </row>
    <row r="2891" spans="1:9">
      <c r="A2891" s="32" t="s">
        <v>2492</v>
      </c>
      <c r="B2891" s="32" t="s">
        <v>2596</v>
      </c>
      <c r="C2891" s="32">
        <v>2</v>
      </c>
      <c r="D2891" s="32">
        <v>2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Google 검색</v>
      </c>
      <c r="I2891" s="26" t="str">
        <f>IF(E2891="","",INDEX('기사 리스트'!B:B,MATCH("https://skinnonews.com"&amp;A2891,'기사 리스트'!C:C,0)))</f>
        <v/>
      </c>
    </row>
    <row r="2892" spans="1:9">
      <c r="A2892" s="32" t="s">
        <v>2854</v>
      </c>
      <c r="B2892" s="32" t="s">
        <v>2596</v>
      </c>
      <c r="C2892" s="32">
        <v>2</v>
      </c>
      <c r="D2892" s="32">
        <v>2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Google 검색</v>
      </c>
      <c r="I2892" s="26" t="str">
        <f>IF(E2892="","",INDEX('기사 리스트'!B:B,MATCH("https://skinnonews.com"&amp;A2892,'기사 리스트'!C:C,0)))</f>
        <v/>
      </c>
    </row>
    <row r="2893" spans="1:9">
      <c r="A2893" s="32" t="s">
        <v>3551</v>
      </c>
      <c r="B2893" s="32" t="s">
        <v>2597</v>
      </c>
      <c r="C2893" s="32">
        <v>2</v>
      </c>
      <c r="D2893" s="32">
        <v>2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직접유입</v>
      </c>
      <c r="I2893" s="26" t="str">
        <f>IF(E2893="","",INDEX('기사 리스트'!B:B,MATCH("https://skinnonews.com"&amp;A2893,'기사 리스트'!C:C,0)))</f>
        <v/>
      </c>
    </row>
    <row r="2894" spans="1:9">
      <c r="A2894" s="32" t="s">
        <v>3551</v>
      </c>
      <c r="B2894" s="32" t="s">
        <v>2596</v>
      </c>
      <c r="C2894" s="32">
        <v>2</v>
      </c>
      <c r="D2894" s="32">
        <v>2</v>
      </c>
      <c r="E2894" s="26" t="str">
        <f>IFERROR(MATCH(A2894,기사별유입!$J$3:$J$3072,0),"")</f>
        <v/>
      </c>
      <c r="F2894" s="26" t="str">
        <f>IF(E2894="","",E2894&amp;"@"&amp;COUNTIF($E$1:E2894,E2894))</f>
        <v/>
      </c>
      <c r="G2894" s="26" t="str">
        <f t="shared" si="45"/>
        <v>Google 검색</v>
      </c>
      <c r="I2894" s="26" t="str">
        <f>IF(E2894="","",INDEX('기사 리스트'!B:B,MATCH("https://skinnonews.com"&amp;A2894,'기사 리스트'!C:C,0)))</f>
        <v/>
      </c>
    </row>
    <row r="2895" spans="1:9">
      <c r="A2895" s="32" t="s">
        <v>1350</v>
      </c>
      <c r="B2895" s="32" t="s">
        <v>2598</v>
      </c>
      <c r="C2895" s="32">
        <v>2</v>
      </c>
      <c r="D2895" s="32">
        <v>2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Naver 검색</v>
      </c>
      <c r="I2895" s="26" t="str">
        <f>IF(E2895="","",INDEX('기사 리스트'!B:B,MATCH("https://skinnonews.com"&amp;A2895,'기사 리스트'!C:C,0)))</f>
        <v/>
      </c>
    </row>
    <row r="2896" spans="1:9">
      <c r="A2896" s="32" t="s">
        <v>2313</v>
      </c>
      <c r="B2896" s="32" t="s">
        <v>2596</v>
      </c>
      <c r="C2896" s="32">
        <v>2</v>
      </c>
      <c r="D2896" s="32">
        <v>2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Google 검색</v>
      </c>
      <c r="I2896" s="26" t="str">
        <f>IF(E2896="","",INDEX('기사 리스트'!B:B,MATCH("https://skinnonews.com"&amp;A2896,'기사 리스트'!C:C,0)))</f>
        <v/>
      </c>
    </row>
    <row r="2897" spans="1:9">
      <c r="A2897" s="32" t="s">
        <v>1426</v>
      </c>
      <c r="B2897" s="32" t="s">
        <v>2597</v>
      </c>
      <c r="C2897" s="32">
        <v>2</v>
      </c>
      <c r="D2897" s="32">
        <v>1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직접유입</v>
      </c>
      <c r="I2897" s="26" t="str">
        <f>IF(E2897="","",INDEX('기사 리스트'!B:B,MATCH("https://skinnonews.com"&amp;A2897,'기사 리스트'!C:C,0)))</f>
        <v/>
      </c>
    </row>
    <row r="2898" spans="1:9">
      <c r="A2898" s="32" t="s">
        <v>2820</v>
      </c>
      <c r="B2898" s="32" t="s">
        <v>2596</v>
      </c>
      <c r="C2898" s="32">
        <v>2</v>
      </c>
      <c r="D2898" s="32">
        <v>2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Google 검색</v>
      </c>
      <c r="I2898" s="26" t="str">
        <f>IF(E2898="","",INDEX('기사 리스트'!B:B,MATCH("https://skinnonews.com"&amp;A2898,'기사 리스트'!C:C,0)))</f>
        <v/>
      </c>
    </row>
    <row r="2899" spans="1:9">
      <c r="A2899" s="32" t="s">
        <v>2159</v>
      </c>
      <c r="B2899" s="32" t="s">
        <v>2598</v>
      </c>
      <c r="C2899" s="32">
        <v>2</v>
      </c>
      <c r="D2899" s="32">
        <v>2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Naver 검색</v>
      </c>
      <c r="I2899" s="26" t="str">
        <f>IF(E2899="","",INDEX('기사 리스트'!B:B,MATCH("https://skinnonews.com"&amp;A2899,'기사 리스트'!C:C,0)))</f>
        <v/>
      </c>
    </row>
    <row r="2900" spans="1:9">
      <c r="A2900" s="32" t="s">
        <v>1834</v>
      </c>
      <c r="B2900" s="32" t="s">
        <v>2609</v>
      </c>
      <c r="C2900" s="32">
        <v>2</v>
      </c>
      <c r="D2900" s="32">
        <v>2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Bing</v>
      </c>
      <c r="I2900" s="26" t="str">
        <f>IF(E2900="","",INDEX('기사 리스트'!B:B,MATCH("https://skinnonews.com"&amp;A2900,'기사 리스트'!C:C,0)))</f>
        <v/>
      </c>
    </row>
    <row r="2901" spans="1:9">
      <c r="A2901" s="32" t="s">
        <v>3177</v>
      </c>
      <c r="B2901" s="32" t="s">
        <v>2596</v>
      </c>
      <c r="C2901" s="32">
        <v>2</v>
      </c>
      <c r="D2901" s="32">
        <v>1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Google 검색</v>
      </c>
      <c r="I2901" s="26" t="str">
        <f>IF(E2901="","",INDEX('기사 리스트'!B:B,MATCH("https://skinnonews.com"&amp;A2901,'기사 리스트'!C:C,0)))</f>
        <v/>
      </c>
    </row>
    <row r="2902" spans="1:9">
      <c r="A2902" s="32" t="s">
        <v>1552</v>
      </c>
      <c r="B2902" s="32" t="s">
        <v>2596</v>
      </c>
      <c r="C2902" s="32">
        <v>2</v>
      </c>
      <c r="D2902" s="32">
        <v>2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Google 검색</v>
      </c>
      <c r="I2902" s="26" t="str">
        <f>IF(E2902="","",INDEX('기사 리스트'!B:B,MATCH("https://skinnonews.com"&amp;A2902,'기사 리스트'!C:C,0)))</f>
        <v/>
      </c>
    </row>
    <row r="2903" spans="1:9">
      <c r="A2903" s="32" t="s">
        <v>1931</v>
      </c>
      <c r="B2903" s="32" t="s">
        <v>2597</v>
      </c>
      <c r="C2903" s="32">
        <v>2</v>
      </c>
      <c r="D2903" s="32">
        <v>1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직접유입</v>
      </c>
      <c r="I2903" s="26" t="str">
        <f>IF(E2903="","",INDEX('기사 리스트'!B:B,MATCH("https://skinnonews.com"&amp;A2903,'기사 리스트'!C:C,0)))</f>
        <v/>
      </c>
    </row>
    <row r="2904" spans="1:9">
      <c r="A2904" s="32" t="s">
        <v>1931</v>
      </c>
      <c r="B2904" s="32" t="s">
        <v>2596</v>
      </c>
      <c r="C2904" s="32">
        <v>2</v>
      </c>
      <c r="D2904" s="32">
        <v>2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Google 검색</v>
      </c>
      <c r="I2904" s="26" t="str">
        <f>IF(E2904="","",INDEX('기사 리스트'!B:B,MATCH("https://skinnonews.com"&amp;A2904,'기사 리스트'!C:C,0)))</f>
        <v/>
      </c>
    </row>
    <row r="2905" spans="1:9">
      <c r="A2905" s="32" t="s">
        <v>3803</v>
      </c>
      <c r="B2905" s="32" t="s">
        <v>2596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</row>
    <row r="2906" spans="1:9">
      <c r="A2906" s="32" t="s">
        <v>2496</v>
      </c>
      <c r="B2906" s="32" t="s">
        <v>2601</v>
      </c>
      <c r="C2906" s="32">
        <v>2</v>
      </c>
      <c r="D2906" s="32">
        <v>2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Naver.com</v>
      </c>
      <c r="I2906" s="26" t="str">
        <f>IF(E2906="","",INDEX('기사 리스트'!B:B,MATCH("https://skinnonews.com"&amp;A2906,'기사 리스트'!C:C,0)))</f>
        <v/>
      </c>
    </row>
    <row r="2907" spans="1:9">
      <c r="A2907" s="32" t="s">
        <v>2497</v>
      </c>
      <c r="B2907" s="32" t="s">
        <v>2596</v>
      </c>
      <c r="C2907" s="32">
        <v>2</v>
      </c>
      <c r="D2907" s="32">
        <v>2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Google 검색</v>
      </c>
      <c r="I2907" s="26" t="str">
        <f>IF(E2907="","",INDEX('기사 리스트'!B:B,MATCH("https://skinnonews.com"&amp;A2907,'기사 리스트'!C:C,0)))</f>
        <v/>
      </c>
    </row>
    <row r="2908" spans="1:9">
      <c r="A2908" s="32" t="s">
        <v>2162</v>
      </c>
      <c r="B2908" s="32" t="s">
        <v>2598</v>
      </c>
      <c r="C2908" s="32">
        <v>2</v>
      </c>
      <c r="D2908" s="32">
        <v>2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Naver 검색</v>
      </c>
      <c r="I2908" s="26" t="str">
        <f>IF(E2908="","",INDEX('기사 리스트'!B:B,MATCH("https://skinnonews.com"&amp;A2908,'기사 리스트'!C:C,0)))</f>
        <v/>
      </c>
    </row>
    <row r="2909" spans="1:9">
      <c r="A2909" s="32" t="s">
        <v>3804</v>
      </c>
      <c r="B2909" s="32" t="s">
        <v>2596</v>
      </c>
      <c r="C2909" s="32">
        <v>2</v>
      </c>
      <c r="D2909" s="32">
        <v>0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Google 검색</v>
      </c>
      <c r="I2909" s="26" t="str">
        <f>IF(E2909="","",INDEX('기사 리스트'!B:B,MATCH("https://skinnonews.com"&amp;A2909,'기사 리스트'!C:C,0)))</f>
        <v/>
      </c>
    </row>
    <row r="2910" spans="1:9">
      <c r="A2910" s="32" t="s">
        <v>2915</v>
      </c>
      <c r="B2910" s="32" t="s">
        <v>2596</v>
      </c>
      <c r="C2910" s="32">
        <v>2</v>
      </c>
      <c r="D2910" s="32">
        <v>2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Google 검색</v>
      </c>
      <c r="I2910" s="26" t="str">
        <f>IF(E2910="","",INDEX('기사 리스트'!B:B,MATCH("https://skinnonews.com"&amp;A2910,'기사 리스트'!C:C,0)))</f>
        <v/>
      </c>
    </row>
    <row r="2911" spans="1:9">
      <c r="A2911" s="32" t="s">
        <v>1601</v>
      </c>
      <c r="B2911" s="32" t="s">
        <v>2642</v>
      </c>
      <c r="C2911" s="32">
        <v>2</v>
      </c>
      <c r="D2911" s="32">
        <v>2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M.facebook.com</v>
      </c>
      <c r="I2911" s="26" t="str">
        <f>IF(E2911="","",INDEX('기사 리스트'!B:B,MATCH("https://skinnonews.com"&amp;A2911,'기사 리스트'!C:C,0)))</f>
        <v/>
      </c>
    </row>
    <row r="2912" spans="1:9">
      <c r="A2912" s="32" t="s">
        <v>1154</v>
      </c>
      <c r="B2912" s="32" t="s">
        <v>2603</v>
      </c>
      <c r="C2912" s="32">
        <v>2</v>
      </c>
      <c r="D2912" s="32">
        <v>1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Skenergy.com</v>
      </c>
      <c r="I2912" s="26" t="str">
        <f>IF(E2912="","",INDEX('기사 리스트'!B:B,MATCH("https://skinnonews.com"&amp;A2912,'기사 리스트'!C:C,0)))</f>
        <v/>
      </c>
    </row>
    <row r="2913" spans="1:9">
      <c r="A2913" s="32" t="s">
        <v>1108</v>
      </c>
      <c r="B2913" s="32" t="s">
        <v>2601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Naver.com</v>
      </c>
      <c r="I2913" s="26" t="str">
        <f>IF(E2913="","",INDEX('기사 리스트'!B:B,MATCH("https://skinnonews.com"&amp;A2913,'기사 리스트'!C:C,0)))</f>
        <v/>
      </c>
    </row>
    <row r="2914" spans="1:9">
      <c r="A2914" s="32" t="s">
        <v>1554</v>
      </c>
      <c r="B2914" s="32" t="s">
        <v>2596</v>
      </c>
      <c r="C2914" s="32">
        <v>2</v>
      </c>
      <c r="D2914" s="32">
        <v>2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Google 검색</v>
      </c>
      <c r="I2914" s="26" t="str">
        <f>IF(E2914="","",INDEX('기사 리스트'!B:B,MATCH("https://skinnonews.com"&amp;A2914,'기사 리스트'!C:C,0)))</f>
        <v/>
      </c>
    </row>
    <row r="2915" spans="1:9">
      <c r="A2915" s="32" t="s">
        <v>1509</v>
      </c>
      <c r="B2915" s="32" t="s">
        <v>2596</v>
      </c>
      <c r="C2915" s="32">
        <v>2</v>
      </c>
      <c r="D2915" s="32">
        <v>2</v>
      </c>
      <c r="E2915" s="26" t="str">
        <f>IFERROR(MATCH(A2915,기사별유입!$J$3:$J$3072,0),"")</f>
        <v/>
      </c>
      <c r="F2915" s="26" t="str">
        <f>IF(E2915="","",E2915&amp;"@"&amp;COUNTIF($E$1:E2915,E2915))</f>
        <v/>
      </c>
      <c r="G2915" s="26" t="str">
        <f t="shared" si="45"/>
        <v>Google 검색</v>
      </c>
      <c r="I2915" s="26" t="str">
        <f>IF(E2915="","",INDEX('기사 리스트'!B:B,MATCH("https://skinnonews.com"&amp;A2915,'기사 리스트'!C:C,0)))</f>
        <v/>
      </c>
    </row>
    <row r="2916" spans="1:9">
      <c r="A2916" s="32" t="s">
        <v>3285</v>
      </c>
      <c r="B2916" s="32" t="s">
        <v>2596</v>
      </c>
      <c r="C2916" s="32">
        <v>2</v>
      </c>
      <c r="D2916" s="32">
        <v>1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Google 검색</v>
      </c>
      <c r="I2916" s="26" t="str">
        <f>IF(E2916="","",INDEX('기사 리스트'!B:B,MATCH("https://skinnonews.com"&amp;A2916,'기사 리스트'!C:C,0)))</f>
        <v/>
      </c>
    </row>
    <row r="2917" spans="1:9">
      <c r="A2917" s="32" t="s">
        <v>2317</v>
      </c>
      <c r="B2917" s="32" t="s">
        <v>2596</v>
      </c>
      <c r="C2917" s="32">
        <v>2</v>
      </c>
      <c r="D2917" s="32">
        <v>1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Google 검색</v>
      </c>
      <c r="I2917" s="26" t="str">
        <f>IF(E2917="","",INDEX('기사 리스트'!B:B,MATCH("https://skinnonews.com"&amp;A2917,'기사 리스트'!C:C,0)))</f>
        <v/>
      </c>
    </row>
    <row r="2918" spans="1:9">
      <c r="A2918" s="32" t="s">
        <v>2318</v>
      </c>
      <c r="B2918" s="32" t="s">
        <v>2596</v>
      </c>
      <c r="C2918" s="32">
        <v>2</v>
      </c>
      <c r="D2918" s="32">
        <v>2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Google 검색</v>
      </c>
      <c r="I2918" s="26" t="str">
        <f>IF(E2918="","",INDEX('기사 리스트'!B:B,MATCH("https://skinnonews.com"&amp;A2918,'기사 리스트'!C:C,0)))</f>
        <v/>
      </c>
    </row>
    <row r="2919" spans="1:9">
      <c r="A2919" s="32" t="s">
        <v>3103</v>
      </c>
      <c r="B2919" s="32" t="s">
        <v>2596</v>
      </c>
      <c r="C2919" s="32">
        <v>2</v>
      </c>
      <c r="D2919" s="32">
        <v>2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Google 검색</v>
      </c>
      <c r="I2919" s="26" t="str">
        <f>IF(E2919="","",INDEX('기사 리스트'!B:B,MATCH("https://skinnonews.com"&amp;A2919,'기사 리스트'!C:C,0)))</f>
        <v/>
      </c>
    </row>
    <row r="2920" spans="1:9">
      <c r="A2920" s="32" t="s">
        <v>1759</v>
      </c>
      <c r="B2920" s="32" t="s">
        <v>2597</v>
      </c>
      <c r="C2920" s="32">
        <v>2</v>
      </c>
      <c r="D2920" s="32">
        <v>2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직접유입</v>
      </c>
      <c r="I2920" s="26" t="str">
        <f>IF(E2920="","",INDEX('기사 리스트'!B:B,MATCH("https://skinnonews.com"&amp;A2920,'기사 리스트'!C:C,0)))</f>
        <v/>
      </c>
    </row>
    <row r="2921" spans="1:9">
      <c r="A2921" s="32" t="s">
        <v>1933</v>
      </c>
      <c r="B2921" s="32" t="s">
        <v>2596</v>
      </c>
      <c r="C2921" s="32">
        <v>2</v>
      </c>
      <c r="D2921" s="32">
        <v>2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Google 검색</v>
      </c>
      <c r="I2921" s="26" t="str">
        <f>IF(E2921="","",INDEX('기사 리스트'!B:B,MATCH("https://skinnonews.com"&amp;A2921,'기사 리스트'!C:C,0)))</f>
        <v/>
      </c>
    </row>
    <row r="2922" spans="1:9">
      <c r="A2922" s="32" t="s">
        <v>1836</v>
      </c>
      <c r="B2922" s="32" t="s">
        <v>2596</v>
      </c>
      <c r="C2922" s="32">
        <v>2</v>
      </c>
      <c r="D2922" s="32">
        <v>2</v>
      </c>
      <c r="E2922" s="26" t="str">
        <f>IFERROR(MATCH(A2922,기사별유입!$J$3:$J$3072,0),"")</f>
        <v/>
      </c>
      <c r="F2922" s="26" t="str">
        <f>IF(E2922="","",E2922&amp;"@"&amp;COUNTIF($E$1:E2922,E2922))</f>
        <v/>
      </c>
      <c r="G2922" s="26" t="str">
        <f t="shared" si="45"/>
        <v>Google 검색</v>
      </c>
      <c r="I2922" s="26" t="str">
        <f>IF(E2922="","",INDEX('기사 리스트'!B:B,MATCH("https://skinnonews.com"&amp;A2922,'기사 리스트'!C:C,0)))</f>
        <v/>
      </c>
    </row>
    <row r="2923" spans="1:9">
      <c r="A2923" s="32" t="s">
        <v>1836</v>
      </c>
      <c r="B2923" s="32" t="s">
        <v>2606</v>
      </c>
      <c r="C2923" s="32">
        <v>2</v>
      </c>
      <c r="D2923" s="32">
        <v>2</v>
      </c>
      <c r="E2923" s="26" t="str">
        <f>IFERROR(MATCH(A2923,기사별유입!$J$3:$J$3072,0),"")</f>
        <v/>
      </c>
      <c r="F2923" s="26" t="str">
        <f>IF(E2923="","",E2923&amp;"@"&amp;COUNTIF($E$1:E2923,E2923))</f>
        <v/>
      </c>
      <c r="G2923" s="26" t="str">
        <f t="shared" si="45"/>
        <v>M.search.naver.com</v>
      </c>
      <c r="I2923" s="26" t="str">
        <f>IF(E2923="","",INDEX('기사 리스트'!B:B,MATCH("https://skinnonews.com"&amp;A2923,'기사 리스트'!C:C,0)))</f>
        <v/>
      </c>
    </row>
    <row r="2924" spans="1:9">
      <c r="A2924" s="32" t="s">
        <v>1836</v>
      </c>
      <c r="B2924" s="32" t="s">
        <v>2598</v>
      </c>
      <c r="C2924" s="32">
        <v>2</v>
      </c>
      <c r="D2924" s="32">
        <v>1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Naver 검색</v>
      </c>
      <c r="I2924" s="26" t="str">
        <f>IF(E2924="","",INDEX('기사 리스트'!B:B,MATCH("https://skinnonews.com"&amp;A2924,'기사 리스트'!C:C,0)))</f>
        <v/>
      </c>
    </row>
    <row r="2925" spans="1:9">
      <c r="A2925" s="32" t="s">
        <v>2319</v>
      </c>
      <c r="B2925" s="32" t="s">
        <v>2597</v>
      </c>
      <c r="C2925" s="32">
        <v>2</v>
      </c>
      <c r="D2925" s="32">
        <v>1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직접유입</v>
      </c>
      <c r="I2925" s="26" t="str">
        <f>IF(E2925="","",INDEX('기사 리스트'!B:B,MATCH("https://skinnonews.com"&amp;A2925,'기사 리스트'!C:C,0)))</f>
        <v/>
      </c>
    </row>
    <row r="2926" spans="1:9">
      <c r="A2926" s="32" t="s">
        <v>3290</v>
      </c>
      <c r="B2926" s="32" t="s">
        <v>2596</v>
      </c>
      <c r="C2926" s="32">
        <v>2</v>
      </c>
      <c r="D2926" s="32">
        <v>1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Google 검색</v>
      </c>
      <c r="I2926" s="26" t="str">
        <f>IF(E2926="","",INDEX('기사 리스트'!B:B,MATCH("https://skinnonews.com"&amp;A2926,'기사 리스트'!C:C,0)))</f>
        <v/>
      </c>
    </row>
    <row r="2927" spans="1:9">
      <c r="A2927" s="32" t="s">
        <v>2321</v>
      </c>
      <c r="B2927" s="32" t="s">
        <v>2596</v>
      </c>
      <c r="C2927" s="32">
        <v>2</v>
      </c>
      <c r="D2927" s="32">
        <v>1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Google 검색</v>
      </c>
      <c r="I2927" s="26" t="str">
        <f>IF(E2927="","",INDEX('기사 리스트'!B:B,MATCH("https://skinnonews.com"&amp;A2927,'기사 리스트'!C:C,0)))</f>
        <v/>
      </c>
    </row>
    <row r="2928" spans="1:9">
      <c r="A2928" s="32" t="s">
        <v>1510</v>
      </c>
      <c r="B2928" s="32" t="s">
        <v>2597</v>
      </c>
      <c r="C2928" s="32">
        <v>2</v>
      </c>
      <c r="D2928" s="32">
        <v>1</v>
      </c>
      <c r="E2928" s="26" t="str">
        <f>IFERROR(MATCH(A2928,기사별유입!$J$3:$J$3072,0),"")</f>
        <v/>
      </c>
      <c r="F2928" s="26" t="str">
        <f>IF(E2928="","",E2928&amp;"@"&amp;COUNTIF($E$1:E2928,E2928))</f>
        <v/>
      </c>
      <c r="G2928" s="26" t="str">
        <f t="shared" si="45"/>
        <v>직접유입</v>
      </c>
      <c r="I2928" s="26" t="str">
        <f>IF(E2928="","",INDEX('기사 리스트'!B:B,MATCH("https://skinnonews.com"&amp;A2928,'기사 리스트'!C:C,0)))</f>
        <v/>
      </c>
    </row>
    <row r="2929" spans="1:9">
      <c r="A2929" s="32" t="s">
        <v>1510</v>
      </c>
      <c r="B2929" s="32" t="s">
        <v>2596</v>
      </c>
      <c r="C2929" s="32">
        <v>2</v>
      </c>
      <c r="D2929" s="32">
        <v>2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Google 검색</v>
      </c>
      <c r="I2929" s="26" t="str">
        <f>IF(E2929="","",INDEX('기사 리스트'!B:B,MATCH("https://skinnonews.com"&amp;A2929,'기사 리스트'!C:C,0)))</f>
        <v/>
      </c>
    </row>
    <row r="2930" spans="1:9">
      <c r="A2930" s="32" t="s">
        <v>2767</v>
      </c>
      <c r="B2930" s="32" t="s">
        <v>2604</v>
      </c>
      <c r="C2930" s="32">
        <v>2</v>
      </c>
      <c r="D2930" s="32">
        <v>1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Skgeocentric.com</v>
      </c>
      <c r="I2930" s="26" t="str">
        <f>IF(E2930="","",INDEX('기사 리스트'!B:B,MATCH("https://skinnonews.com"&amp;A2930,'기사 리스트'!C:C,0)))</f>
        <v/>
      </c>
    </row>
    <row r="2931" spans="1:9">
      <c r="A2931" s="32" t="s">
        <v>2503</v>
      </c>
      <c r="B2931" s="32" t="s">
        <v>2596</v>
      </c>
      <c r="C2931" s="32">
        <v>2</v>
      </c>
      <c r="D2931" s="32">
        <v>2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Google 검색</v>
      </c>
      <c r="I2931" s="26" t="str">
        <f>IF(E2931="","",INDEX('기사 리스트'!B:B,MATCH("https://skinnonews.com"&amp;A2931,'기사 리스트'!C:C,0)))</f>
        <v/>
      </c>
    </row>
    <row r="2932" spans="1:9">
      <c r="A2932" s="32" t="s">
        <v>1762</v>
      </c>
      <c r="B2932" s="32" t="s">
        <v>2596</v>
      </c>
      <c r="C2932" s="32">
        <v>2</v>
      </c>
      <c r="D2932" s="32">
        <v>2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Google 검색</v>
      </c>
      <c r="I2932" s="26" t="str">
        <f>IF(E2932="","",INDEX('기사 리스트'!B:B,MATCH("https://skinnonews.com"&amp;A2932,'기사 리스트'!C:C,0)))</f>
        <v/>
      </c>
    </row>
    <row r="2933" spans="1:9">
      <c r="A2933" s="32" t="s">
        <v>2918</v>
      </c>
      <c r="B2933" s="32" t="s">
        <v>2596</v>
      </c>
      <c r="C2933" s="32">
        <v>2</v>
      </c>
      <c r="D2933" s="32">
        <v>2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Google 검색</v>
      </c>
      <c r="I2933" s="26" t="str">
        <f>IF(E2933="","",INDEX('기사 리스트'!B:B,MATCH("https://skinnonews.com"&amp;A2933,'기사 리스트'!C:C,0)))</f>
        <v/>
      </c>
    </row>
    <row r="2934" spans="1:9">
      <c r="A2934" s="32" t="s">
        <v>1843</v>
      </c>
      <c r="B2934" s="32" t="s">
        <v>2596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Google 검색</v>
      </c>
      <c r="I2934" s="26" t="str">
        <f>IF(E2934="","",INDEX('기사 리스트'!B:B,MATCH("https://skinnonews.com"&amp;A2934,'기사 리스트'!C:C,0)))</f>
        <v/>
      </c>
    </row>
    <row r="2935" spans="1:9">
      <c r="A2935" s="32" t="s">
        <v>3295</v>
      </c>
      <c r="B2935" s="32" t="s">
        <v>2596</v>
      </c>
      <c r="C2935" s="32">
        <v>2</v>
      </c>
      <c r="D2935" s="32">
        <v>2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Google 검색</v>
      </c>
      <c r="I2935" s="26" t="str">
        <f>IF(E2935="","",INDEX('기사 리스트'!B:B,MATCH("https://skinnonews.com"&amp;A2935,'기사 리스트'!C:C,0)))</f>
        <v/>
      </c>
    </row>
    <row r="2936" spans="1:9">
      <c r="A2936" s="32" t="s">
        <v>3296</v>
      </c>
      <c r="B2936" s="32" t="s">
        <v>2596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Google 검색</v>
      </c>
      <c r="I2936" s="26" t="str">
        <f>IF(E2936="","",INDEX('기사 리스트'!B:B,MATCH("https://skinnonews.com"&amp;A2936,'기사 리스트'!C:C,0)))</f>
        <v/>
      </c>
    </row>
    <row r="2937" spans="1:9">
      <c r="A2937" s="32" t="s">
        <v>1337</v>
      </c>
      <c r="B2937" s="32" t="s">
        <v>2604</v>
      </c>
      <c r="C2937" s="32">
        <v>2</v>
      </c>
      <c r="D2937" s="32">
        <v>1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Skgeocentric.com</v>
      </c>
      <c r="I2937" s="26" t="str">
        <f>IF(E2937="","",INDEX('기사 리스트'!B:B,MATCH("https://skinnonews.com"&amp;A2937,'기사 리스트'!C:C,0)))</f>
        <v/>
      </c>
    </row>
    <row r="2938" spans="1:9">
      <c r="A2938" s="32" t="s">
        <v>1935</v>
      </c>
      <c r="B2938" s="32" t="s">
        <v>2598</v>
      </c>
      <c r="C2938" s="32">
        <v>2</v>
      </c>
      <c r="D2938" s="32">
        <v>2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Naver 검색</v>
      </c>
      <c r="I2938" s="26" t="str">
        <f>IF(E2938="","",INDEX('기사 리스트'!B:B,MATCH("https://skinnonews.com"&amp;A2938,'기사 리스트'!C:C,0)))</f>
        <v/>
      </c>
    </row>
    <row r="2939" spans="1:9">
      <c r="A2939" s="32" t="s">
        <v>1074</v>
      </c>
      <c r="B2939" s="32" t="s">
        <v>2597</v>
      </c>
      <c r="C2939" s="32">
        <v>2</v>
      </c>
      <c r="D2939" s="32">
        <v>2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직접유입</v>
      </c>
      <c r="I2939" s="26" t="str">
        <f>IF(E2939="","",INDEX('기사 리스트'!B:B,MATCH("https://skinnonews.com"&amp;A2939,'기사 리스트'!C:C,0)))</f>
        <v/>
      </c>
    </row>
    <row r="2940" spans="1:9">
      <c r="A2940" s="32" t="s">
        <v>1844</v>
      </c>
      <c r="B2940" s="32" t="s">
        <v>2596</v>
      </c>
      <c r="C2940" s="32">
        <v>2</v>
      </c>
      <c r="D2940" s="32">
        <v>2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Google 검색</v>
      </c>
      <c r="I2940" s="26" t="str">
        <f>IF(E2940="","",INDEX('기사 리스트'!B:B,MATCH("https://skinnonews.com"&amp;A2940,'기사 리스트'!C:C,0)))</f>
        <v/>
      </c>
    </row>
    <row r="2941" spans="1:9">
      <c r="A2941" s="32" t="s">
        <v>3180</v>
      </c>
      <c r="B2941" s="32" t="s">
        <v>2596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Google 검색</v>
      </c>
      <c r="I2941" s="26" t="str">
        <f>IF(E2941="","",INDEX('기사 리스트'!B:B,MATCH("https://skinnonews.com"&amp;A2941,'기사 리스트'!C:C,0)))</f>
        <v/>
      </c>
    </row>
    <row r="2942" spans="1:9">
      <c r="A2942" s="32" t="s">
        <v>2919</v>
      </c>
      <c r="B2942" s="32" t="s">
        <v>2643</v>
      </c>
      <c r="C2942" s="32">
        <v>2</v>
      </c>
      <c r="D2942" s="32">
        <v>1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Lens.google.com</v>
      </c>
      <c r="I2942" s="26" t="str">
        <f>IF(E2942="","",INDEX('기사 리스트'!B:B,MATCH("https://skinnonews.com"&amp;A2942,'기사 리스트'!C:C,0)))</f>
        <v/>
      </c>
    </row>
    <row r="2943" spans="1:9">
      <c r="A2943" s="32" t="s">
        <v>2324</v>
      </c>
      <c r="B2943" s="32" t="s">
        <v>2596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Google 검색</v>
      </c>
      <c r="I2943" s="26" t="str">
        <f>IF(E2943="","",INDEX('기사 리스트'!B:B,MATCH("https://skinnonews.com"&amp;A2943,'기사 리스트'!C:C,0)))</f>
        <v/>
      </c>
    </row>
    <row r="2944" spans="1:9">
      <c r="A2944" s="32" t="s">
        <v>3807</v>
      </c>
      <c r="B2944" s="32" t="s">
        <v>2596</v>
      </c>
      <c r="C2944" s="32">
        <v>2</v>
      </c>
      <c r="D2944" s="32">
        <v>1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Google 검색</v>
      </c>
      <c r="I2944" s="26" t="str">
        <f>IF(E2944="","",INDEX('기사 리스트'!B:B,MATCH("https://skinnonews.com"&amp;A2944,'기사 리스트'!C:C,0)))</f>
        <v/>
      </c>
    </row>
    <row r="2945" spans="1:9">
      <c r="A2945" s="32" t="s">
        <v>2047</v>
      </c>
      <c r="B2945" s="32" t="s">
        <v>2598</v>
      </c>
      <c r="C2945" s="32">
        <v>2</v>
      </c>
      <c r="D2945" s="32">
        <v>2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Naver 검색</v>
      </c>
      <c r="I2945" s="26" t="str">
        <f>IF(E2945="","",INDEX('기사 리스트'!B:B,MATCH("https://skinnonews.com"&amp;A2945,'기사 리스트'!C:C,0)))</f>
        <v/>
      </c>
    </row>
    <row r="2946" spans="1:9">
      <c r="A2946" s="32" t="s">
        <v>2325</v>
      </c>
      <c r="B2946" s="32" t="s">
        <v>2596</v>
      </c>
      <c r="C2946" s="32">
        <v>2</v>
      </c>
      <c r="D2946" s="32">
        <v>2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Google 검색</v>
      </c>
      <c r="I2946" s="26" t="str">
        <f>IF(E2946="","",INDEX('기사 리스트'!B:B,MATCH("https://skinnonews.com"&amp;A2946,'기사 리스트'!C:C,0)))</f>
        <v/>
      </c>
    </row>
    <row r="2947" spans="1:9">
      <c r="A2947" s="32" t="s">
        <v>3301</v>
      </c>
      <c r="B2947" s="32" t="s">
        <v>2596</v>
      </c>
      <c r="C2947" s="32">
        <v>2</v>
      </c>
      <c r="D2947" s="32">
        <v>2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Google 검색</v>
      </c>
      <c r="I2947" s="26" t="str">
        <f>IF(E2947="","",INDEX('기사 리스트'!B:B,MATCH("https://skinnonews.com"&amp;A2947,'기사 리스트'!C:C,0)))</f>
        <v/>
      </c>
    </row>
    <row r="2948" spans="1:9">
      <c r="A2948" s="32" t="s">
        <v>1512</v>
      </c>
      <c r="B2948" s="32" t="s">
        <v>2598</v>
      </c>
      <c r="C2948" s="32">
        <v>2</v>
      </c>
      <c r="D2948" s="32">
        <v>2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Naver 검색</v>
      </c>
      <c r="I2948" s="26" t="str">
        <f>IF(E2948="","",INDEX('기사 리스트'!B:B,MATCH("https://skinnonews.com"&amp;A2948,'기사 리스트'!C:C,0)))</f>
        <v/>
      </c>
    </row>
    <row r="2949" spans="1:9">
      <c r="A2949" s="32" t="s">
        <v>1302</v>
      </c>
      <c r="B2949" s="32" t="s">
        <v>2596</v>
      </c>
      <c r="C2949" s="32">
        <v>2</v>
      </c>
      <c r="D2949" s="32">
        <v>1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Google 검색</v>
      </c>
      <c r="I2949" s="26" t="str">
        <f>IF(E2949="","",INDEX('기사 리스트'!B:B,MATCH("https://skinnonews.com"&amp;A2949,'기사 리스트'!C:C,0)))</f>
        <v/>
      </c>
    </row>
    <row r="2950" spans="1:9">
      <c r="A2950" s="32" t="s">
        <v>3808</v>
      </c>
      <c r="B2950" s="32" t="s">
        <v>2596</v>
      </c>
      <c r="C2950" s="32">
        <v>2</v>
      </c>
      <c r="D2950" s="32">
        <v>2</v>
      </c>
      <c r="E2950" s="26" t="str">
        <f>IFERROR(MATCH(A2950,기사별유입!$J$3:$J$3072,0),"")</f>
        <v/>
      </c>
      <c r="F2950" s="26" t="str">
        <f>IF(E2950="","",E2950&amp;"@"&amp;COUNTIF($E$1:E2950,E2950))</f>
        <v/>
      </c>
      <c r="G2950" s="26" t="str">
        <f t="shared" si="46"/>
        <v>Google 검색</v>
      </c>
      <c r="I2950" s="26" t="str">
        <f>IF(E2950="","",INDEX('기사 리스트'!B:B,MATCH("https://skinnonews.com"&amp;A2950,'기사 리스트'!C:C,0)))</f>
        <v/>
      </c>
    </row>
    <row r="2951" spans="1:9">
      <c r="A2951" s="32" t="s">
        <v>2328</v>
      </c>
      <c r="B2951" s="32" t="s">
        <v>2596</v>
      </c>
      <c r="C2951" s="32">
        <v>2</v>
      </c>
      <c r="D2951" s="32">
        <v>2</v>
      </c>
      <c r="E2951" s="26" t="str">
        <f>IFERROR(MATCH(A2951,기사별유입!$J$3:$J$3072,0),"")</f>
        <v/>
      </c>
      <c r="F2951" s="26" t="str">
        <f>IF(E2951="","",E2951&amp;"@"&amp;COUNTIF($E$1:E2951,E2951))</f>
        <v/>
      </c>
      <c r="G2951" s="26" t="str">
        <f t="shared" si="46"/>
        <v>Google 검색</v>
      </c>
      <c r="I2951" s="26" t="str">
        <f>IF(E2951="","",INDEX('기사 리스트'!B:B,MATCH("https://skinnonews.com"&amp;A2951,'기사 리스트'!C:C,0)))</f>
        <v/>
      </c>
    </row>
    <row r="2952" spans="1:9">
      <c r="A2952" s="32" t="s">
        <v>3809</v>
      </c>
      <c r="B2952" s="32" t="s">
        <v>2596</v>
      </c>
      <c r="C2952" s="32">
        <v>2</v>
      </c>
      <c r="D2952" s="32">
        <v>2</v>
      </c>
      <c r="E2952" s="26" t="str">
        <f>IFERROR(MATCH(A2952,기사별유입!$J$3:$J$3072,0),"")</f>
        <v/>
      </c>
      <c r="F2952" s="26" t="str">
        <f>IF(E2952="","",E2952&amp;"@"&amp;COUNTIF($E$1:E2952,E2952))</f>
        <v/>
      </c>
      <c r="G2952" s="26" t="str">
        <f t="shared" si="46"/>
        <v>Google 검색</v>
      </c>
      <c r="I2952" s="26" t="str">
        <f>IF(E2952="","",INDEX('기사 리스트'!B:B,MATCH("https://skinnonews.com"&amp;A2952,'기사 리스트'!C:C,0)))</f>
        <v/>
      </c>
    </row>
    <row r="2953" spans="1:9">
      <c r="A2953" s="32" t="s">
        <v>3810</v>
      </c>
      <c r="B2953" s="32" t="s">
        <v>2596</v>
      </c>
      <c r="C2953" s="32">
        <v>2</v>
      </c>
      <c r="D2953" s="32">
        <v>2</v>
      </c>
      <c r="E2953" s="26" t="str">
        <f>IFERROR(MATCH(A2953,기사별유입!$J$3:$J$3072,0),"")</f>
        <v/>
      </c>
      <c r="F2953" s="26" t="str">
        <f>IF(E2953="","",E2953&amp;"@"&amp;COUNTIF($E$1:E2953,E2953))</f>
        <v/>
      </c>
      <c r="G2953" s="26" t="str">
        <f t="shared" si="46"/>
        <v>Google 검색</v>
      </c>
      <c r="I2953" s="26" t="str">
        <f>IF(E2953="","",INDEX('기사 리스트'!B:B,MATCH("https://skinnonews.com"&amp;A2953,'기사 리스트'!C:C,0)))</f>
        <v/>
      </c>
    </row>
    <row r="2954" spans="1:9">
      <c r="A2954" s="32" t="s">
        <v>2507</v>
      </c>
      <c r="B2954" s="32" t="s">
        <v>2596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Google 검색</v>
      </c>
      <c r="I2954" s="26" t="str">
        <f>IF(E2954="","",INDEX('기사 리스트'!B:B,MATCH("https://skinnonews.com"&amp;A2954,'기사 리스트'!C:C,0)))</f>
        <v/>
      </c>
    </row>
    <row r="2955" spans="1:9">
      <c r="A2955" s="32" t="s">
        <v>2861</v>
      </c>
      <c r="B2955" s="32" t="s">
        <v>2596</v>
      </c>
      <c r="C2955" s="32">
        <v>2</v>
      </c>
      <c r="D2955" s="32">
        <v>2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Google 검색</v>
      </c>
      <c r="I2955" s="26" t="str">
        <f>IF(E2955="","",INDEX('기사 리스트'!B:B,MATCH("https://skinnonews.com"&amp;A2955,'기사 리스트'!C:C,0)))</f>
        <v/>
      </c>
    </row>
    <row r="2956" spans="1:9">
      <c r="A2956" s="32" t="s">
        <v>2169</v>
      </c>
      <c r="B2956" s="32" t="s">
        <v>2597</v>
      </c>
      <c r="C2956" s="32">
        <v>2</v>
      </c>
      <c r="D2956" s="32">
        <v>2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직접유입</v>
      </c>
      <c r="I2956" s="26" t="str">
        <f>IF(E2956="","",INDEX('기사 리스트'!B:B,MATCH("https://skinnonews.com"&amp;A2956,'기사 리스트'!C:C,0)))</f>
        <v/>
      </c>
    </row>
    <row r="2957" spans="1:9">
      <c r="A2957" s="32" t="s">
        <v>1255</v>
      </c>
      <c r="B2957" s="32" t="s">
        <v>2609</v>
      </c>
      <c r="C2957" s="32">
        <v>2</v>
      </c>
      <c r="D2957" s="32">
        <v>2</v>
      </c>
      <c r="E2957" s="26" t="str">
        <f>IFERROR(MATCH(A2957,기사별유입!$J$3:$J$3072,0),"")</f>
        <v/>
      </c>
      <c r="F2957" s="26" t="str">
        <f>IF(E2957="","",E2957&amp;"@"&amp;COUNTIF($E$1:E2957,E2957))</f>
        <v/>
      </c>
      <c r="G2957" s="26" t="str">
        <f t="shared" si="46"/>
        <v>Bing</v>
      </c>
      <c r="I2957" s="26" t="str">
        <f>IF(E2957="","",INDEX('기사 리스트'!B:B,MATCH("https://skinnonews.com"&amp;A2957,'기사 리스트'!C:C,0)))</f>
        <v/>
      </c>
    </row>
    <row r="2958" spans="1:9">
      <c r="A2958" s="32" t="s">
        <v>1255</v>
      </c>
      <c r="B2958" s="32" t="s">
        <v>2598</v>
      </c>
      <c r="C2958" s="32">
        <v>2</v>
      </c>
      <c r="D2958" s="32">
        <v>2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Naver 검색</v>
      </c>
      <c r="I2958" s="26" t="str">
        <f>IF(E2958="","",INDEX('기사 리스트'!B:B,MATCH("https://skinnonews.com"&amp;A2958,'기사 리스트'!C:C,0)))</f>
        <v/>
      </c>
    </row>
    <row r="2959" spans="1:9">
      <c r="A2959" s="32" t="s">
        <v>1353</v>
      </c>
      <c r="B2959" s="32" t="s">
        <v>2596</v>
      </c>
      <c r="C2959" s="32">
        <v>2</v>
      </c>
      <c r="D2959" s="32">
        <v>2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Google 검색</v>
      </c>
      <c r="I2959" s="26" t="str">
        <f>IF(E2959="","",INDEX('기사 리스트'!B:B,MATCH("https://skinnonews.com"&amp;A2959,'기사 리스트'!C:C,0)))</f>
        <v/>
      </c>
    </row>
    <row r="2960" spans="1:9">
      <c r="A2960" s="32" t="s">
        <v>1353</v>
      </c>
      <c r="B2960" s="32" t="s">
        <v>2598</v>
      </c>
      <c r="C2960" s="32">
        <v>2</v>
      </c>
      <c r="D2960" s="32">
        <v>2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Naver 검색</v>
      </c>
      <c r="I2960" s="26" t="str">
        <f>IF(E2960="","",INDEX('기사 리스트'!B:B,MATCH("https://skinnonews.com"&amp;A2960,'기사 리스트'!C:C,0)))</f>
        <v/>
      </c>
    </row>
    <row r="2961" spans="1:9">
      <c r="A2961" s="32" t="s">
        <v>3812</v>
      </c>
      <c r="B2961" s="32" t="s">
        <v>2596</v>
      </c>
      <c r="C2961" s="32">
        <v>2</v>
      </c>
      <c r="D2961" s="32">
        <v>2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Google 검색</v>
      </c>
      <c r="I2961" s="26" t="str">
        <f>IF(E2961="","",INDEX('기사 리스트'!B:B,MATCH("https://skinnonews.com"&amp;A2961,'기사 리스트'!C:C,0)))</f>
        <v/>
      </c>
    </row>
    <row r="2962" spans="1:9">
      <c r="A2962" s="32" t="s">
        <v>2050</v>
      </c>
      <c r="B2962" s="32" t="s">
        <v>2598</v>
      </c>
      <c r="C2962" s="32">
        <v>2</v>
      </c>
      <c r="D2962" s="32">
        <v>1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Naver 검색</v>
      </c>
      <c r="I2962" s="26" t="str">
        <f>IF(E2962="","",INDEX('기사 리스트'!B:B,MATCH("https://skinnonews.com"&amp;A2962,'기사 리스트'!C:C,0)))</f>
        <v/>
      </c>
    </row>
    <row r="2963" spans="1:9">
      <c r="A2963" s="32" t="s">
        <v>1605</v>
      </c>
      <c r="B2963" s="32" t="s">
        <v>2598</v>
      </c>
      <c r="C2963" s="32">
        <v>2</v>
      </c>
      <c r="D2963" s="32">
        <v>1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Naver 검색</v>
      </c>
      <c r="I2963" s="26" t="str">
        <f>IF(E2963="","",INDEX('기사 리스트'!B:B,MATCH("https://skinnonews.com"&amp;A2963,'기사 리스트'!C:C,0)))</f>
        <v/>
      </c>
    </row>
    <row r="2964" spans="1:9">
      <c r="A2964" s="32" t="s">
        <v>1194</v>
      </c>
      <c r="B2964" s="32" t="s">
        <v>2597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직접유입</v>
      </c>
      <c r="I2964" s="26" t="str">
        <f>IF(E2964="","",INDEX('기사 리스트'!B:B,MATCH("https://skinnonews.com"&amp;A2964,'기사 리스트'!C:C,0)))</f>
        <v/>
      </c>
    </row>
    <row r="2965" spans="1:9">
      <c r="A2965" s="32" t="s">
        <v>1558</v>
      </c>
      <c r="B2965" s="32" t="s">
        <v>2623</v>
      </c>
      <c r="C2965" s="32">
        <v>2</v>
      </c>
      <c r="D2965" s="32">
        <v>2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Sktradinginternational.com</v>
      </c>
      <c r="I2965" s="26" t="str">
        <f>IF(E2965="","",INDEX('기사 리스트'!B:B,MATCH("https://skinnonews.com"&amp;A2965,'기사 리스트'!C:C,0)))</f>
        <v/>
      </c>
    </row>
    <row r="2966" spans="1:9">
      <c r="A2966" s="32" t="s">
        <v>3556</v>
      </c>
      <c r="B2966" s="32" t="s">
        <v>2596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Google 검색</v>
      </c>
      <c r="I2966" s="26" t="str">
        <f>IF(E2966="","",INDEX('기사 리스트'!B:B,MATCH("https://skinnonews.com"&amp;A2966,'기사 리스트'!C:C,0)))</f>
        <v/>
      </c>
    </row>
    <row r="2967" spans="1:9">
      <c r="A2967" s="32" t="s">
        <v>2171</v>
      </c>
      <c r="B2967" s="32" t="s">
        <v>4779</v>
      </c>
      <c r="C2967" s="32">
        <v>2</v>
      </c>
      <c r="D2967" s="32">
        <v>2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T.co</v>
      </c>
      <c r="I2967" s="26" t="str">
        <f>IF(E2967="","",INDEX('기사 리스트'!B:B,MATCH("https://skinnonews.com"&amp;A2967,'기사 리스트'!C:C,0)))</f>
        <v/>
      </c>
    </row>
    <row r="2968" spans="1:9">
      <c r="A2968" s="32" t="s">
        <v>2333</v>
      </c>
      <c r="B2968" s="32" t="s">
        <v>2596</v>
      </c>
      <c r="C2968" s="32">
        <v>2</v>
      </c>
      <c r="D2968" s="32">
        <v>1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Google 검색</v>
      </c>
      <c r="I2968" s="26" t="str">
        <f>IF(E2968="","",INDEX('기사 리스트'!B:B,MATCH("https://skinnonews.com"&amp;A2968,'기사 리스트'!C:C,0)))</f>
        <v/>
      </c>
    </row>
    <row r="2969" spans="1:9">
      <c r="A2969" s="32" t="s">
        <v>2509</v>
      </c>
      <c r="B2969" s="32" t="s">
        <v>2596</v>
      </c>
      <c r="C2969" s="32">
        <v>2</v>
      </c>
      <c r="D2969" s="32">
        <v>2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Google 검색</v>
      </c>
      <c r="I2969" s="26" t="str">
        <f>IF(E2969="","",INDEX('기사 리스트'!B:B,MATCH("https://skinnonews.com"&amp;A2969,'기사 리스트'!C:C,0)))</f>
        <v/>
      </c>
    </row>
    <row r="2970" spans="1:9">
      <c r="A2970" s="32" t="s">
        <v>2334</v>
      </c>
      <c r="B2970" s="32" t="s">
        <v>2597</v>
      </c>
      <c r="C2970" s="32">
        <v>2</v>
      </c>
      <c r="D2970" s="32">
        <v>2</v>
      </c>
      <c r="E2970" s="26" t="str">
        <f>IFERROR(MATCH(A2970,기사별유입!$J$3:$J$3072,0),"")</f>
        <v/>
      </c>
      <c r="F2970" s="26" t="str">
        <f>IF(E2970="","",E2970&amp;"@"&amp;COUNTIF($E$1:E2970,E2970))</f>
        <v/>
      </c>
      <c r="G2970" s="26" t="str">
        <f t="shared" si="46"/>
        <v>직접유입</v>
      </c>
      <c r="I2970" s="26" t="str">
        <f>IF(E2970="","",INDEX('기사 리스트'!B:B,MATCH("https://skinnonews.com"&amp;A2970,'기사 리스트'!C:C,0)))</f>
        <v/>
      </c>
    </row>
    <row r="2971" spans="1:9">
      <c r="A2971" s="32" t="s">
        <v>2334</v>
      </c>
      <c r="B2971" s="32" t="s">
        <v>2596</v>
      </c>
      <c r="C2971" s="32">
        <v>2</v>
      </c>
      <c r="D2971" s="32">
        <v>2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Google 검색</v>
      </c>
      <c r="I2971" s="26" t="str">
        <f>IF(E2971="","",INDEX('기사 리스트'!B:B,MATCH("https://skinnonews.com"&amp;A2971,'기사 리스트'!C:C,0)))</f>
        <v/>
      </c>
    </row>
    <row r="2972" spans="1:9">
      <c r="A2972" s="32" t="s">
        <v>2172</v>
      </c>
      <c r="B2972" s="32" t="s">
        <v>2597</v>
      </c>
      <c r="C2972" s="32">
        <v>2</v>
      </c>
      <c r="D2972" s="32">
        <v>2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직접유입</v>
      </c>
      <c r="I2972" s="26" t="str">
        <f>IF(E2972="","",INDEX('기사 리스트'!B:B,MATCH("https://skinnonews.com"&amp;A2972,'기사 리스트'!C:C,0)))</f>
        <v/>
      </c>
    </row>
    <row r="2973" spans="1:9">
      <c r="A2973" s="32" t="s">
        <v>2336</v>
      </c>
      <c r="B2973" s="32" t="s">
        <v>2596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Google 검색</v>
      </c>
      <c r="I2973" s="26" t="str">
        <f>IF(E2973="","",INDEX('기사 리스트'!B:B,MATCH("https://skinnonews.com"&amp;A2973,'기사 리스트'!C:C,0)))</f>
        <v/>
      </c>
    </row>
    <row r="2974" spans="1:9">
      <c r="A2974" s="32" t="s">
        <v>2337</v>
      </c>
      <c r="B2974" s="32" t="s">
        <v>2596</v>
      </c>
      <c r="C2974" s="32">
        <v>2</v>
      </c>
      <c r="D2974" s="32">
        <v>2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Google 검색</v>
      </c>
      <c r="I2974" s="26" t="str">
        <f>IF(E2974="","",INDEX('기사 리스트'!B:B,MATCH("https://skinnonews.com"&amp;A2974,'기사 리스트'!C:C,0)))</f>
        <v/>
      </c>
    </row>
    <row r="2975" spans="1:9">
      <c r="A2975" s="32" t="s">
        <v>1482</v>
      </c>
      <c r="B2975" s="32" t="s">
        <v>2597</v>
      </c>
      <c r="C2975" s="32">
        <v>2</v>
      </c>
      <c r="D2975" s="32">
        <v>2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직접유입</v>
      </c>
      <c r="I2975" s="26" t="str">
        <f>IF(E2975="","",INDEX('기사 리스트'!B:B,MATCH("https://skinnonews.com"&amp;A2975,'기사 리스트'!C:C,0)))</f>
        <v/>
      </c>
    </row>
    <row r="2976" spans="1:9">
      <c r="A2976" s="32" t="s">
        <v>3108</v>
      </c>
      <c r="B2976" s="32" t="s">
        <v>2596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Google 검색</v>
      </c>
      <c r="I2976" s="26" t="str">
        <f>IF(E2976="","",INDEX('기사 리스트'!B:B,MATCH("https://skinnonews.com"&amp;A2976,'기사 리스트'!C:C,0)))</f>
        <v/>
      </c>
    </row>
    <row r="2977" spans="1:9">
      <c r="A2977" s="32" t="s">
        <v>2510</v>
      </c>
      <c r="B2977" s="32" t="s">
        <v>2631</v>
      </c>
      <c r="C2977" s="32">
        <v>2</v>
      </c>
      <c r="D2977" s="32">
        <v>1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Newsletter</v>
      </c>
      <c r="I2977" s="26" t="str">
        <f>IF(E2977="","",INDEX('기사 리스트'!B:B,MATCH("https://skinnonews.com"&amp;A2977,'기사 리스트'!C:C,0)))</f>
        <v/>
      </c>
    </row>
    <row r="2978" spans="1:9">
      <c r="A2978" s="32" t="s">
        <v>1847</v>
      </c>
      <c r="B2978" s="32" t="s">
        <v>2596</v>
      </c>
      <c r="C2978" s="32">
        <v>2</v>
      </c>
      <c r="D2978" s="32">
        <v>2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Google 검색</v>
      </c>
      <c r="I2978" s="26" t="str">
        <f>IF(E2978="","",INDEX('기사 리스트'!B:B,MATCH("https://skinnonews.com"&amp;A2978,'기사 리스트'!C:C,0)))</f>
        <v/>
      </c>
    </row>
    <row r="2979" spans="1:9">
      <c r="A2979" s="32" t="s">
        <v>2341</v>
      </c>
      <c r="B2979" s="32" t="s">
        <v>2596</v>
      </c>
      <c r="C2979" s="32">
        <v>2</v>
      </c>
      <c r="D2979" s="32">
        <v>2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Google 검색</v>
      </c>
      <c r="I2979" s="26" t="str">
        <f>IF(E2979="","",INDEX('기사 리스트'!B:B,MATCH("https://skinnonews.com"&amp;A2979,'기사 리스트'!C:C,0)))</f>
        <v/>
      </c>
    </row>
    <row r="2980" spans="1:9">
      <c r="A2980" s="32" t="s">
        <v>2512</v>
      </c>
      <c r="B2980" s="32" t="s">
        <v>2597</v>
      </c>
      <c r="C2980" s="32">
        <v>2</v>
      </c>
      <c r="D2980" s="32">
        <v>2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직접유입</v>
      </c>
      <c r="I2980" s="26" t="str">
        <f>IF(E2980="","",INDEX('기사 리스트'!B:B,MATCH("https://skinnonews.com"&amp;A2980,'기사 리스트'!C:C,0)))</f>
        <v/>
      </c>
    </row>
    <row r="2981" spans="1:9">
      <c r="A2981" s="32" t="s">
        <v>2175</v>
      </c>
      <c r="B2981" s="32" t="s">
        <v>2597</v>
      </c>
      <c r="C2981" s="32">
        <v>2</v>
      </c>
      <c r="D2981" s="32">
        <v>2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직접유입</v>
      </c>
      <c r="I2981" s="26" t="str">
        <f>IF(E2981="","",INDEX('기사 리스트'!B:B,MATCH("https://skinnonews.com"&amp;A2981,'기사 리스트'!C:C,0)))</f>
        <v/>
      </c>
    </row>
    <row r="2982" spans="1:9">
      <c r="A2982" s="32" t="s">
        <v>3813</v>
      </c>
      <c r="B2982" s="32" t="s">
        <v>2597</v>
      </c>
      <c r="C2982" s="32">
        <v>2</v>
      </c>
      <c r="D2982" s="32">
        <v>2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직접유입</v>
      </c>
      <c r="I2982" s="26" t="str">
        <f>IF(E2982="","",INDEX('기사 리스트'!B:B,MATCH("https://skinnonews.com"&amp;A2982,'기사 리스트'!C:C,0)))</f>
        <v/>
      </c>
    </row>
    <row r="2983" spans="1:9">
      <c r="A2983" s="32" t="s">
        <v>3309</v>
      </c>
      <c r="B2983" s="32" t="s">
        <v>2597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직접유입</v>
      </c>
      <c r="I2983" s="26" t="str">
        <f>IF(E2983="","",INDEX('기사 리스트'!B:B,MATCH("https://skinnonews.com"&amp;A2983,'기사 리스트'!C:C,0)))</f>
        <v/>
      </c>
    </row>
    <row r="2984" spans="1:9">
      <c r="A2984" s="32" t="s">
        <v>3814</v>
      </c>
      <c r="B2984" s="32" t="s">
        <v>2596</v>
      </c>
      <c r="C2984" s="32">
        <v>2</v>
      </c>
      <c r="D2984" s="32">
        <v>2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Google 검색</v>
      </c>
      <c r="I2984" s="26" t="str">
        <f>IF(E2984="","",INDEX('기사 리스트'!B:B,MATCH("https://skinnonews.com"&amp;A2984,'기사 리스트'!C:C,0)))</f>
        <v/>
      </c>
    </row>
    <row r="2985" spans="1:9">
      <c r="A2985" s="32" t="s">
        <v>1386</v>
      </c>
      <c r="B2985" s="32" t="s">
        <v>2598</v>
      </c>
      <c r="C2985" s="32">
        <v>2</v>
      </c>
      <c r="D2985" s="32">
        <v>2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Naver 검색</v>
      </c>
      <c r="I2985" s="26" t="str">
        <f>IF(E2985="","",INDEX('기사 리스트'!B:B,MATCH("https://skinnonews.com"&amp;A2985,'기사 리스트'!C:C,0)))</f>
        <v/>
      </c>
    </row>
    <row r="2986" spans="1:9">
      <c r="A2986" s="32" t="s">
        <v>2176</v>
      </c>
      <c r="B2986" s="32" t="s">
        <v>2597</v>
      </c>
      <c r="C2986" s="32">
        <v>2</v>
      </c>
      <c r="D2986" s="32">
        <v>2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직접유입</v>
      </c>
      <c r="I2986" s="26" t="str">
        <f>IF(E2986="","",INDEX('기사 리스트'!B:B,MATCH("https://skinnonews.com"&amp;A2986,'기사 리스트'!C:C,0)))</f>
        <v/>
      </c>
    </row>
    <row r="2987" spans="1:9">
      <c r="A2987" s="32" t="s">
        <v>2176</v>
      </c>
      <c r="B2987" s="32" t="s">
        <v>2596</v>
      </c>
      <c r="C2987" s="32">
        <v>2</v>
      </c>
      <c r="D2987" s="32">
        <v>2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Google 검색</v>
      </c>
      <c r="I2987" s="26" t="str">
        <f>IF(E2987="","",INDEX('기사 리스트'!B:B,MATCH("https://skinnonews.com"&amp;A2987,'기사 리스트'!C:C,0)))</f>
        <v/>
      </c>
    </row>
    <row r="2988" spans="1:9">
      <c r="A2988" s="32" t="s">
        <v>2516</v>
      </c>
      <c r="B2988" s="32" t="s">
        <v>2596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Google 검색</v>
      </c>
      <c r="I2988" s="26" t="str">
        <f>IF(E2988="","",INDEX('기사 리스트'!B:B,MATCH("https://skinnonews.com"&amp;A2988,'기사 리스트'!C:C,0)))</f>
        <v/>
      </c>
    </row>
    <row r="2989" spans="1:9">
      <c r="A2989" s="32" t="s">
        <v>1560</v>
      </c>
      <c r="B2989" s="32" t="s">
        <v>2596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Google 검색</v>
      </c>
      <c r="I2989" s="26" t="str">
        <f>IF(E2989="","",INDEX('기사 리스트'!B:B,MATCH("https://skinnonews.com"&amp;A2989,'기사 리스트'!C:C,0)))</f>
        <v/>
      </c>
    </row>
    <row r="2990" spans="1:9">
      <c r="A2990" s="32" t="s">
        <v>1444</v>
      </c>
      <c r="B2990" s="32" t="s">
        <v>2597</v>
      </c>
      <c r="C2990" s="32">
        <v>2</v>
      </c>
      <c r="D2990" s="32">
        <v>2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직접유입</v>
      </c>
      <c r="I2990" s="26" t="str">
        <f>IF(E2990="","",INDEX('기사 리스트'!B:B,MATCH("https://skinnonews.com"&amp;A2990,'기사 리스트'!C:C,0)))</f>
        <v/>
      </c>
    </row>
    <row r="2991" spans="1:9">
      <c r="A2991" s="32" t="s">
        <v>1257</v>
      </c>
      <c r="B2991" s="32" t="s">
        <v>2612</v>
      </c>
      <c r="C2991" s="32">
        <v>2</v>
      </c>
      <c r="D2991" s="32">
        <v>1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Youtube.com</v>
      </c>
      <c r="I2991" s="26" t="str">
        <f>IF(E2991="","",INDEX('기사 리스트'!B:B,MATCH("https://skinnonews.com"&amp;A2991,'기사 리스트'!C:C,0)))</f>
        <v/>
      </c>
    </row>
    <row r="2992" spans="1:9">
      <c r="A2992" s="32" t="s">
        <v>1770</v>
      </c>
      <c r="B2992" s="32" t="s">
        <v>2596</v>
      </c>
      <c r="C2992" s="32">
        <v>2</v>
      </c>
      <c r="D2992" s="32">
        <v>2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Google 검색</v>
      </c>
      <c r="I2992" s="26" t="str">
        <f>IF(E2992="","",INDEX('기사 리스트'!B:B,MATCH("https://skinnonews.com"&amp;A2992,'기사 리스트'!C:C,0)))</f>
        <v/>
      </c>
    </row>
    <row r="2993" spans="1:9">
      <c r="A2993" s="32" t="s">
        <v>1663</v>
      </c>
      <c r="B2993" s="32" t="s">
        <v>2596</v>
      </c>
      <c r="C2993" s="32">
        <v>2</v>
      </c>
      <c r="D2993" s="32">
        <v>2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Google 검색</v>
      </c>
      <c r="I2993" s="26" t="str">
        <f>IF(E2993="","",INDEX('기사 리스트'!B:B,MATCH("https://skinnonews.com"&amp;A2993,'기사 리스트'!C:C,0)))</f>
        <v/>
      </c>
    </row>
    <row r="2994" spans="1:9">
      <c r="A2994" s="32" t="s">
        <v>1663</v>
      </c>
      <c r="B2994" s="32" t="s">
        <v>2598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Naver 검색</v>
      </c>
      <c r="I2994" s="26" t="str">
        <f>IF(E2994="","",INDEX('기사 리스트'!B:B,MATCH("https://skinnonews.com"&amp;A2994,'기사 리스트'!C:C,0)))</f>
        <v/>
      </c>
    </row>
    <row r="2995" spans="1:9">
      <c r="A2995" s="32" t="s">
        <v>1387</v>
      </c>
      <c r="B2995" s="32" t="s">
        <v>2601</v>
      </c>
      <c r="C2995" s="32">
        <v>2</v>
      </c>
      <c r="D2995" s="32">
        <v>1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Naver.com</v>
      </c>
      <c r="I2995" s="26" t="str">
        <f>IF(E2995="","",INDEX('기사 리스트'!B:B,MATCH("https://skinnonews.com"&amp;A2995,'기사 리스트'!C:C,0)))</f>
        <v/>
      </c>
    </row>
    <row r="2996" spans="1:9">
      <c r="A2996" s="32" t="s">
        <v>2518</v>
      </c>
      <c r="B2996" s="32" t="s">
        <v>2598</v>
      </c>
      <c r="C2996" s="32">
        <v>2</v>
      </c>
      <c r="D2996" s="32">
        <v>2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Naver 검색</v>
      </c>
      <c r="I2996" s="26" t="str">
        <f>IF(E2996="","",INDEX('기사 리스트'!B:B,MATCH("https://skinnonews.com"&amp;A2996,'기사 리스트'!C:C,0)))</f>
        <v/>
      </c>
    </row>
    <row r="2997" spans="1:9">
      <c r="A2997" s="32" t="s">
        <v>1483</v>
      </c>
      <c r="B2997" s="32" t="s">
        <v>2606</v>
      </c>
      <c r="C2997" s="32">
        <v>2</v>
      </c>
      <c r="D2997" s="32">
        <v>1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M.search.naver.com</v>
      </c>
      <c r="I2997" s="26" t="str">
        <f>IF(E2997="","",INDEX('기사 리스트'!B:B,MATCH("https://skinnonews.com"&amp;A2997,'기사 리스트'!C:C,0)))</f>
        <v/>
      </c>
    </row>
    <row r="2998" spans="1:9">
      <c r="A2998" s="32" t="s">
        <v>1483</v>
      </c>
      <c r="B2998" s="32" t="s">
        <v>2601</v>
      </c>
      <c r="C2998" s="32">
        <v>2</v>
      </c>
      <c r="D2998" s="32">
        <v>2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Naver.com</v>
      </c>
      <c r="I2998" s="26" t="str">
        <f>IF(E2998="","",INDEX('기사 리스트'!B:B,MATCH("https://skinnonews.com"&amp;A2998,'기사 리스트'!C:C,0)))</f>
        <v/>
      </c>
    </row>
    <row r="2999" spans="1:9">
      <c r="A2999" s="32" t="s">
        <v>3815</v>
      </c>
      <c r="B2999" s="32" t="s">
        <v>2596</v>
      </c>
      <c r="C2999" s="32">
        <v>2</v>
      </c>
      <c r="D2999" s="32">
        <v>2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Google 검색</v>
      </c>
      <c r="I2999" s="26" t="str">
        <f>IF(E2999="","",INDEX('기사 리스트'!B:B,MATCH("https://skinnonews.com"&amp;A2999,'기사 리스트'!C:C,0)))</f>
        <v/>
      </c>
    </row>
    <row r="3000" spans="1:9">
      <c r="A3000" s="32" t="s">
        <v>1135</v>
      </c>
      <c r="B3000" s="32" t="s">
        <v>2609</v>
      </c>
      <c r="C3000" s="32">
        <v>2</v>
      </c>
      <c r="D3000" s="32">
        <v>2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Bing</v>
      </c>
      <c r="I3000" s="26" t="str">
        <f>IF(E3000="","",INDEX('기사 리스트'!B:B,MATCH("https://skinnonews.com"&amp;A3000,'기사 리스트'!C:C,0)))</f>
        <v/>
      </c>
    </row>
    <row r="3001" spans="1:9">
      <c r="A3001" s="32" t="s">
        <v>1135</v>
      </c>
      <c r="B3001" s="32" t="s">
        <v>2668</v>
      </c>
      <c r="C3001" s="32">
        <v>2</v>
      </c>
      <c r="D3001" s="32">
        <v>1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Cn.bing.com</v>
      </c>
      <c r="I3001" s="26" t="str">
        <f>IF(E3001="","",INDEX('기사 리스트'!B:B,MATCH("https://skinnonews.com"&amp;A3001,'기사 리스트'!C:C,0)))</f>
        <v/>
      </c>
    </row>
    <row r="3002" spans="1:9">
      <c r="A3002" s="32" t="s">
        <v>2519</v>
      </c>
      <c r="B3002" s="32" t="s">
        <v>2601</v>
      </c>
      <c r="C3002" s="32">
        <v>2</v>
      </c>
      <c r="D3002" s="32">
        <v>1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Naver.com</v>
      </c>
      <c r="I3002" s="26" t="str">
        <f>IF(E3002="","",INDEX('기사 리스트'!B:B,MATCH("https://skinnonews.com"&amp;A3002,'기사 리스트'!C:C,0)))</f>
        <v/>
      </c>
    </row>
    <row r="3003" spans="1:9">
      <c r="A3003" s="32" t="s">
        <v>1117</v>
      </c>
      <c r="B3003" s="32" t="s">
        <v>2597</v>
      </c>
      <c r="C3003" s="32">
        <v>2</v>
      </c>
      <c r="D3003" s="32">
        <v>2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직접유입</v>
      </c>
      <c r="I3003" s="26" t="str">
        <f>IF(E3003="","",INDEX('기사 리스트'!B:B,MATCH("https://skinnonews.com"&amp;A3003,'기사 리스트'!C:C,0)))</f>
        <v/>
      </c>
    </row>
    <row r="3004" spans="1:9">
      <c r="A3004" s="32" t="s">
        <v>1771</v>
      </c>
      <c r="B3004" s="32" t="s">
        <v>2596</v>
      </c>
      <c r="C3004" s="32">
        <v>2</v>
      </c>
      <c r="D3004" s="32">
        <v>2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Google 검색</v>
      </c>
      <c r="I3004" s="26" t="str">
        <f>IF(E3004="","",INDEX('기사 리스트'!B:B,MATCH("https://skinnonews.com"&amp;A3004,'기사 리스트'!C:C,0)))</f>
        <v/>
      </c>
    </row>
    <row r="3005" spans="1:9">
      <c r="A3005" s="32" t="s">
        <v>1664</v>
      </c>
      <c r="B3005" s="32" t="s">
        <v>2597</v>
      </c>
      <c r="C3005" s="32">
        <v>2</v>
      </c>
      <c r="D3005" s="32">
        <v>2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직접유입</v>
      </c>
      <c r="I3005" s="26" t="str">
        <f>IF(E3005="","",INDEX('기사 리스트'!B:B,MATCH("https://skinnonews.com"&amp;A3005,'기사 리스트'!C:C,0)))</f>
        <v/>
      </c>
    </row>
    <row r="3006" spans="1:9">
      <c r="A3006" s="32" t="s">
        <v>1664</v>
      </c>
      <c r="B3006" s="32" t="s">
        <v>2601</v>
      </c>
      <c r="C3006" s="32">
        <v>2</v>
      </c>
      <c r="D3006" s="32">
        <v>1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Naver.com</v>
      </c>
      <c r="I3006" s="26" t="str">
        <f>IF(E3006="","",INDEX('기사 리스트'!B:B,MATCH("https://skinnonews.com"&amp;A3006,'기사 리스트'!C:C,0)))</f>
        <v/>
      </c>
    </row>
    <row r="3007" spans="1:9">
      <c r="A3007" s="32" t="s">
        <v>1338</v>
      </c>
      <c r="B3007" s="32" t="s">
        <v>2597</v>
      </c>
      <c r="C3007" s="32">
        <v>2</v>
      </c>
      <c r="D3007" s="32">
        <v>2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직접유입</v>
      </c>
      <c r="I3007" s="26" t="str">
        <f>IF(E3007="","",INDEX('기사 리스트'!B:B,MATCH("https://skinnonews.com"&amp;A3007,'기사 리스트'!C:C,0)))</f>
        <v/>
      </c>
    </row>
    <row r="3008" spans="1:9">
      <c r="A3008" s="32" t="s">
        <v>2180</v>
      </c>
      <c r="B3008" s="32" t="s">
        <v>2596</v>
      </c>
      <c r="C3008" s="32">
        <v>2</v>
      </c>
      <c r="D3008" s="32">
        <v>2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Google 검색</v>
      </c>
      <c r="I3008" s="26" t="str">
        <f>IF(E3008="","",INDEX('기사 리스트'!B:B,MATCH("https://skinnonews.com"&amp;A3008,'기사 리스트'!C:C,0)))</f>
        <v/>
      </c>
    </row>
    <row r="3009" spans="1:9">
      <c r="A3009" s="32" t="s">
        <v>1238</v>
      </c>
      <c r="B3009" s="32" t="s">
        <v>2606</v>
      </c>
      <c r="C3009" s="32">
        <v>2</v>
      </c>
      <c r="D3009" s="32">
        <v>2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M.search.naver.com</v>
      </c>
      <c r="I3009" s="26" t="str">
        <f>IF(E3009="","",INDEX('기사 리스트'!B:B,MATCH("https://skinnonews.com"&amp;A3009,'기사 리스트'!C:C,0)))</f>
        <v/>
      </c>
    </row>
    <row r="3010" spans="1:9">
      <c r="A3010" s="32" t="s">
        <v>1238</v>
      </c>
      <c r="B3010" s="32" t="s">
        <v>2601</v>
      </c>
      <c r="C3010" s="32">
        <v>2</v>
      </c>
      <c r="D3010" s="32">
        <v>2</v>
      </c>
      <c r="E3010" s="26" t="str">
        <f>IFERROR(MATCH(A3010,기사별유입!$J$3:$J$3072,0),"")</f>
        <v/>
      </c>
      <c r="F3010" s="26" t="str">
        <f>IF(E3010="","",E3010&amp;"@"&amp;COUNTIF($E$1:E3010,E3010))</f>
        <v/>
      </c>
      <c r="G3010" s="26" t="str">
        <f t="shared" si="46"/>
        <v>Naver.com</v>
      </c>
      <c r="I3010" s="26" t="str">
        <f>IF(E3010="","",INDEX('기사 리스트'!B:B,MATCH("https://skinnonews.com"&amp;A3010,'기사 리스트'!C:C,0)))</f>
        <v/>
      </c>
    </row>
    <row r="3011" spans="1:9">
      <c r="A3011" s="32" t="s">
        <v>1189</v>
      </c>
      <c r="B3011" s="32" t="s">
        <v>2596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Google 검색</v>
      </c>
      <c r="I3011" s="26" t="str">
        <f>IF(E3011="","",INDEX('기사 리스트'!B:B,MATCH("https://skinnonews.com"&amp;A3011,'기사 리스트'!C:C,0)))</f>
        <v/>
      </c>
    </row>
    <row r="3012" spans="1:9">
      <c r="A3012" s="32" t="s">
        <v>1314</v>
      </c>
      <c r="B3012" s="32" t="s">
        <v>2597</v>
      </c>
      <c r="C3012" s="32">
        <v>2</v>
      </c>
      <c r="D3012" s="32">
        <v>1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직접유입</v>
      </c>
      <c r="I3012" s="26" t="str">
        <f>IF(E3012="","",INDEX('기사 리스트'!B:B,MATCH("https://skinnonews.com"&amp;A3012,'기사 리스트'!C:C,0)))</f>
        <v/>
      </c>
    </row>
    <row r="3013" spans="1:9">
      <c r="A3013" s="32" t="s">
        <v>2521</v>
      </c>
      <c r="B3013" s="32" t="s">
        <v>2598</v>
      </c>
      <c r="C3013" s="32">
        <v>2</v>
      </c>
      <c r="D3013" s="32">
        <v>2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Naver 검색</v>
      </c>
      <c r="I3013" s="26" t="str">
        <f>IF(E3013="","",INDEX('기사 리스트'!B:B,MATCH("https://skinnonews.com"&amp;A3013,'기사 리스트'!C:C,0)))</f>
        <v/>
      </c>
    </row>
    <row r="3014" spans="1:9">
      <c r="A3014" s="32" t="s">
        <v>2521</v>
      </c>
      <c r="B3014" s="32" t="s">
        <v>2601</v>
      </c>
      <c r="C3014" s="32">
        <v>2</v>
      </c>
      <c r="D3014" s="32">
        <v>1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Naver.com</v>
      </c>
      <c r="I3014" s="26" t="str">
        <f>IF(E3014="","",INDEX('기사 리스트'!B:B,MATCH("https://skinnonews.com"&amp;A3014,'기사 리스트'!C:C,0)))</f>
        <v/>
      </c>
    </row>
    <row r="3015" spans="1:9">
      <c r="A3015" s="32" t="s">
        <v>2348</v>
      </c>
      <c r="B3015" s="32" t="s">
        <v>2609</v>
      </c>
      <c r="C3015" s="32">
        <v>2</v>
      </c>
      <c r="D3015" s="32">
        <v>1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Bing</v>
      </c>
      <c r="I3015" s="26" t="str">
        <f>IF(E3015="","",INDEX('기사 리스트'!B:B,MATCH("https://skinnonews.com"&amp;A3015,'기사 리스트'!C:C,0)))</f>
        <v/>
      </c>
    </row>
    <row r="3016" spans="1:9">
      <c r="A3016" s="32" t="s">
        <v>2348</v>
      </c>
      <c r="B3016" s="32" t="s">
        <v>2631</v>
      </c>
      <c r="C3016" s="32">
        <v>2</v>
      </c>
      <c r="D3016" s="32">
        <v>1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Newsletter</v>
      </c>
      <c r="I3016" s="26" t="str">
        <f>IF(E3016="","",INDEX('기사 리스트'!B:B,MATCH("https://skinnonews.com"&amp;A3016,'기사 리스트'!C:C,0)))</f>
        <v/>
      </c>
    </row>
    <row r="3017" spans="1:9">
      <c r="A3017" s="32" t="s">
        <v>1136</v>
      </c>
      <c r="B3017" s="32" t="s">
        <v>2598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Naver 검색</v>
      </c>
      <c r="I3017" s="26" t="str">
        <f>IF(E3017="","",INDEX('기사 리스트'!B:B,MATCH("https://skinnonews.com"&amp;A3017,'기사 리스트'!C:C,0)))</f>
        <v/>
      </c>
    </row>
    <row r="3018" spans="1:9">
      <c r="A3018" s="32" t="s">
        <v>2921</v>
      </c>
      <c r="B3018" s="32" t="s">
        <v>2609</v>
      </c>
      <c r="C3018" s="32">
        <v>2</v>
      </c>
      <c r="D3018" s="32">
        <v>1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Bing</v>
      </c>
      <c r="I3018" s="26" t="str">
        <f>IF(E3018="","",INDEX('기사 리스트'!B:B,MATCH("https://skinnonews.com"&amp;A3018,'기사 리스트'!C:C,0)))</f>
        <v/>
      </c>
    </row>
    <row r="3019" spans="1:9">
      <c r="A3019" s="32" t="s">
        <v>2182</v>
      </c>
      <c r="B3019" s="32" t="s">
        <v>2596</v>
      </c>
      <c r="C3019" s="32">
        <v>2</v>
      </c>
      <c r="D3019" s="32">
        <v>2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Google 검색</v>
      </c>
      <c r="I3019" s="26" t="str">
        <f>IF(E3019="","",INDEX('기사 리스트'!B:B,MATCH("https://skinnonews.com"&amp;A3019,'기사 리스트'!C:C,0)))</f>
        <v/>
      </c>
    </row>
    <row r="3020" spans="1:9">
      <c r="A3020" s="32" t="s">
        <v>2182</v>
      </c>
      <c r="B3020" s="32" t="s">
        <v>2601</v>
      </c>
      <c r="C3020" s="32">
        <v>2</v>
      </c>
      <c r="D3020" s="32">
        <v>2</v>
      </c>
      <c r="E3020" s="26" t="str">
        <f>IFERROR(MATCH(A3020,기사별유입!$J$3:$J$3072,0),"")</f>
        <v/>
      </c>
      <c r="F3020" s="26" t="str">
        <f>IF(E3020="","",E3020&amp;"@"&amp;COUNTIF($E$1:E3020,E3020))</f>
        <v/>
      </c>
      <c r="G3020" s="26" t="str">
        <f t="shared" si="47"/>
        <v>Naver.com</v>
      </c>
      <c r="I3020" s="26" t="str">
        <f>IF(E3020="","",INDEX('기사 리스트'!B:B,MATCH("https://skinnonews.com"&amp;A3020,'기사 리스트'!C:C,0)))</f>
        <v/>
      </c>
    </row>
    <row r="3021" spans="1:9">
      <c r="A3021" s="32" t="s">
        <v>1305</v>
      </c>
      <c r="B3021" s="32" t="s">
        <v>2598</v>
      </c>
      <c r="C3021" s="32">
        <v>2</v>
      </c>
      <c r="D3021" s="32">
        <v>2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Naver 검색</v>
      </c>
      <c r="I3021" s="26" t="str">
        <f>IF(E3021="","",INDEX('기사 리스트'!B:B,MATCH("https://skinnonews.com"&amp;A3021,'기사 리스트'!C:C,0)))</f>
        <v/>
      </c>
    </row>
    <row r="3022" spans="1:9">
      <c r="A3022" s="32" t="s">
        <v>1484</v>
      </c>
      <c r="B3022" s="32" t="s">
        <v>2598</v>
      </c>
      <c r="C3022" s="32">
        <v>2</v>
      </c>
      <c r="D3022" s="32">
        <v>1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Naver 검색</v>
      </c>
      <c r="I3022" s="26" t="str">
        <f>IF(E3022="","",INDEX('기사 리스트'!B:B,MATCH("https://skinnonews.com"&amp;A3022,'기사 리스트'!C:C,0)))</f>
        <v/>
      </c>
    </row>
    <row r="3023" spans="1:9">
      <c r="A3023" s="32" t="s">
        <v>1701</v>
      </c>
      <c r="B3023" s="32" t="s">
        <v>2607</v>
      </c>
      <c r="C3023" s="32">
        <v>2</v>
      </c>
      <c r="D3023" s="32">
        <v>1</v>
      </c>
      <c r="E3023" s="26" t="str">
        <f>IFERROR(MATCH(A3023,기사별유입!$J$3:$J$3072,0),"")</f>
        <v/>
      </c>
      <c r="F3023" s="26" t="str">
        <f>IF(E3023="","",E3023&amp;"@"&amp;COUNTIF($E$1:E3023,E3023))</f>
        <v/>
      </c>
      <c r="G3023" s="26" t="str">
        <f t="shared" si="47"/>
        <v>Linkedin.com</v>
      </c>
      <c r="I3023" s="26" t="str">
        <f>IF(E3023="","",INDEX('기사 리스트'!B:B,MATCH("https://skinnonews.com"&amp;A3023,'기사 리스트'!C:C,0)))</f>
        <v/>
      </c>
    </row>
    <row r="3024" spans="1:9">
      <c r="A3024" s="32" t="s">
        <v>1701</v>
      </c>
      <c r="B3024" s="32" t="s">
        <v>2599</v>
      </c>
      <c r="C3024" s="32">
        <v>2</v>
      </c>
      <c r="D3024" s="32">
        <v>2</v>
      </c>
      <c r="E3024" s="26" t="str">
        <f>IFERROR(MATCH(A3024,기사별유입!$J$3:$J$3072,0),"")</f>
        <v/>
      </c>
      <c r="F3024" s="26" t="str">
        <f>IF(E3024="","",E3024&amp;"@"&amp;COUNTIF($E$1:E3024,E3024))</f>
        <v/>
      </c>
      <c r="G3024" s="26" t="str">
        <f t="shared" si="47"/>
        <v>Sk-on.com</v>
      </c>
      <c r="I3024" s="26" t="str">
        <f>IF(E3024="","",INDEX('기사 리스트'!B:B,MATCH("https://skinnonews.com"&amp;A3024,'기사 리스트'!C:C,0)))</f>
        <v/>
      </c>
    </row>
    <row r="3025" spans="1:9">
      <c r="A3025" s="32" t="s">
        <v>1666</v>
      </c>
      <c r="B3025" s="32" t="s">
        <v>2598</v>
      </c>
      <c r="C3025" s="32">
        <v>2</v>
      </c>
      <c r="D3025" s="32">
        <v>2</v>
      </c>
      <c r="E3025" s="26" t="str">
        <f>IFERROR(MATCH(A3025,기사별유입!$J$3:$J$3072,0),"")</f>
        <v/>
      </c>
      <c r="F3025" s="26" t="str">
        <f>IF(E3025="","",E3025&amp;"@"&amp;COUNTIF($E$1:E3025,E3025))</f>
        <v/>
      </c>
      <c r="G3025" s="26" t="str">
        <f t="shared" si="47"/>
        <v>Naver 검색</v>
      </c>
      <c r="I3025" s="26" t="str">
        <f>IF(E3025="","",INDEX('기사 리스트'!B:B,MATCH("https://skinnonews.com"&amp;A3025,'기사 리스트'!C:C,0)))</f>
        <v/>
      </c>
    </row>
    <row r="3026" spans="1:9">
      <c r="A3026" s="32" t="s">
        <v>2349</v>
      </c>
      <c r="B3026" s="32" t="s">
        <v>2596</v>
      </c>
      <c r="C3026" s="32">
        <v>2</v>
      </c>
      <c r="D3026" s="32">
        <v>2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Google 검색</v>
      </c>
      <c r="I3026" s="26" t="str">
        <f>IF(E3026="","",INDEX('기사 리스트'!B:B,MATCH("https://skinnonews.com"&amp;A3026,'기사 리스트'!C:C,0)))</f>
        <v/>
      </c>
    </row>
    <row r="3027" spans="1:9">
      <c r="A3027" s="32" t="s">
        <v>1943</v>
      </c>
      <c r="B3027" s="32" t="s">
        <v>2596</v>
      </c>
      <c r="C3027" s="32">
        <v>2</v>
      </c>
      <c r="D3027" s="32">
        <v>1</v>
      </c>
      <c r="E3027" s="26" t="str">
        <f>IFERROR(MATCH(A3027,기사별유입!$J$3:$J$3072,0),"")</f>
        <v/>
      </c>
      <c r="F3027" s="26" t="str">
        <f>IF(E3027="","",E3027&amp;"@"&amp;COUNTIF($E$1:E3027,E3027))</f>
        <v/>
      </c>
      <c r="G3027" s="26" t="str">
        <f t="shared" si="47"/>
        <v>Google 검색</v>
      </c>
      <c r="I3027" s="26" t="str">
        <f>IF(E3027="","",INDEX('기사 리스트'!B:B,MATCH("https://skinnonews.com"&amp;A3027,'기사 리스트'!C:C,0)))</f>
        <v/>
      </c>
    </row>
    <row r="3028" spans="1:9">
      <c r="A3028" s="32" t="s">
        <v>1150</v>
      </c>
      <c r="B3028" s="32" t="s">
        <v>2604</v>
      </c>
      <c r="C3028" s="32">
        <v>2</v>
      </c>
      <c r="D3028" s="32">
        <v>1</v>
      </c>
      <c r="E3028" s="26" t="str">
        <f>IFERROR(MATCH(A3028,기사별유입!$J$3:$J$3072,0),"")</f>
        <v/>
      </c>
      <c r="F3028" s="26" t="str">
        <f>IF(E3028="","",E3028&amp;"@"&amp;COUNTIF($E$1:E3028,E3028))</f>
        <v/>
      </c>
      <c r="G3028" s="26" t="str">
        <f t="shared" si="47"/>
        <v>Skgeocentric.com</v>
      </c>
      <c r="I3028" s="26" t="str">
        <f>IF(E3028="","",INDEX('기사 리스트'!B:B,MATCH("https://skinnonews.com"&amp;A3028,'기사 리스트'!C:C,0)))</f>
        <v/>
      </c>
    </row>
    <row r="3029" spans="1:9">
      <c r="A3029" s="32" t="s">
        <v>1515</v>
      </c>
      <c r="B3029" s="32" t="s">
        <v>2597</v>
      </c>
      <c r="C3029" s="32">
        <v>2</v>
      </c>
      <c r="D3029" s="32">
        <v>2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직접유입</v>
      </c>
      <c r="I3029" s="26" t="str">
        <f>IF(E3029="","",INDEX('기사 리스트'!B:B,MATCH("https://skinnonews.com"&amp;A3029,'기사 리스트'!C:C,0)))</f>
        <v/>
      </c>
    </row>
    <row r="3030" spans="1:9">
      <c r="A3030" s="32" t="s">
        <v>1445</v>
      </c>
      <c r="B3030" s="32" t="s">
        <v>2598</v>
      </c>
      <c r="C3030" s="32">
        <v>2</v>
      </c>
      <c r="D3030" s="32">
        <v>2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Naver 검색</v>
      </c>
      <c r="I3030" s="26" t="str">
        <f>IF(E3030="","",INDEX('기사 리스트'!B:B,MATCH("https://skinnonews.com"&amp;A3030,'기사 리스트'!C:C,0)))</f>
        <v/>
      </c>
    </row>
    <row r="3031" spans="1:9">
      <c r="A3031" s="32" t="s">
        <v>2350</v>
      </c>
      <c r="B3031" s="32" t="s">
        <v>2597</v>
      </c>
      <c r="C3031" s="32">
        <v>2</v>
      </c>
      <c r="D3031" s="32">
        <v>1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직접유입</v>
      </c>
      <c r="I3031" s="26" t="str">
        <f>IF(E3031="","",INDEX('기사 리스트'!B:B,MATCH("https://skinnonews.com"&amp;A3031,'기사 리스트'!C:C,0)))</f>
        <v/>
      </c>
    </row>
    <row r="3032" spans="1:9">
      <c r="A3032" s="32" t="s">
        <v>1667</v>
      </c>
      <c r="B3032" s="32" t="s">
        <v>2604</v>
      </c>
      <c r="C3032" s="32">
        <v>2</v>
      </c>
      <c r="D3032" s="32">
        <v>1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Skgeocentric.com</v>
      </c>
      <c r="I3032" s="26" t="str">
        <f>IF(E3032="","",INDEX('기사 리스트'!B:B,MATCH("https://skinnonews.com"&amp;A3032,'기사 리스트'!C:C,0)))</f>
        <v/>
      </c>
    </row>
    <row r="3033" spans="1:9">
      <c r="A3033" s="32" t="s">
        <v>2185</v>
      </c>
      <c r="B3033" s="32" t="s">
        <v>2596</v>
      </c>
      <c r="C3033" s="32">
        <v>2</v>
      </c>
      <c r="D3033" s="32">
        <v>2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Google 검색</v>
      </c>
      <c r="I3033" s="26" t="str">
        <f>IF(E3033="","",INDEX('기사 리스트'!B:B,MATCH("https://skinnonews.com"&amp;A3033,'기사 리스트'!C:C,0)))</f>
        <v/>
      </c>
    </row>
    <row r="3034" spans="1:9">
      <c r="A3034" s="32" t="s">
        <v>2525</v>
      </c>
      <c r="B3034" s="32" t="s">
        <v>2596</v>
      </c>
      <c r="C3034" s="32">
        <v>2</v>
      </c>
      <c r="D3034" s="32">
        <v>2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Google 검색</v>
      </c>
      <c r="I3034" s="26" t="str">
        <f>IF(E3034="","",INDEX('기사 리스트'!B:B,MATCH("https://skinnonews.com"&amp;A3034,'기사 리스트'!C:C,0)))</f>
        <v/>
      </c>
    </row>
    <row r="3035" spans="1:9">
      <c r="A3035" s="32" t="s">
        <v>2780</v>
      </c>
      <c r="B3035" s="32" t="s">
        <v>2596</v>
      </c>
      <c r="C3035" s="32">
        <v>2</v>
      </c>
      <c r="D3035" s="32">
        <v>2</v>
      </c>
      <c r="E3035" s="26" t="str">
        <f>IFERROR(MATCH(A3035,기사별유입!$J$3:$J$3072,0),"")</f>
        <v/>
      </c>
      <c r="F3035" s="26" t="str">
        <f>IF(E3035="","",E3035&amp;"@"&amp;COUNTIF($E$1:E3035,E3035))</f>
        <v/>
      </c>
      <c r="G3035" s="26" t="str">
        <f t="shared" si="47"/>
        <v>Google 검색</v>
      </c>
      <c r="I3035" s="26" t="str">
        <f>IF(E3035="","",INDEX('기사 리스트'!B:B,MATCH("https://skinnonews.com"&amp;A3035,'기사 리스트'!C:C,0)))</f>
        <v/>
      </c>
    </row>
    <row r="3036" spans="1:9">
      <c r="A3036" s="32" t="s">
        <v>3817</v>
      </c>
      <c r="B3036" s="32" t="s">
        <v>2596</v>
      </c>
      <c r="C3036" s="32">
        <v>2</v>
      </c>
      <c r="D3036" s="32">
        <v>2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Google 검색</v>
      </c>
      <c r="I3036" s="26" t="str">
        <f>IF(E3036="","",INDEX('기사 리스트'!B:B,MATCH("https://skinnonews.com"&amp;A3036,'기사 리스트'!C:C,0)))</f>
        <v/>
      </c>
    </row>
    <row r="3037" spans="1:9">
      <c r="A3037" s="32" t="s">
        <v>3312</v>
      </c>
      <c r="B3037" s="32" t="s">
        <v>2612</v>
      </c>
      <c r="C3037" s="32">
        <v>2</v>
      </c>
      <c r="D3037" s="32">
        <v>1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Youtube.com</v>
      </c>
      <c r="I3037" s="26" t="str">
        <f>IF(E3037="","",INDEX('기사 리스트'!B:B,MATCH("https://skinnonews.com"&amp;A3037,'기사 리스트'!C:C,0)))</f>
        <v/>
      </c>
    </row>
    <row r="3038" spans="1:9">
      <c r="A3038" s="32" t="s">
        <v>2527</v>
      </c>
      <c r="B3038" s="32" t="s">
        <v>2598</v>
      </c>
      <c r="C3038" s="32">
        <v>2</v>
      </c>
      <c r="D3038" s="32">
        <v>1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Naver 검색</v>
      </c>
      <c r="I3038" s="26" t="str">
        <f>IF(E3038="","",INDEX('기사 리스트'!B:B,MATCH("https://skinnonews.com"&amp;A3038,'기사 리스트'!C:C,0)))</f>
        <v/>
      </c>
    </row>
    <row r="3039" spans="1:9">
      <c r="A3039" s="32" t="s">
        <v>1086</v>
      </c>
      <c r="B3039" s="32" t="s">
        <v>2597</v>
      </c>
      <c r="C3039" s="32">
        <v>2</v>
      </c>
      <c r="D3039" s="32">
        <v>1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직접유입</v>
      </c>
      <c r="I3039" s="26" t="str">
        <f>IF(E3039="","",INDEX('기사 리스트'!B:B,MATCH("https://skinnonews.com"&amp;A3039,'기사 리스트'!C:C,0)))</f>
        <v/>
      </c>
    </row>
    <row r="3040" spans="1:9">
      <c r="A3040" s="32" t="s">
        <v>1009</v>
      </c>
      <c r="B3040" s="32" t="s">
        <v>2609</v>
      </c>
      <c r="C3040" s="32">
        <v>2</v>
      </c>
      <c r="D3040" s="32">
        <v>2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Bing</v>
      </c>
      <c r="I3040" s="26" t="str">
        <f>IF(E3040="","",INDEX('기사 리스트'!B:B,MATCH("https://skinnonews.com"&amp;A3040,'기사 리스트'!C:C,0)))</f>
        <v/>
      </c>
    </row>
    <row r="3041" spans="1:9">
      <c r="A3041" s="32" t="s">
        <v>1009</v>
      </c>
      <c r="B3041" s="32" t="s">
        <v>2606</v>
      </c>
      <c r="C3041" s="32">
        <v>2</v>
      </c>
      <c r="D3041" s="32">
        <v>1</v>
      </c>
      <c r="E3041" s="26" t="str">
        <f>IFERROR(MATCH(A3041,기사별유입!$J$3:$J$3072,0),"")</f>
        <v/>
      </c>
      <c r="F3041" s="26" t="str">
        <f>IF(E3041="","",E3041&amp;"@"&amp;COUNTIF($E$1:E3041,E3041))</f>
        <v/>
      </c>
      <c r="G3041" s="26" t="str">
        <f t="shared" si="47"/>
        <v>M.search.naver.com</v>
      </c>
      <c r="I3041" s="26" t="str">
        <f>IF(E3041="","",INDEX('기사 리스트'!B:B,MATCH("https://skinnonews.com"&amp;A3041,'기사 리스트'!C:C,0)))</f>
        <v/>
      </c>
    </row>
    <row r="3042" spans="1:9">
      <c r="A3042" s="32" t="s">
        <v>1010</v>
      </c>
      <c r="B3042" s="32" t="s">
        <v>2606</v>
      </c>
      <c r="C3042" s="32">
        <v>2</v>
      </c>
      <c r="D3042" s="32">
        <v>2</v>
      </c>
      <c r="E3042" s="26" t="str">
        <f>IFERROR(MATCH(A3042,기사별유입!$J$3:$J$3072,0),"")</f>
        <v/>
      </c>
      <c r="F3042" s="26" t="str">
        <f>IF(E3042="","",E3042&amp;"@"&amp;COUNTIF($E$1:E3042,E3042))</f>
        <v/>
      </c>
      <c r="G3042" s="26" t="str">
        <f t="shared" si="47"/>
        <v>M.search.naver.com</v>
      </c>
      <c r="I3042" s="26" t="str">
        <f>IF(E3042="","",INDEX('기사 리스트'!B:B,MATCH("https://skinnonews.com"&amp;A3042,'기사 리스트'!C:C,0)))</f>
        <v/>
      </c>
    </row>
    <row r="3043" spans="1:9">
      <c r="A3043" s="32" t="s">
        <v>1010</v>
      </c>
      <c r="B3043" s="32" t="s">
        <v>2604</v>
      </c>
      <c r="C3043" s="32">
        <v>2</v>
      </c>
      <c r="D3043" s="32">
        <v>2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Skgeocentric.com</v>
      </c>
      <c r="I3043" s="26" t="str">
        <f>IF(E3043="","",INDEX('기사 리스트'!B:B,MATCH("https://skinnonews.com"&amp;A3043,'기사 리스트'!C:C,0)))</f>
        <v/>
      </c>
    </row>
    <row r="3044" spans="1:9">
      <c r="A3044" s="32" t="s">
        <v>1012</v>
      </c>
      <c r="B3044" s="32" t="s">
        <v>2606</v>
      </c>
      <c r="C3044" s="32">
        <v>2</v>
      </c>
      <c r="D3044" s="32">
        <v>1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M.search.naver.com</v>
      </c>
      <c r="I3044" s="26" t="str">
        <f>IF(E3044="","",INDEX('기사 리스트'!B:B,MATCH("https://skinnonews.com"&amp;A3044,'기사 리스트'!C:C,0)))</f>
        <v/>
      </c>
    </row>
    <row r="3045" spans="1:9">
      <c r="A3045" s="32" t="s">
        <v>1012</v>
      </c>
      <c r="B3045" s="32" t="s">
        <v>2623</v>
      </c>
      <c r="C3045" s="32">
        <v>2</v>
      </c>
      <c r="D3045" s="32">
        <v>1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Sktradinginternational.com</v>
      </c>
      <c r="I3045" s="26" t="str">
        <f>IF(E3045="","",INDEX('기사 리스트'!B:B,MATCH("https://skinnonews.com"&amp;A3045,'기사 리스트'!C:C,0)))</f>
        <v/>
      </c>
    </row>
    <row r="3046" spans="1:9">
      <c r="A3046" s="32" t="s">
        <v>1027</v>
      </c>
      <c r="B3046" s="32" t="s">
        <v>2603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Skenergy.com</v>
      </c>
      <c r="I3046" s="26" t="str">
        <f>IF(E3046="","",INDEX('기사 리스트'!B:B,MATCH("https://skinnonews.com"&amp;A3046,'기사 리스트'!C:C,0)))</f>
        <v/>
      </c>
    </row>
    <row r="3047" spans="1:9">
      <c r="A3047" s="32" t="s">
        <v>1018</v>
      </c>
      <c r="B3047" s="32" t="s">
        <v>2601</v>
      </c>
      <c r="C3047" s="32">
        <v>2</v>
      </c>
      <c r="D3047" s="32">
        <v>2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Naver.com</v>
      </c>
      <c r="I3047" s="26" t="str">
        <f>IF(E3047="","",INDEX('기사 리스트'!B:B,MATCH("https://skinnonews.com"&amp;A3047,'기사 리스트'!C:C,0)))</f>
        <v/>
      </c>
    </row>
    <row r="3048" spans="1:9">
      <c r="A3048" s="32" t="s">
        <v>1013</v>
      </c>
      <c r="B3048" s="32" t="s">
        <v>2604</v>
      </c>
      <c r="C3048" s="32">
        <v>2</v>
      </c>
      <c r="D3048" s="32">
        <v>2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Skgeocentric.com</v>
      </c>
      <c r="I3048" s="26" t="str">
        <f>IF(E3048="","",INDEX('기사 리스트'!B:B,MATCH("https://skinnonews.com"&amp;A3048,'기사 리스트'!C:C,0)))</f>
        <v/>
      </c>
    </row>
    <row r="3049" spans="1:9">
      <c r="A3049" s="32" t="s">
        <v>997</v>
      </c>
      <c r="B3049" s="32" t="s">
        <v>2607</v>
      </c>
      <c r="C3049" s="32">
        <v>2</v>
      </c>
      <c r="D3049" s="32">
        <v>1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Linkedin.com</v>
      </c>
      <c r="I3049" s="26" t="str">
        <f>IF(E3049="","",INDEX('기사 리스트'!B:B,MATCH("https://skinnonews.com"&amp;A3049,'기사 리스트'!C:C,0)))</f>
        <v/>
      </c>
    </row>
    <row r="3050" spans="1:9">
      <c r="A3050" s="32" t="s">
        <v>997</v>
      </c>
      <c r="B3050" s="32" t="s">
        <v>4780</v>
      </c>
      <c r="C3050" s="32">
        <v>2</v>
      </c>
      <c r="D3050" s="32">
        <v>1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Qr.naver.com</v>
      </c>
      <c r="I3050" s="26" t="str">
        <f>IF(E3050="","",INDEX('기사 리스트'!B:B,MATCH("https://skinnonews.com"&amp;A3050,'기사 리스트'!C:C,0)))</f>
        <v/>
      </c>
    </row>
    <row r="3051" spans="1:9">
      <c r="A3051" s="32" t="s">
        <v>1147</v>
      </c>
      <c r="B3051" s="32" t="s">
        <v>2603</v>
      </c>
      <c r="C3051" s="32">
        <v>2</v>
      </c>
      <c r="D3051" s="32">
        <v>1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Skenergy.com</v>
      </c>
      <c r="I3051" s="26" t="str">
        <f>IF(E3051="","",INDEX('기사 리스트'!B:B,MATCH("https://skinnonews.com"&amp;A3051,'기사 리스트'!C:C,0)))</f>
        <v/>
      </c>
    </row>
    <row r="3052" spans="1:9">
      <c r="A3052" s="32" t="s">
        <v>3818</v>
      </c>
      <c r="B3052" s="32" t="s">
        <v>2598</v>
      </c>
      <c r="C3052" s="32">
        <v>2</v>
      </c>
      <c r="D3052" s="32">
        <v>1</v>
      </c>
      <c r="E3052" s="26" t="str">
        <f>IFERROR(MATCH(A3052,기사별유입!$J$3:$J$3072,0),"")</f>
        <v/>
      </c>
      <c r="F3052" s="26" t="str">
        <f>IF(E3052="","",E3052&amp;"@"&amp;COUNTIF($E$1:E3052,E3052))</f>
        <v/>
      </c>
      <c r="G3052" s="26" t="str">
        <f t="shared" si="47"/>
        <v>Naver 검색</v>
      </c>
      <c r="I3052" s="26" t="str">
        <f>IF(E3052="","",INDEX('기사 리스트'!B:B,MATCH("https://skinnonews.com"&amp;A3052,'기사 리스트'!C:C,0)))</f>
        <v/>
      </c>
    </row>
    <row r="3053" spans="1:9">
      <c r="A3053" s="32" t="s">
        <v>1034</v>
      </c>
      <c r="B3053" s="32" t="s">
        <v>2606</v>
      </c>
      <c r="C3053" s="32">
        <v>2</v>
      </c>
      <c r="D3053" s="32">
        <v>2</v>
      </c>
      <c r="E3053" s="26" t="str">
        <f>IFERROR(MATCH(A3053,기사별유입!$J$3:$J$3072,0),"")</f>
        <v/>
      </c>
      <c r="F3053" s="26" t="str">
        <f>IF(E3053="","",E3053&amp;"@"&amp;COUNTIF($E$1:E3053,E3053))</f>
        <v/>
      </c>
      <c r="G3053" s="26" t="str">
        <f t="shared" si="47"/>
        <v>M.search.naver.com</v>
      </c>
      <c r="I3053" s="26" t="str">
        <f>IF(E3053="","",INDEX('기사 리스트'!B:B,MATCH("https://skinnonews.com"&amp;A3053,'기사 리스트'!C:C,0)))</f>
        <v/>
      </c>
    </row>
    <row r="3054" spans="1:9">
      <c r="A3054" s="32" t="s">
        <v>1034</v>
      </c>
      <c r="B3054" s="32" t="s">
        <v>2601</v>
      </c>
      <c r="C3054" s="32">
        <v>2</v>
      </c>
      <c r="D3054" s="32">
        <v>2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Naver.com</v>
      </c>
      <c r="I3054" s="26" t="str">
        <f>IF(E3054="","",INDEX('기사 리스트'!B:B,MATCH("https://skinnonews.com"&amp;A3054,'기사 리스트'!C:C,0)))</f>
        <v/>
      </c>
    </row>
    <row r="3055" spans="1:9">
      <c r="A3055" s="32" t="s">
        <v>1034</v>
      </c>
      <c r="B3055" s="32" t="s">
        <v>2599</v>
      </c>
      <c r="C3055" s="32">
        <v>2</v>
      </c>
      <c r="D3055" s="32">
        <v>2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Sk-on.com</v>
      </c>
      <c r="I3055" s="26" t="str">
        <f>IF(E3055="","",INDEX('기사 리스트'!B:B,MATCH("https://skinnonews.com"&amp;A3055,'기사 리스트'!C:C,0)))</f>
        <v/>
      </c>
    </row>
    <row r="3056" spans="1:9">
      <c r="A3056" s="32" t="s">
        <v>1034</v>
      </c>
      <c r="B3056" s="32" t="s">
        <v>2604</v>
      </c>
      <c r="C3056" s="32">
        <v>2</v>
      </c>
      <c r="D3056" s="32">
        <v>1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Skgeocentric.com</v>
      </c>
      <c r="I3056" s="26" t="str">
        <f>IF(E3056="","",INDEX('기사 리스트'!B:B,MATCH("https://skinnonews.com"&amp;A3056,'기사 리스트'!C:C,0)))</f>
        <v/>
      </c>
    </row>
    <row r="3057" spans="1:9">
      <c r="A3057" s="32" t="s">
        <v>1058</v>
      </c>
      <c r="B3057" s="32" t="s">
        <v>2605</v>
      </c>
      <c r="C3057" s="32">
        <v>2</v>
      </c>
      <c r="D3057" s="32">
        <v>1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Skenmove.com</v>
      </c>
      <c r="I3057" s="26" t="str">
        <f>IF(E3057="","",INDEX('기사 리스트'!B:B,MATCH("https://skinnonews.com"&amp;A3057,'기사 리스트'!C:C,0)))</f>
        <v/>
      </c>
    </row>
    <row r="3058" spans="1:9">
      <c r="A3058" s="32" t="s">
        <v>3639</v>
      </c>
      <c r="B3058" s="32" t="s">
        <v>2598</v>
      </c>
      <c r="C3058" s="32">
        <v>2</v>
      </c>
      <c r="D3058" s="32">
        <v>1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Naver 검색</v>
      </c>
      <c r="I3058" s="26" t="str">
        <f>IF(E3058="","",INDEX('기사 리스트'!B:B,MATCH("https://skinnonews.com"&amp;A3058,'기사 리스트'!C:C,0)))</f>
        <v/>
      </c>
    </row>
    <row r="3059" spans="1:9">
      <c r="A3059" s="32" t="s">
        <v>1036</v>
      </c>
      <c r="B3059" s="32" t="s">
        <v>2605</v>
      </c>
      <c r="C3059" s="32">
        <v>2</v>
      </c>
      <c r="D3059" s="32">
        <v>1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Skenmove.com</v>
      </c>
      <c r="I3059" s="26" t="str">
        <f>IF(E3059="","",INDEX('기사 리스트'!B:B,MATCH("https://skinnonews.com"&amp;A3059,'기사 리스트'!C:C,0)))</f>
        <v/>
      </c>
    </row>
    <row r="3060" spans="1:9">
      <c r="A3060" s="32" t="s">
        <v>1107</v>
      </c>
      <c r="B3060" s="32" t="s">
        <v>2646</v>
      </c>
      <c r="C3060" s="32">
        <v>2</v>
      </c>
      <c r="D3060" s="32">
        <v>1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Ozmailer.com</v>
      </c>
      <c r="I3060" s="26" t="str">
        <f>IF(E3060="","",INDEX('기사 리스트'!B:B,MATCH("https://skinnonews.com"&amp;A3060,'기사 리스트'!C:C,0)))</f>
        <v/>
      </c>
    </row>
    <row r="3061" spans="1:9">
      <c r="A3061" s="32" t="s">
        <v>1038</v>
      </c>
      <c r="B3061" s="32" t="s">
        <v>2605</v>
      </c>
      <c r="C3061" s="32">
        <v>2</v>
      </c>
      <c r="D3061" s="32">
        <v>2</v>
      </c>
      <c r="E3061" s="26" t="str">
        <f>IFERROR(MATCH(A3061,기사별유입!$J$3:$J$3072,0),"")</f>
        <v/>
      </c>
      <c r="F3061" s="26" t="str">
        <f>IF(E3061="","",E3061&amp;"@"&amp;COUNTIF($E$1:E3061,E3061))</f>
        <v/>
      </c>
      <c r="G3061" s="26" t="str">
        <f t="shared" si="47"/>
        <v>Skenmove.com</v>
      </c>
      <c r="I3061" s="26" t="str">
        <f>IF(E3061="","",INDEX('기사 리스트'!B:B,MATCH("https://skinnonews.com"&amp;A3061,'기사 리스트'!C:C,0)))</f>
        <v/>
      </c>
    </row>
    <row r="3062" spans="1:9">
      <c r="A3062" s="32" t="s">
        <v>1038</v>
      </c>
      <c r="B3062" s="32" t="s">
        <v>2602</v>
      </c>
      <c r="C3062" s="32">
        <v>2</v>
      </c>
      <c r="D3062" s="32">
        <v>2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Skincheonpetrochem.com</v>
      </c>
      <c r="I3062" s="26" t="str">
        <f>IF(E3062="","",INDEX('기사 리스트'!B:B,MATCH("https://skinnonews.com"&amp;A3062,'기사 리스트'!C:C,0)))</f>
        <v/>
      </c>
    </row>
    <row r="3063" spans="1:9">
      <c r="A3063" s="32" t="s">
        <v>1031</v>
      </c>
      <c r="B3063" s="32" t="s">
        <v>2627</v>
      </c>
      <c r="C3063" s="32">
        <v>2</v>
      </c>
      <c r="D3063" s="32">
        <v>1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Blog.naver.com</v>
      </c>
      <c r="I3063" s="26" t="str">
        <f>IF(E3063="","",INDEX('기사 리스트'!B:B,MATCH("https://skinnonews.com"&amp;A3063,'기사 리스트'!C:C,0)))</f>
        <v/>
      </c>
    </row>
    <row r="3064" spans="1:9">
      <c r="A3064" s="32" t="s">
        <v>1031</v>
      </c>
      <c r="B3064" s="32" t="s">
        <v>2599</v>
      </c>
      <c r="C3064" s="32">
        <v>2</v>
      </c>
      <c r="D3064" s="32">
        <v>2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Sk-on.com</v>
      </c>
      <c r="I3064" s="26" t="str">
        <f>IF(E3064="","",INDEX('기사 리스트'!B:B,MATCH("https://skinnonews.com"&amp;A3064,'기사 리스트'!C:C,0)))</f>
        <v/>
      </c>
    </row>
    <row r="3065" spans="1:9">
      <c r="A3065" s="32" t="s">
        <v>1061</v>
      </c>
      <c r="B3065" s="32" t="s">
        <v>2609</v>
      </c>
      <c r="C3065" s="32">
        <v>2</v>
      </c>
      <c r="D3065" s="32">
        <v>1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Bing</v>
      </c>
      <c r="I3065" s="26" t="str">
        <f>IF(E3065="","",INDEX('기사 리스트'!B:B,MATCH("https://skinnonews.com"&amp;A3065,'기사 리스트'!C:C,0)))</f>
        <v/>
      </c>
    </row>
    <row r="3066" spans="1:9">
      <c r="A3066" s="32" t="s">
        <v>1061</v>
      </c>
      <c r="B3066" s="32" t="s">
        <v>2599</v>
      </c>
      <c r="C3066" s="32">
        <v>2</v>
      </c>
      <c r="D3066" s="32">
        <v>2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Sk-on.com</v>
      </c>
      <c r="I3066" s="26" t="str">
        <f>IF(E3066="","",INDEX('기사 리스트'!B:B,MATCH("https://skinnonews.com"&amp;A3066,'기사 리스트'!C:C,0)))</f>
        <v/>
      </c>
    </row>
    <row r="3067" spans="1:9">
      <c r="A3067" s="32" t="s">
        <v>1061</v>
      </c>
      <c r="B3067" s="32" t="s">
        <v>2619</v>
      </c>
      <c r="C3067" s="32">
        <v>2</v>
      </c>
      <c r="D3067" s="32">
        <v>2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Skinnovation.co.kr</v>
      </c>
      <c r="I3067" s="26" t="str">
        <f>IF(E3067="","",INDEX('기사 리스트'!B:B,MATCH("https://skinnonews.com"&amp;A3067,'기사 리스트'!C:C,0)))</f>
        <v/>
      </c>
    </row>
    <row r="3068" spans="1:9">
      <c r="A3068" s="32" t="s">
        <v>3819</v>
      </c>
      <c r="B3068" s="32" t="s">
        <v>2596</v>
      </c>
      <c r="C3068" s="32">
        <v>2</v>
      </c>
      <c r="D3068" s="32">
        <v>1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Google 검색</v>
      </c>
      <c r="I3068" s="26" t="str">
        <f>IF(E3068="","",INDEX('기사 리스트'!B:B,MATCH("https://skinnonews.com"&amp;A3068,'기사 리스트'!C:C,0)))</f>
        <v/>
      </c>
    </row>
    <row r="3069" spans="1:9">
      <c r="A3069" s="32" t="s">
        <v>1035</v>
      </c>
      <c r="B3069" s="32" t="s">
        <v>2634</v>
      </c>
      <c r="C3069" s="32">
        <v>2</v>
      </c>
      <c r="D3069" s="32">
        <v>1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Marklines.com</v>
      </c>
      <c r="I3069" s="26" t="str">
        <f>IF(E3069="","",INDEX('기사 리스트'!B:B,MATCH("https://skinnonews.com"&amp;A3069,'기사 리스트'!C:C,0)))</f>
        <v/>
      </c>
    </row>
    <row r="3070" spans="1:9">
      <c r="A3070" s="32" t="s">
        <v>1035</v>
      </c>
      <c r="B3070" s="32" t="s">
        <v>2601</v>
      </c>
      <c r="C3070" s="32">
        <v>2</v>
      </c>
      <c r="D3070" s="32">
        <v>2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Naver.com</v>
      </c>
      <c r="I3070" s="26" t="str">
        <f>IF(E3070="","",INDEX('기사 리스트'!B:B,MATCH("https://skinnonews.com"&amp;A3070,'기사 리스트'!C:C,0)))</f>
        <v/>
      </c>
    </row>
    <row r="3071" spans="1:9">
      <c r="A3071" s="32" t="s">
        <v>1035</v>
      </c>
      <c r="B3071" s="32" t="s">
        <v>2646</v>
      </c>
      <c r="C3071" s="32">
        <v>2</v>
      </c>
      <c r="D3071" s="32">
        <v>2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Ozmailer.com</v>
      </c>
      <c r="I3071" s="26" t="str">
        <f>IF(E3071="","",INDEX('기사 리스트'!B:B,MATCH("https://skinnonews.com"&amp;A3071,'기사 리스트'!C:C,0)))</f>
        <v/>
      </c>
    </row>
    <row r="3072" spans="1:9">
      <c r="A3072" s="32" t="s">
        <v>1035</v>
      </c>
      <c r="B3072" s="32" t="s">
        <v>2605</v>
      </c>
      <c r="C3072" s="32">
        <v>2</v>
      </c>
      <c r="D3072" s="32">
        <v>2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Skenmove.com</v>
      </c>
      <c r="I3072" s="26" t="str">
        <f>IF(E3072="","",INDEX('기사 리스트'!B:B,MATCH("https://skinnonews.com"&amp;A3072,'기사 리스트'!C:C,0)))</f>
        <v/>
      </c>
    </row>
    <row r="3073" spans="1:9">
      <c r="A3073" s="32" t="s">
        <v>1035</v>
      </c>
      <c r="B3073" s="32" t="s">
        <v>2602</v>
      </c>
      <c r="C3073" s="32">
        <v>2</v>
      </c>
      <c r="D3073" s="32">
        <v>2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Skincheonpetrochem.com</v>
      </c>
      <c r="I3073" s="26" t="str">
        <f>IF(E3073="","",INDEX('기사 리스트'!B:B,MATCH("https://skinnonews.com"&amp;A3073,'기사 리스트'!C:C,0)))</f>
        <v/>
      </c>
    </row>
    <row r="3074" spans="1:9">
      <c r="A3074" s="32" t="s">
        <v>1035</v>
      </c>
      <c r="B3074" s="32" t="s">
        <v>2612</v>
      </c>
      <c r="C3074" s="32">
        <v>2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Youtube.com</v>
      </c>
      <c r="I3074" s="26" t="str">
        <f>IF(E3074="","",INDEX('기사 리스트'!B:B,MATCH("https://skinnonews.com"&amp;A3074,'기사 리스트'!C:C,0)))</f>
        <v/>
      </c>
    </row>
    <row r="3075" spans="1:9">
      <c r="A3075" s="32" t="s">
        <v>1096</v>
      </c>
      <c r="B3075" s="32" t="s">
        <v>2604</v>
      </c>
      <c r="C3075" s="32">
        <v>2</v>
      </c>
      <c r="D3075" s="32">
        <v>2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Skgeocentric.com</v>
      </c>
      <c r="I3075" s="26" t="str">
        <f>IF(E3075="","",INDEX('기사 리스트'!B:B,MATCH("https://skinnonews.com"&amp;A3075,'기사 리스트'!C:C,0)))</f>
        <v/>
      </c>
    </row>
    <row r="3076" spans="1:9">
      <c r="A3076" s="32" t="s">
        <v>1002</v>
      </c>
      <c r="B3076" s="32" t="s">
        <v>2629</v>
      </c>
      <c r="C3076" s="32">
        <v>2</v>
      </c>
      <c r="D3076" s="32">
        <v>1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Sk.co.kr</v>
      </c>
      <c r="I3076" s="26" t="str">
        <f>IF(E3076="","",INDEX('기사 리스트'!B:B,MATCH("https://skinnonews.com"&amp;A3076,'기사 리스트'!C:C,0)))</f>
        <v/>
      </c>
    </row>
    <row r="3077" spans="1:9">
      <c r="A3077" s="32" t="s">
        <v>1002</v>
      </c>
      <c r="B3077" s="32" t="s">
        <v>2612</v>
      </c>
      <c r="C3077" s="32">
        <v>2</v>
      </c>
      <c r="D3077" s="32">
        <v>1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Youtube.com</v>
      </c>
      <c r="I3077" s="26" t="str">
        <f>IF(E3077="","",INDEX('기사 리스트'!B:B,MATCH("https://skinnonews.com"&amp;A3077,'기사 리스트'!C:C,0)))</f>
        <v/>
      </c>
    </row>
    <row r="3078" spans="1:9">
      <c r="A3078" s="32" t="s">
        <v>1157</v>
      </c>
      <c r="B3078" s="32" t="s">
        <v>2596</v>
      </c>
      <c r="C3078" s="32">
        <v>2</v>
      </c>
      <c r="D3078" s="32">
        <v>2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Google 검색</v>
      </c>
      <c r="I3078" s="26" t="str">
        <f>IF(E3078="","",INDEX('기사 리스트'!B:B,MATCH("https://skinnonews.com"&amp;A3078,'기사 리스트'!C:C,0)))</f>
        <v/>
      </c>
    </row>
    <row r="3079" spans="1:9">
      <c r="A3079" s="32" t="s">
        <v>1157</v>
      </c>
      <c r="B3079" s="32" t="s">
        <v>2599</v>
      </c>
      <c r="C3079" s="32">
        <v>2</v>
      </c>
      <c r="D3079" s="32">
        <v>1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Sk-on.com</v>
      </c>
      <c r="I3079" s="26" t="str">
        <f>IF(E3079="","",INDEX('기사 리스트'!B:B,MATCH("https://skinnonews.com"&amp;A3079,'기사 리스트'!C:C,0)))</f>
        <v/>
      </c>
    </row>
    <row r="3080" spans="1:9">
      <c r="A3080" s="32" t="s">
        <v>1157</v>
      </c>
      <c r="B3080" s="32" t="s">
        <v>2619</v>
      </c>
      <c r="C3080" s="32">
        <v>2</v>
      </c>
      <c r="D3080" s="32">
        <v>1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Skinnovation.co.kr</v>
      </c>
      <c r="I3080" s="26" t="str">
        <f>IF(E3080="","",INDEX('기사 리스트'!B:B,MATCH("https://skinnonews.com"&amp;A3080,'기사 리스트'!C:C,0)))</f>
        <v/>
      </c>
    </row>
    <row r="3081" spans="1:9">
      <c r="A3081" s="32" t="s">
        <v>2189</v>
      </c>
      <c r="B3081" s="32" t="s">
        <v>2597</v>
      </c>
      <c r="C3081" s="32">
        <v>2</v>
      </c>
      <c r="D3081" s="32">
        <v>2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직접유입</v>
      </c>
      <c r="I3081" s="26" t="str">
        <f>IF(E3081="","",INDEX('기사 리스트'!B:B,MATCH("https://skinnonews.com"&amp;A3081,'기사 리스트'!C:C,0)))</f>
        <v/>
      </c>
    </row>
    <row r="3082" spans="1:9">
      <c r="A3082" s="32" t="s">
        <v>2190</v>
      </c>
      <c r="B3082" s="32" t="s">
        <v>2596</v>
      </c>
      <c r="C3082" s="32">
        <v>2</v>
      </c>
      <c r="D3082" s="32">
        <v>2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Google 검색</v>
      </c>
      <c r="I3082" s="26" t="str">
        <f>IF(E3082="","",INDEX('기사 리스트'!B:B,MATCH("https://skinnonews.com"&amp;A3082,'기사 리스트'!C:C,0)))</f>
        <v/>
      </c>
    </row>
    <row r="3083" spans="1:9">
      <c r="A3083" s="32" t="s">
        <v>2190</v>
      </c>
      <c r="B3083" s="32" t="s">
        <v>2599</v>
      </c>
      <c r="C3083" s="32">
        <v>2</v>
      </c>
      <c r="D3083" s="32">
        <v>1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Sk-on.com</v>
      </c>
      <c r="I3083" s="26" t="str">
        <f>IF(E3083="","",INDEX('기사 리스트'!B:B,MATCH("https://skinnonews.com"&amp;A3083,'기사 리스트'!C:C,0)))</f>
        <v/>
      </c>
    </row>
    <row r="3084" spans="1:9">
      <c r="A3084" s="32" t="s">
        <v>3351</v>
      </c>
      <c r="B3084" s="32">
        <v>2</v>
      </c>
      <c r="C3084" s="32">
        <v>1</v>
      </c>
      <c r="D3084" s="32">
        <v>2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2</v>
      </c>
      <c r="I3084" s="26" t="str">
        <f>IF(E3084="","",INDEX('기사 리스트'!B:B,MATCH("https://skinnonews.com"&amp;A3084,'기사 리스트'!C:C,0)))</f>
        <v/>
      </c>
    </row>
    <row r="3085" spans="1:9">
      <c r="A3085" s="32" t="s">
        <v>3315</v>
      </c>
      <c r="B3085" s="32" t="s">
        <v>2596</v>
      </c>
      <c r="C3085" s="32">
        <v>2</v>
      </c>
      <c r="D3085" s="32">
        <v>1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Google 검색</v>
      </c>
      <c r="I3085" s="26" t="str">
        <f>IF(E3085="","",INDEX('기사 리스트'!B:B,MATCH("https://skinnonews.com"&amp;A3085,'기사 리스트'!C:C,0)))</f>
        <v/>
      </c>
    </row>
    <row r="3086" spans="1:9">
      <c r="A3086" s="32" t="s">
        <v>3820</v>
      </c>
      <c r="B3086" s="32" t="s">
        <v>2596</v>
      </c>
      <c r="C3086" s="32">
        <v>2</v>
      </c>
      <c r="D3086" s="32">
        <v>1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Google 검색</v>
      </c>
      <c r="I3086" s="26" t="str">
        <f>IF(E3086="","",INDEX('기사 리스트'!B:B,MATCH("https://skinnonews.com"&amp;A3086,'기사 리스트'!C:C,0)))</f>
        <v/>
      </c>
    </row>
    <row r="3087" spans="1:9">
      <c r="A3087" s="32" t="s">
        <v>3316</v>
      </c>
      <c r="B3087" s="32" t="s">
        <v>2596</v>
      </c>
      <c r="C3087" s="32">
        <v>2</v>
      </c>
      <c r="D3087" s="32">
        <v>1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Google 검색</v>
      </c>
      <c r="I3087" s="26" t="str">
        <f>IF(E3087="","",INDEX('기사 리스트'!B:B,MATCH("https://skinnonews.com"&amp;A3087,'기사 리스트'!C:C,0)))</f>
        <v/>
      </c>
    </row>
    <row r="3088" spans="1:9">
      <c r="A3088" s="32" t="s">
        <v>2357</v>
      </c>
      <c r="B3088" s="32" t="s">
        <v>2596</v>
      </c>
      <c r="C3088" s="32">
        <v>2</v>
      </c>
      <c r="D3088" s="32">
        <v>1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Google 검색</v>
      </c>
      <c r="I3088" s="26" t="str">
        <f>IF(E3088="","",INDEX('기사 리스트'!B:B,MATCH("https://skinnonews.com"&amp;A3088,'기사 리스트'!C:C,0)))</f>
        <v/>
      </c>
    </row>
    <row r="3089" spans="1:9">
      <c r="A3089" s="32" t="s">
        <v>3317</v>
      </c>
      <c r="B3089" s="32" t="s">
        <v>2598</v>
      </c>
      <c r="C3089" s="32">
        <v>2</v>
      </c>
      <c r="D3089" s="32">
        <v>1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Naver 검색</v>
      </c>
      <c r="I3089" s="26" t="str">
        <f>IF(E3089="","",INDEX('기사 리스트'!B:B,MATCH("https://skinnonews.com"&amp;A3089,'기사 리스트'!C:C,0)))</f>
        <v/>
      </c>
    </row>
    <row r="3090" spans="1:9">
      <c r="A3090" s="32" t="s">
        <v>2824</v>
      </c>
      <c r="B3090" s="32" t="s">
        <v>2596</v>
      </c>
      <c r="C3090" s="32">
        <v>2</v>
      </c>
      <c r="D3090" s="32">
        <v>1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Google 검색</v>
      </c>
      <c r="I3090" s="26" t="str">
        <f>IF(E3090="","",INDEX('기사 리스트'!B:B,MATCH("https://skinnonews.com"&amp;A3090,'기사 리스트'!C:C,0)))</f>
        <v/>
      </c>
    </row>
    <row r="3091" spans="1:9">
      <c r="A3091" s="32" t="s">
        <v>3185</v>
      </c>
      <c r="B3091" s="32" t="s">
        <v>2596</v>
      </c>
      <c r="C3091" s="32">
        <v>2</v>
      </c>
      <c r="D3091" s="32">
        <v>1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Google 검색</v>
      </c>
      <c r="I3091" s="26" t="str">
        <f>IF(E3091="","",INDEX('기사 리스트'!B:B,MATCH("https://skinnonews.com"&amp;A3091,'기사 리스트'!C:C,0)))</f>
        <v/>
      </c>
    </row>
    <row r="3092" spans="1:9">
      <c r="A3092" s="32" t="s">
        <v>4781</v>
      </c>
      <c r="B3092" s="32">
        <v>2</v>
      </c>
      <c r="C3092" s="32">
        <v>1</v>
      </c>
      <c r="D3092" s="32">
        <v>2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2</v>
      </c>
      <c r="I3092" s="26" t="str">
        <f>IF(E3092="","",INDEX('기사 리스트'!B:B,MATCH("https://skinnonews.com"&amp;A3092,'기사 리스트'!C:C,0)))</f>
        <v/>
      </c>
    </row>
    <row r="3093" spans="1:9">
      <c r="A3093" s="32" t="s">
        <v>3822</v>
      </c>
      <c r="B3093" s="32" t="s">
        <v>2598</v>
      </c>
      <c r="C3093" s="32">
        <v>2</v>
      </c>
      <c r="D3093" s="32">
        <v>1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Naver 검색</v>
      </c>
      <c r="I3093" s="26" t="str">
        <f>IF(E3093="","",INDEX('기사 리스트'!B:B,MATCH("https://skinnonews.com"&amp;A3093,'기사 리스트'!C:C,0)))</f>
        <v/>
      </c>
    </row>
    <row r="3094" spans="1:9">
      <c r="A3094" s="32" t="s">
        <v>1948</v>
      </c>
      <c r="B3094" s="32" t="s">
        <v>2596</v>
      </c>
      <c r="C3094" s="32">
        <v>2</v>
      </c>
      <c r="D3094" s="32">
        <v>2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Google 검색</v>
      </c>
      <c r="I3094" s="26" t="str">
        <f>IF(E3094="","",INDEX('기사 리스트'!B:B,MATCH("https://skinnonews.com"&amp;A3094,'기사 리스트'!C:C,0)))</f>
        <v/>
      </c>
    </row>
    <row r="3095" spans="1:9">
      <c r="A3095" s="32" t="s">
        <v>2060</v>
      </c>
      <c r="B3095" s="32" t="s">
        <v>2596</v>
      </c>
      <c r="C3095" s="32">
        <v>2</v>
      </c>
      <c r="D3095" s="32">
        <v>2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Google 검색</v>
      </c>
      <c r="I3095" s="26" t="str">
        <f>IF(E3095="","",INDEX('기사 리스트'!B:B,MATCH("https://skinnonews.com"&amp;A3095,'기사 리스트'!C:C,0)))</f>
        <v/>
      </c>
    </row>
    <row r="3096" spans="1:9">
      <c r="A3096" s="32" t="s">
        <v>3823</v>
      </c>
      <c r="B3096" s="32" t="s">
        <v>2596</v>
      </c>
      <c r="C3096" s="32">
        <v>2</v>
      </c>
      <c r="D3096" s="32">
        <v>1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Google 검색</v>
      </c>
      <c r="I3096" s="26" t="str">
        <f>IF(E3096="","",INDEX('기사 리스트'!B:B,MATCH("https://skinnonews.com"&amp;A3096,'기사 리스트'!C:C,0)))</f>
        <v/>
      </c>
    </row>
    <row r="3097" spans="1:9">
      <c r="A3097" s="32" t="s">
        <v>3186</v>
      </c>
      <c r="B3097" s="32" t="s">
        <v>2596</v>
      </c>
      <c r="C3097" s="32">
        <v>2</v>
      </c>
      <c r="D3097" s="32">
        <v>2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Google 검색</v>
      </c>
      <c r="I3097" s="26" t="str">
        <f>IF(E3097="","",INDEX('기사 리스트'!B:B,MATCH("https://skinnonews.com"&amp;A3097,'기사 리스트'!C:C,0)))</f>
        <v/>
      </c>
    </row>
    <row r="3098" spans="1:9">
      <c r="A3098" s="32" t="s">
        <v>3824</v>
      </c>
      <c r="B3098" s="32" t="s">
        <v>2596</v>
      </c>
      <c r="C3098" s="32">
        <v>2</v>
      </c>
      <c r="D3098" s="32">
        <v>1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Google 검색</v>
      </c>
      <c r="I3098" s="26" t="str">
        <f>IF(E3098="","",INDEX('기사 리스트'!B:B,MATCH("https://skinnonews.com"&amp;A3098,'기사 리스트'!C:C,0)))</f>
        <v/>
      </c>
    </row>
    <row r="3099" spans="1:9">
      <c r="A3099" s="32" t="s">
        <v>3077</v>
      </c>
      <c r="B3099" s="32" t="s">
        <v>2598</v>
      </c>
      <c r="C3099" s="32">
        <v>2</v>
      </c>
      <c r="D3099" s="32">
        <v>2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Naver 검색</v>
      </c>
      <c r="I3099" s="26" t="str">
        <f>IF(E3099="","",INDEX('기사 리스트'!B:B,MATCH("https://skinnonews.com"&amp;A3099,'기사 리스트'!C:C,0)))</f>
        <v/>
      </c>
    </row>
    <row r="3100" spans="1:9">
      <c r="A3100" s="32" t="s">
        <v>1949</v>
      </c>
      <c r="B3100" s="32" t="s">
        <v>2596</v>
      </c>
      <c r="C3100" s="32">
        <v>2</v>
      </c>
      <c r="D3100" s="32">
        <v>1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Google 검색</v>
      </c>
      <c r="I3100" s="26" t="str">
        <f>IF(E3100="","",INDEX('기사 리스트'!B:B,MATCH("https://skinnonews.com"&amp;A3100,'기사 리스트'!C:C,0)))</f>
        <v/>
      </c>
    </row>
    <row r="3101" spans="1:9">
      <c r="A3101" s="32" t="s">
        <v>3078</v>
      </c>
      <c r="B3101" s="32" t="s">
        <v>2596</v>
      </c>
      <c r="C3101" s="32">
        <v>2</v>
      </c>
      <c r="D3101" s="32">
        <v>1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Google 검색</v>
      </c>
      <c r="I3101" s="26" t="str">
        <f>IF(E3101="","",INDEX('기사 리스트'!B:B,MATCH("https://skinnonews.com"&amp;A3101,'기사 리스트'!C:C,0)))</f>
        <v/>
      </c>
    </row>
    <row r="3102" spans="1:9">
      <c r="A3102" s="32" t="s">
        <v>3825</v>
      </c>
      <c r="B3102" s="32" t="s">
        <v>2596</v>
      </c>
      <c r="C3102" s="32">
        <v>2</v>
      </c>
      <c r="D3102" s="32">
        <v>1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Google 검색</v>
      </c>
      <c r="I3102" s="26" t="str">
        <f>IF(E3102="","",INDEX('기사 리스트'!B:B,MATCH("https://skinnonews.com"&amp;A3102,'기사 리스트'!C:C,0)))</f>
        <v/>
      </c>
    </row>
    <row r="3103" spans="1:9">
      <c r="A3103" s="32" t="s">
        <v>2868</v>
      </c>
      <c r="B3103" s="32" t="s">
        <v>2606</v>
      </c>
      <c r="C3103" s="32">
        <v>2</v>
      </c>
      <c r="D3103" s="32">
        <v>1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M.search.naver.com</v>
      </c>
      <c r="I3103" s="26" t="str">
        <f>IF(E3103="","",INDEX('기사 리스트'!B:B,MATCH("https://skinnonews.com"&amp;A3103,'기사 리스트'!C:C,0)))</f>
        <v/>
      </c>
    </row>
    <row r="3104" spans="1:9">
      <c r="A3104" s="32" t="s">
        <v>2868</v>
      </c>
      <c r="B3104" s="32" t="s">
        <v>2598</v>
      </c>
      <c r="C3104" s="32">
        <v>2</v>
      </c>
      <c r="D3104" s="32">
        <v>1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Naver 검색</v>
      </c>
      <c r="I3104" s="26" t="str">
        <f>IF(E3104="","",INDEX('기사 리스트'!B:B,MATCH("https://skinnonews.com"&amp;A3104,'기사 리스트'!C:C,0)))</f>
        <v/>
      </c>
    </row>
    <row r="3105" spans="1:9">
      <c r="A3105" s="32" t="s">
        <v>2826</v>
      </c>
      <c r="B3105" s="32" t="s">
        <v>2596</v>
      </c>
      <c r="C3105" s="32">
        <v>2</v>
      </c>
      <c r="D3105" s="32">
        <v>1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Google 검색</v>
      </c>
      <c r="I3105" s="26" t="str">
        <f>IF(E3105="","",INDEX('기사 리스트'!B:B,MATCH("https://skinnonews.com"&amp;A3105,'기사 리스트'!C:C,0)))</f>
        <v/>
      </c>
    </row>
    <row r="3106" spans="1:9">
      <c r="A3106" s="32" t="s">
        <v>3826</v>
      </c>
      <c r="B3106" s="32" t="s">
        <v>2596</v>
      </c>
      <c r="C3106" s="32">
        <v>2</v>
      </c>
      <c r="D3106" s="32">
        <v>1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Google 검색</v>
      </c>
      <c r="I3106" s="26" t="str">
        <f>IF(E3106="","",INDEX('기사 리스트'!B:B,MATCH("https://skinnonews.com"&amp;A3106,'기사 리스트'!C:C,0)))</f>
        <v/>
      </c>
    </row>
    <row r="3107" spans="1:9">
      <c r="A3107" s="32" t="s">
        <v>1857</v>
      </c>
      <c r="B3107" s="32" t="s">
        <v>2601</v>
      </c>
      <c r="C3107" s="32">
        <v>2</v>
      </c>
      <c r="D3107" s="32">
        <v>1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Naver.com</v>
      </c>
      <c r="I3107" s="26" t="str">
        <f>IF(E3107="","",INDEX('기사 리스트'!B:B,MATCH("https://skinnonews.com"&amp;A3107,'기사 리스트'!C:C,0)))</f>
        <v/>
      </c>
    </row>
    <row r="3108" spans="1:9">
      <c r="A3108" s="32" t="s">
        <v>3827</v>
      </c>
      <c r="B3108" s="32" t="s">
        <v>2596</v>
      </c>
      <c r="C3108" s="32">
        <v>2</v>
      </c>
      <c r="D3108" s="32">
        <v>1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Google 검색</v>
      </c>
      <c r="I3108" s="26" t="str">
        <f>IF(E3108="","",INDEX('기사 리스트'!B:B,MATCH("https://skinnonews.com"&amp;A3108,'기사 리스트'!C:C,0)))</f>
        <v/>
      </c>
    </row>
    <row r="3109" spans="1:9">
      <c r="A3109" s="32" t="s">
        <v>3828</v>
      </c>
      <c r="B3109" s="32" t="s">
        <v>2596</v>
      </c>
      <c r="C3109" s="32">
        <v>2</v>
      </c>
      <c r="D3109" s="32">
        <v>2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Google 검색</v>
      </c>
      <c r="I3109" s="26" t="str">
        <f>IF(E3109="","",INDEX('기사 리스트'!B:B,MATCH("https://skinnonews.com"&amp;A3109,'기사 리스트'!C:C,0)))</f>
        <v/>
      </c>
    </row>
    <row r="3110" spans="1:9">
      <c r="A3110" s="32" t="s">
        <v>3187</v>
      </c>
      <c r="B3110" s="32" t="s">
        <v>2596</v>
      </c>
      <c r="C3110" s="32">
        <v>2</v>
      </c>
      <c r="D3110" s="32">
        <v>1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Google 검색</v>
      </c>
      <c r="I3110" s="26" t="str">
        <f>IF(E3110="","",INDEX('기사 리스트'!B:B,MATCH("https://skinnonews.com"&amp;A3110,'기사 리스트'!C:C,0)))</f>
        <v/>
      </c>
    </row>
    <row r="3111" spans="1:9">
      <c r="A3111" s="32" t="s">
        <v>2530</v>
      </c>
      <c r="B3111" s="32" t="s">
        <v>2596</v>
      </c>
      <c r="C3111" s="32">
        <v>2</v>
      </c>
      <c r="D3111" s="32">
        <v>1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Google 검색</v>
      </c>
      <c r="I3111" s="26" t="str">
        <f>IF(E3111="","",INDEX('기사 리스트'!B:B,MATCH("https://skinnonews.com"&amp;A3111,'기사 리스트'!C:C,0)))</f>
        <v/>
      </c>
    </row>
    <row r="3112" spans="1:9">
      <c r="A3112" s="32" t="s">
        <v>3829</v>
      </c>
      <c r="B3112" s="32" t="s">
        <v>2596</v>
      </c>
      <c r="C3112" s="32">
        <v>2</v>
      </c>
      <c r="D3112" s="32">
        <v>1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Google 검색</v>
      </c>
      <c r="I3112" s="26" t="str">
        <f>IF(E3112="","",INDEX('기사 리스트'!B:B,MATCH("https://skinnonews.com"&amp;A3112,'기사 리스트'!C:C,0)))</f>
        <v/>
      </c>
    </row>
    <row r="3113" spans="1:9">
      <c r="A3113" s="32" t="s">
        <v>3320</v>
      </c>
      <c r="B3113" s="32" t="s">
        <v>2601</v>
      </c>
      <c r="C3113" s="32">
        <v>2</v>
      </c>
      <c r="D3113" s="32">
        <v>1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Naver.com</v>
      </c>
      <c r="I3113" s="26" t="str">
        <f>IF(E3113="","",INDEX('기사 리스트'!B:B,MATCH("https://skinnonews.com"&amp;A3113,'기사 리스트'!C:C,0)))</f>
        <v/>
      </c>
    </row>
    <row r="3114" spans="1:9">
      <c r="A3114" s="32" t="s">
        <v>3644</v>
      </c>
      <c r="B3114" s="32" t="s">
        <v>2596</v>
      </c>
      <c r="C3114" s="32">
        <v>2</v>
      </c>
      <c r="D3114" s="32">
        <v>1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Google 검색</v>
      </c>
      <c r="I3114" s="26" t="str">
        <f>IF(E3114="","",INDEX('기사 리스트'!B:B,MATCH("https://skinnonews.com"&amp;A3114,'기사 리스트'!C:C,0)))</f>
        <v/>
      </c>
    </row>
    <row r="3115" spans="1:9">
      <c r="A3115" s="32" t="s">
        <v>2759</v>
      </c>
      <c r="B3115" s="32" t="s">
        <v>2619</v>
      </c>
      <c r="C3115" s="32">
        <v>2</v>
      </c>
      <c r="D3115" s="32">
        <v>1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Skinnovation.co.kr</v>
      </c>
      <c r="I3115" s="26" t="str">
        <f>IF(E3115="","",INDEX('기사 리스트'!B:B,MATCH("https://skinnonews.com"&amp;A3115,'기사 리스트'!C:C,0)))</f>
        <v/>
      </c>
    </row>
    <row r="3116" spans="1:9">
      <c r="A3116" s="32" t="s">
        <v>4782</v>
      </c>
      <c r="B3116" s="32">
        <v>2</v>
      </c>
      <c r="C3116" s="32">
        <v>1</v>
      </c>
      <c r="D3116" s="32">
        <v>2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2</v>
      </c>
      <c r="I3116" s="26" t="str">
        <f>IF(E3116="","",INDEX('기사 리스트'!B:B,MATCH("https://skinnonews.com"&amp;A3116,'기사 리스트'!C:C,0)))</f>
        <v/>
      </c>
    </row>
    <row r="3117" spans="1:9">
      <c r="A3117" s="32" t="s">
        <v>4783</v>
      </c>
      <c r="B3117" s="32">
        <v>2</v>
      </c>
      <c r="C3117" s="32">
        <v>1</v>
      </c>
      <c r="D3117" s="32">
        <v>2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2</v>
      </c>
      <c r="I3117" s="26" t="str">
        <f>IF(E3117="","",INDEX('기사 리스트'!B:B,MATCH("https://skinnonews.com"&amp;A3117,'기사 리스트'!C:C,0)))</f>
        <v/>
      </c>
    </row>
    <row r="3118" spans="1:9">
      <c r="A3118" s="32" t="s">
        <v>4784</v>
      </c>
      <c r="B3118" s="32">
        <v>2</v>
      </c>
      <c r="C3118" s="32">
        <v>1</v>
      </c>
      <c r="D3118" s="32">
        <v>2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2</v>
      </c>
      <c r="I3118" s="26" t="str">
        <f>IF(E3118="","",INDEX('기사 리스트'!B:B,MATCH("https://skinnonews.com"&amp;A3118,'기사 리스트'!C:C,0)))</f>
        <v/>
      </c>
    </row>
    <row r="3119" spans="1:9">
      <c r="A3119" s="32" t="s">
        <v>3831</v>
      </c>
      <c r="B3119" s="32" t="s">
        <v>2596</v>
      </c>
      <c r="C3119" s="32">
        <v>2</v>
      </c>
      <c r="D3119" s="32">
        <v>2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Google 검색</v>
      </c>
      <c r="I3119" s="26" t="str">
        <f>IF(E3119="","",INDEX('기사 리스트'!B:B,MATCH("https://skinnonews.com"&amp;A3119,'기사 리스트'!C:C,0)))</f>
        <v/>
      </c>
    </row>
    <row r="3120" spans="1:9">
      <c r="A3120" s="32" t="s">
        <v>3832</v>
      </c>
      <c r="B3120" s="32" t="s">
        <v>2598</v>
      </c>
      <c r="C3120" s="32">
        <v>2</v>
      </c>
      <c r="D3120" s="32">
        <v>1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Naver 검색</v>
      </c>
      <c r="I3120" s="26" t="str">
        <f>IF(E3120="","",INDEX('기사 리스트'!B:B,MATCH("https://skinnonews.com"&amp;A3120,'기사 리스트'!C:C,0)))</f>
        <v/>
      </c>
    </row>
    <row r="3121" spans="1:9">
      <c r="A3121" s="32" t="s">
        <v>3016</v>
      </c>
      <c r="B3121" s="32" t="s">
        <v>2635</v>
      </c>
      <c r="C3121" s="32">
        <v>2</v>
      </c>
      <c r="D3121" s="32">
        <v>1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L.facebook.com</v>
      </c>
      <c r="I3121" s="26" t="str">
        <f>IF(E3121="","",INDEX('기사 리스트'!B:B,MATCH("https://skinnonews.com"&amp;A3121,'기사 리스트'!C:C,0)))</f>
        <v/>
      </c>
    </row>
    <row r="3122" spans="1:9">
      <c r="A3122" s="32" t="s">
        <v>2761</v>
      </c>
      <c r="B3122" s="32" t="s">
        <v>2596</v>
      </c>
      <c r="C3122" s="32">
        <v>2</v>
      </c>
      <c r="D3122" s="32">
        <v>2</v>
      </c>
      <c r="E3122" s="26" t="str">
        <f>IFERROR(MATCH(A3122,기사별유입!$J$3:$J$3072,0),"")</f>
        <v/>
      </c>
      <c r="F3122" s="26" t="str">
        <f>IF(E3122="","",E3122&amp;"@"&amp;COUNTIF($E$1:E3122,E3122))</f>
        <v/>
      </c>
      <c r="G3122" s="26" t="str">
        <f t="shared" si="48"/>
        <v>Google 검색</v>
      </c>
      <c r="I3122" s="26" t="str">
        <f>IF(E3122="","",INDEX('기사 리스트'!B:B,MATCH("https://skinnonews.com"&amp;A3122,'기사 리스트'!C:C,0)))</f>
        <v/>
      </c>
    </row>
    <row r="3123" spans="1:9">
      <c r="A3123" s="32" t="s">
        <v>2061</v>
      </c>
      <c r="B3123" s="32" t="s">
        <v>2596</v>
      </c>
      <c r="C3123" s="32">
        <v>2</v>
      </c>
      <c r="D3123" s="32">
        <v>2</v>
      </c>
      <c r="E3123" s="26" t="str">
        <f>IFERROR(MATCH(A3123,기사별유입!$J$3:$J$3072,0),"")</f>
        <v/>
      </c>
      <c r="F3123" s="26" t="str">
        <f>IF(E3123="","",E3123&amp;"@"&amp;COUNTIF($E$1:E3123,E3123))</f>
        <v/>
      </c>
      <c r="G3123" s="26" t="str">
        <f t="shared" si="48"/>
        <v>Google 검색</v>
      </c>
      <c r="I3123" s="26" t="str">
        <f>IF(E3123="","",INDEX('기사 리스트'!B:B,MATCH("https://skinnonews.com"&amp;A3123,'기사 리스트'!C:C,0)))</f>
        <v/>
      </c>
    </row>
    <row r="3124" spans="1:9">
      <c r="A3124" s="32" t="s">
        <v>4785</v>
      </c>
      <c r="B3124" s="32">
        <v>2</v>
      </c>
      <c r="C3124" s="32">
        <v>2</v>
      </c>
      <c r="D3124" s="32">
        <v>1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2</v>
      </c>
      <c r="I3124" s="26" t="str">
        <f>IF(E3124="","",INDEX('기사 리스트'!B:B,MATCH("https://skinnonews.com"&amp;A3124,'기사 리스트'!C:C,0)))</f>
        <v/>
      </c>
    </row>
    <row r="3125" spans="1:9">
      <c r="A3125" s="32" t="s">
        <v>4786</v>
      </c>
      <c r="B3125" s="32">
        <v>2</v>
      </c>
      <c r="C3125" s="32">
        <v>2</v>
      </c>
      <c r="D3125" s="32">
        <v>1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2</v>
      </c>
      <c r="I3125" s="26" t="str">
        <f>IF(E3125="","",INDEX('기사 리스트'!B:B,MATCH("https://skinnonews.com"&amp;A3125,'기사 리스트'!C:C,0)))</f>
        <v/>
      </c>
    </row>
    <row r="3126" spans="1:9">
      <c r="A3126" s="32" t="s">
        <v>3189</v>
      </c>
      <c r="B3126" s="32" t="s">
        <v>2598</v>
      </c>
      <c r="C3126" s="32">
        <v>2</v>
      </c>
      <c r="D3126" s="32">
        <v>2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Naver 검색</v>
      </c>
      <c r="I3126" s="26" t="str">
        <f>IF(E3126="","",INDEX('기사 리스트'!B:B,MATCH("https://skinnonews.com"&amp;A3126,'기사 리스트'!C:C,0)))</f>
        <v/>
      </c>
    </row>
    <row r="3127" spans="1:9">
      <c r="A3127" s="32" t="s">
        <v>4787</v>
      </c>
      <c r="B3127" s="32">
        <v>2</v>
      </c>
      <c r="C3127" s="32">
        <v>2</v>
      </c>
      <c r="D3127" s="32">
        <v>1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2</v>
      </c>
      <c r="I3127" s="26" t="str">
        <f>IF(E3127="","",INDEX('기사 리스트'!B:B,MATCH("https://skinnonews.com"&amp;A3127,'기사 리스트'!C:C,0)))</f>
        <v/>
      </c>
    </row>
    <row r="3128" spans="1:9">
      <c r="A3128" s="32" t="s">
        <v>2958</v>
      </c>
      <c r="B3128" s="32">
        <v>2</v>
      </c>
      <c r="C3128" s="32">
        <v>2</v>
      </c>
      <c r="D3128" s="32">
        <v>1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2</v>
      </c>
      <c r="I3128" s="26" t="str">
        <f>IF(E3128="","",INDEX('기사 리스트'!B:B,MATCH("https://skinnonews.com"&amp;A3128,'기사 리스트'!C:C,0)))</f>
        <v/>
      </c>
    </row>
    <row r="3129" spans="1:9">
      <c r="A3129" s="32" t="s">
        <v>1099</v>
      </c>
      <c r="B3129" s="32" t="s">
        <v>2603</v>
      </c>
      <c r="C3129" s="32">
        <v>2</v>
      </c>
      <c r="D3129" s="32">
        <v>1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Skenergy.com</v>
      </c>
      <c r="I3129" s="26" t="str">
        <f>IF(E3129="","",INDEX('기사 리스트'!B:B,MATCH("https://skinnonews.com"&amp;A3129,'기사 리스트'!C:C,0)))</f>
        <v/>
      </c>
    </row>
    <row r="3130" spans="1:9">
      <c r="A3130" s="32" t="s">
        <v>4788</v>
      </c>
      <c r="B3130" s="32">
        <v>2</v>
      </c>
      <c r="C3130" s="32">
        <v>1</v>
      </c>
      <c r="D3130" s="32">
        <v>2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2</v>
      </c>
      <c r="I3130" s="26" t="str">
        <f>IF(E3130="","",INDEX('기사 리스트'!B:B,MATCH("https://skinnonews.com"&amp;A3130,'기사 리스트'!C:C,0)))</f>
        <v/>
      </c>
    </row>
    <row r="3131" spans="1:9">
      <c r="A3131" s="32" t="s">
        <v>1609</v>
      </c>
      <c r="B3131" s="32" t="s">
        <v>2598</v>
      </c>
      <c r="C3131" s="32">
        <v>2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Naver 검색</v>
      </c>
      <c r="I3131" s="26" t="str">
        <f>IF(E3131="","",INDEX('기사 리스트'!B:B,MATCH("https://skinnonews.com"&amp;A3131,'기사 리스트'!C:C,0)))</f>
        <v/>
      </c>
    </row>
    <row r="3132" spans="1:9">
      <c r="A3132" s="32" t="s">
        <v>2195</v>
      </c>
      <c r="B3132" s="32" t="s">
        <v>2601</v>
      </c>
      <c r="C3132" s="32">
        <v>2</v>
      </c>
      <c r="D3132" s="32">
        <v>1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Naver.com</v>
      </c>
      <c r="I3132" s="26" t="str">
        <f>IF(E3132="","",INDEX('기사 리스트'!B:B,MATCH("https://skinnonews.com"&amp;A3132,'기사 리스트'!C:C,0)))</f>
        <v/>
      </c>
    </row>
    <row r="3133" spans="1:9">
      <c r="A3133" s="32" t="s">
        <v>4789</v>
      </c>
      <c r="B3133" s="32">
        <v>2</v>
      </c>
      <c r="C3133" s="32">
        <v>1</v>
      </c>
      <c r="D3133" s="32">
        <v>2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2</v>
      </c>
      <c r="I3133" s="26" t="str">
        <f>IF(E3133="","",INDEX('기사 리스트'!B:B,MATCH("https://skinnonews.com"&amp;A3133,'기사 리스트'!C:C,0)))</f>
        <v/>
      </c>
    </row>
    <row r="3134" spans="1:9">
      <c r="A3134" s="32" t="s">
        <v>1951</v>
      </c>
      <c r="B3134" s="32" t="s">
        <v>2598</v>
      </c>
      <c r="C3134" s="32">
        <v>2</v>
      </c>
      <c r="D3134" s="32">
        <v>2</v>
      </c>
      <c r="E3134" s="26" t="str">
        <f>IFERROR(MATCH(A3134,기사별유입!$J$3:$J$3072,0),"")</f>
        <v/>
      </c>
      <c r="F3134" s="26" t="str">
        <f>IF(E3134="","",E3134&amp;"@"&amp;COUNTIF($E$1:E3134,E3134))</f>
        <v/>
      </c>
      <c r="G3134" s="26" t="str">
        <f t="shared" si="48"/>
        <v>Naver 검색</v>
      </c>
      <c r="I3134" s="26" t="str">
        <f>IF(E3134="","",INDEX('기사 리스트'!B:B,MATCH("https://skinnonews.com"&amp;A3134,'기사 리스트'!C:C,0)))</f>
        <v/>
      </c>
    </row>
    <row r="3135" spans="1:9">
      <c r="A3135" s="32" t="s">
        <v>3646</v>
      </c>
      <c r="B3135" s="32" t="s">
        <v>2596</v>
      </c>
      <c r="C3135" s="32">
        <v>2</v>
      </c>
      <c r="D3135" s="32">
        <v>2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Google 검색</v>
      </c>
      <c r="I3135" s="26" t="str">
        <f>IF(E3135="","",INDEX('기사 리스트'!B:B,MATCH("https://skinnonews.com"&amp;A3135,'기사 리스트'!C:C,0)))</f>
        <v/>
      </c>
    </row>
    <row r="3136" spans="1:9">
      <c r="A3136" s="32" t="s">
        <v>3353</v>
      </c>
      <c r="B3136" s="32">
        <v>2</v>
      </c>
      <c r="C3136" s="32">
        <v>2</v>
      </c>
      <c r="D3136" s="32">
        <v>1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2</v>
      </c>
      <c r="I3136" s="26" t="str">
        <f>IF(E3136="","",INDEX('기사 리스트'!B:B,MATCH("https://skinnonews.com"&amp;A3136,'기사 리스트'!C:C,0)))</f>
        <v/>
      </c>
    </row>
    <row r="3137" spans="1:9">
      <c r="A3137" s="32" t="s">
        <v>2363</v>
      </c>
      <c r="B3137" s="32" t="s">
        <v>2598</v>
      </c>
      <c r="C3137" s="32">
        <v>2</v>
      </c>
      <c r="D3137" s="32">
        <v>1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Naver 검색</v>
      </c>
      <c r="I3137" s="26" t="str">
        <f>IF(E3137="","",INDEX('기사 리스트'!B:B,MATCH("https://skinnonews.com"&amp;A3137,'기사 리스트'!C:C,0)))</f>
        <v/>
      </c>
    </row>
    <row r="3138" spans="1:9">
      <c r="A3138" s="32" t="s">
        <v>3837</v>
      </c>
      <c r="B3138" s="32" t="s">
        <v>2596</v>
      </c>
      <c r="C3138" s="32">
        <v>2</v>
      </c>
      <c r="D3138" s="32">
        <v>1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Google 검색</v>
      </c>
      <c r="I3138" s="26" t="str">
        <f>IF(E3138="","",INDEX('기사 리스트'!B:B,MATCH("https://skinnonews.com"&amp;A3138,'기사 리스트'!C:C,0)))</f>
        <v/>
      </c>
    </row>
    <row r="3139" spans="1:9">
      <c r="A3139" s="32" t="s">
        <v>3649</v>
      </c>
      <c r="B3139" s="32" t="s">
        <v>2597</v>
      </c>
      <c r="C3139" s="32">
        <v>2</v>
      </c>
      <c r="D3139" s="32">
        <v>2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직접유입</v>
      </c>
      <c r="I3139" s="26" t="str">
        <f>IF(E3139="","",INDEX('기사 리스트'!B:B,MATCH("https://skinnonews.com"&amp;A3139,'기사 리스트'!C:C,0)))</f>
        <v/>
      </c>
    </row>
    <row r="3140" spans="1:9">
      <c r="A3140" s="32" t="s">
        <v>2062</v>
      </c>
      <c r="B3140" s="32" t="s">
        <v>2596</v>
      </c>
      <c r="C3140" s="32">
        <v>2</v>
      </c>
      <c r="D3140" s="32">
        <v>2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Google 검색</v>
      </c>
      <c r="I3140" s="26" t="str">
        <f>IF(E3140="","",INDEX('기사 리스트'!B:B,MATCH("https://skinnonews.com"&amp;A3140,'기사 리스트'!C:C,0)))</f>
        <v/>
      </c>
    </row>
    <row r="3141" spans="1:9">
      <c r="A3141" s="32" t="s">
        <v>3838</v>
      </c>
      <c r="B3141" s="32" t="s">
        <v>2596</v>
      </c>
      <c r="C3141" s="32">
        <v>2</v>
      </c>
      <c r="D3141" s="32">
        <v>1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Google 검색</v>
      </c>
      <c r="I3141" s="26" t="str">
        <f>IF(E3141="","",INDEX('기사 리스트'!B:B,MATCH("https://skinnonews.com"&amp;A3141,'기사 리스트'!C:C,0)))</f>
        <v/>
      </c>
    </row>
    <row r="3142" spans="1:9">
      <c r="A3142" s="32" t="s">
        <v>3839</v>
      </c>
      <c r="B3142" s="32" t="s">
        <v>2598</v>
      </c>
      <c r="C3142" s="32">
        <v>2</v>
      </c>
      <c r="D3142" s="32">
        <v>1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Naver 검색</v>
      </c>
      <c r="I3142" s="26" t="str">
        <f>IF(E3142="","",INDEX('기사 리스트'!B:B,MATCH("https://skinnonews.com"&amp;A3142,'기사 리스트'!C:C,0)))</f>
        <v/>
      </c>
    </row>
    <row r="3143" spans="1:9">
      <c r="A3143" s="32" t="s">
        <v>3840</v>
      </c>
      <c r="B3143" s="32" t="s">
        <v>2601</v>
      </c>
      <c r="C3143" s="32">
        <v>2</v>
      </c>
      <c r="D3143" s="32">
        <v>1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Naver.com</v>
      </c>
      <c r="I3143" s="26" t="str">
        <f>IF(E3143="","",INDEX('기사 리스트'!B:B,MATCH("https://skinnonews.com"&amp;A3143,'기사 리스트'!C:C,0)))</f>
        <v/>
      </c>
    </row>
    <row r="3144" spans="1:9">
      <c r="A3144" s="32" t="s">
        <v>3347</v>
      </c>
      <c r="B3144" s="32">
        <v>2</v>
      </c>
      <c r="C3144" s="32">
        <v>1</v>
      </c>
      <c r="D3144" s="32">
        <v>2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2</v>
      </c>
      <c r="I3144" s="26" t="str">
        <f>IF(E3144="","",INDEX('기사 리스트'!B:B,MATCH("https://skinnonews.com"&amp;A3144,'기사 리스트'!C:C,0)))</f>
        <v/>
      </c>
    </row>
    <row r="3145" spans="1:9">
      <c r="A3145" s="32" t="s">
        <v>3563</v>
      </c>
      <c r="B3145" s="32" t="s">
        <v>2598</v>
      </c>
      <c r="C3145" s="32">
        <v>2</v>
      </c>
      <c r="D3145" s="32">
        <v>1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Naver 검색</v>
      </c>
      <c r="I3145" s="26" t="str">
        <f>IF(E3145="","",INDEX('기사 리스트'!B:B,MATCH("https://skinnonews.com"&amp;A3145,'기사 리스트'!C:C,0)))</f>
        <v/>
      </c>
    </row>
    <row r="3146" spans="1:9">
      <c r="A3146" s="32" t="s">
        <v>3563</v>
      </c>
      <c r="B3146" s="32" t="s">
        <v>2601</v>
      </c>
      <c r="C3146" s="32">
        <v>2</v>
      </c>
      <c r="D3146" s="32">
        <v>1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Naver.com</v>
      </c>
      <c r="I3146" s="26" t="str">
        <f>IF(E3146="","",INDEX('기사 리스트'!B:B,MATCH("https://skinnonews.com"&amp;A3146,'기사 리스트'!C:C,0)))</f>
        <v/>
      </c>
    </row>
    <row r="3147" spans="1:9">
      <c r="A3147" s="32" t="s">
        <v>3039</v>
      </c>
      <c r="B3147" s="32" t="s">
        <v>2596</v>
      </c>
      <c r="C3147" s="32">
        <v>2</v>
      </c>
      <c r="D3147" s="32">
        <v>1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Google 검색</v>
      </c>
      <c r="I3147" s="26" t="str">
        <f>IF(E3147="","",INDEX('기사 리스트'!B:B,MATCH("https://skinnonews.com"&amp;A3147,'기사 리스트'!C:C,0)))</f>
        <v/>
      </c>
    </row>
    <row r="3148" spans="1:9">
      <c r="A3148" s="32" t="s">
        <v>3331</v>
      </c>
      <c r="B3148" s="32" t="s">
        <v>2596</v>
      </c>
      <c r="C3148" s="32">
        <v>2</v>
      </c>
      <c r="D3148" s="32">
        <v>1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Google 검색</v>
      </c>
      <c r="I3148" s="26" t="str">
        <f>IF(E3148="","",INDEX('기사 리스트'!B:B,MATCH("https://skinnonews.com"&amp;A3148,'기사 리스트'!C:C,0)))</f>
        <v/>
      </c>
    </row>
    <row r="3149" spans="1:9">
      <c r="A3149" s="32" t="s">
        <v>3841</v>
      </c>
      <c r="B3149" s="32" t="s">
        <v>2596</v>
      </c>
      <c r="C3149" s="32">
        <v>2</v>
      </c>
      <c r="D3149" s="32">
        <v>1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Google 검색</v>
      </c>
      <c r="I3149" s="26" t="str">
        <f>IF(E3149="","",INDEX('기사 리스트'!B:B,MATCH("https://skinnonews.com"&amp;A3149,'기사 리스트'!C:C,0)))</f>
        <v/>
      </c>
    </row>
    <row r="3150" spans="1:9">
      <c r="A3150" s="32" t="s">
        <v>3842</v>
      </c>
      <c r="B3150" s="32" t="s">
        <v>2596</v>
      </c>
      <c r="C3150" s="32">
        <v>2</v>
      </c>
      <c r="D3150" s="32">
        <v>1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Google 검색</v>
      </c>
      <c r="I3150" s="26" t="str">
        <f>IF(E3150="","",INDEX('기사 리스트'!B:B,MATCH("https://skinnonews.com"&amp;A3150,'기사 리스트'!C:C,0)))</f>
        <v/>
      </c>
    </row>
    <row r="3151" spans="1:9">
      <c r="A3151" s="32" t="s">
        <v>2659</v>
      </c>
      <c r="B3151" s="32">
        <v>2</v>
      </c>
      <c r="C3151" s="32">
        <v>2</v>
      </c>
      <c r="D3151" s="32">
        <v>1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2</v>
      </c>
      <c r="I3151" s="26" t="str">
        <f>IF(E3151="","",INDEX('기사 리스트'!B:B,MATCH("https://skinnonews.com"&amp;A3151,'기사 리스트'!C:C,0)))</f>
        <v/>
      </c>
    </row>
    <row r="3152" spans="1:9">
      <c r="A3152" s="32" t="s">
        <v>3844</v>
      </c>
      <c r="B3152" s="32" t="s">
        <v>2596</v>
      </c>
      <c r="C3152" s="32">
        <v>2</v>
      </c>
      <c r="D3152" s="32">
        <v>1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Google 검색</v>
      </c>
      <c r="I3152" s="26" t="str">
        <f>IF(E3152="","",INDEX('기사 리스트'!B:B,MATCH("https://skinnonews.com"&amp;A3152,'기사 리스트'!C:C,0)))</f>
        <v/>
      </c>
    </row>
    <row r="3153" spans="1:9">
      <c r="A3153" s="32" t="s">
        <v>4790</v>
      </c>
      <c r="B3153" s="32">
        <v>2</v>
      </c>
      <c r="C3153" s="32">
        <v>1</v>
      </c>
      <c r="D3153" s="32">
        <v>2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2</v>
      </c>
      <c r="I3153" s="26" t="str">
        <f>IF(E3153="","",INDEX('기사 리스트'!B:B,MATCH("https://skinnonews.com"&amp;A3153,'기사 리스트'!C:C,0)))</f>
        <v/>
      </c>
    </row>
    <row r="3154" spans="1:9">
      <c r="A3154" s="32" t="s">
        <v>3360</v>
      </c>
      <c r="B3154" s="32">
        <v>2</v>
      </c>
      <c r="C3154" s="32">
        <v>2</v>
      </c>
      <c r="D3154" s="32">
        <v>1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2</v>
      </c>
      <c r="I3154" s="26" t="str">
        <f>IF(E3154="","",INDEX('기사 리스트'!B:B,MATCH("https://skinnonews.com"&amp;A3154,'기사 리스트'!C:C,0)))</f>
        <v/>
      </c>
    </row>
    <row r="3155" spans="1:9">
      <c r="A3155" s="32" t="s">
        <v>3846</v>
      </c>
      <c r="B3155" s="32" t="s">
        <v>2598</v>
      </c>
      <c r="C3155" s="32">
        <v>2</v>
      </c>
      <c r="D3155" s="32">
        <v>1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Naver 검색</v>
      </c>
      <c r="I3155" s="26" t="str">
        <f>IF(E3155="","",INDEX('기사 리스트'!B:B,MATCH("https://skinnonews.com"&amp;A3155,'기사 리스트'!C:C,0)))</f>
        <v/>
      </c>
    </row>
    <row r="3156" spans="1:9">
      <c r="A3156" s="32" t="s">
        <v>4791</v>
      </c>
      <c r="B3156" s="32">
        <v>2</v>
      </c>
      <c r="C3156" s="32">
        <v>1</v>
      </c>
      <c r="D3156" s="32">
        <v>2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2</v>
      </c>
      <c r="I3156" s="26" t="str">
        <f>IF(E3156="","",INDEX('기사 리스트'!B:B,MATCH("https://skinnonews.com"&amp;A3156,'기사 리스트'!C:C,0)))</f>
        <v/>
      </c>
    </row>
    <row r="3157" spans="1:9">
      <c r="A3157" s="32" t="s">
        <v>4792</v>
      </c>
      <c r="B3157" s="32">
        <v>2</v>
      </c>
      <c r="C3157" s="32">
        <v>1</v>
      </c>
      <c r="D3157" s="32">
        <v>2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2</v>
      </c>
      <c r="I3157" s="26" t="str">
        <f>IF(E3157="","",INDEX('기사 리스트'!B:B,MATCH("https://skinnonews.com"&amp;A3157,'기사 리스트'!C:C,0)))</f>
        <v/>
      </c>
    </row>
    <row r="3158" spans="1:9">
      <c r="A3158" s="32" t="s">
        <v>3361</v>
      </c>
      <c r="B3158" s="32">
        <v>2</v>
      </c>
      <c r="C3158" s="32">
        <v>2</v>
      </c>
      <c r="D3158" s="32">
        <v>1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2</v>
      </c>
      <c r="I3158" s="26" t="str">
        <f>IF(E3158="","",INDEX('기사 리스트'!B:B,MATCH("https://skinnonews.com"&amp;A3158,'기사 리스트'!C:C,0)))</f>
        <v/>
      </c>
    </row>
    <row r="3159" spans="1:9">
      <c r="A3159" s="32" t="s">
        <v>3849</v>
      </c>
      <c r="B3159" s="32" t="s">
        <v>2596</v>
      </c>
      <c r="C3159" s="32">
        <v>2</v>
      </c>
      <c r="D3159" s="32">
        <v>2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Google 검색</v>
      </c>
      <c r="I3159" s="26" t="str">
        <f>IF(E3159="","",INDEX('기사 리스트'!B:B,MATCH("https://skinnonews.com"&amp;A3159,'기사 리스트'!C:C,0)))</f>
        <v/>
      </c>
    </row>
    <row r="3160" spans="1:9">
      <c r="A3160" s="32" t="s">
        <v>3850</v>
      </c>
      <c r="B3160" s="32" t="s">
        <v>2596</v>
      </c>
      <c r="C3160" s="32">
        <v>2</v>
      </c>
      <c r="D3160" s="32">
        <v>1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Google 검색</v>
      </c>
      <c r="I3160" s="26" t="str">
        <f>IF(E3160="","",INDEX('기사 리스트'!B:B,MATCH("https://skinnonews.com"&amp;A3160,'기사 리스트'!C:C,0)))</f>
        <v/>
      </c>
    </row>
    <row r="3161" spans="1:9">
      <c r="A3161" s="32" t="s">
        <v>3852</v>
      </c>
      <c r="B3161" s="32" t="s">
        <v>2596</v>
      </c>
      <c r="C3161" s="32">
        <v>2</v>
      </c>
      <c r="D3161" s="32">
        <v>1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Google 검색</v>
      </c>
      <c r="I3161" s="26" t="str">
        <f>IF(E3161="","",INDEX('기사 리스트'!B:B,MATCH("https://skinnonews.com"&amp;A3161,'기사 리스트'!C:C,0)))</f>
        <v/>
      </c>
    </row>
    <row r="3162" spans="1:9">
      <c r="A3162" s="32" t="s">
        <v>2364</v>
      </c>
      <c r="B3162" s="32" t="s">
        <v>2598</v>
      </c>
      <c r="C3162" s="32">
        <v>2</v>
      </c>
      <c r="D3162" s="32">
        <v>1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Naver 검색</v>
      </c>
      <c r="I3162" s="26" t="str">
        <f>IF(E3162="","",INDEX('기사 리스트'!B:B,MATCH("https://skinnonews.com"&amp;A3162,'기사 리스트'!C:C,0)))</f>
        <v/>
      </c>
    </row>
    <row r="3163" spans="1:9">
      <c r="A3163" s="32" t="s">
        <v>3340</v>
      </c>
      <c r="B3163" s="32" t="s">
        <v>2596</v>
      </c>
      <c r="C3163" s="32">
        <v>2</v>
      </c>
      <c r="D3163" s="32">
        <v>1</v>
      </c>
      <c r="E3163" s="26" t="str">
        <f>IFERROR(MATCH(A3163,기사별유입!$J$3:$J$3072,0),"")</f>
        <v/>
      </c>
      <c r="F3163" s="26" t="str">
        <f>IF(E3163="","",E3163&amp;"@"&amp;COUNTIF($E$1:E3163,E3163))</f>
        <v/>
      </c>
      <c r="G3163" s="26" t="str">
        <f t="shared" si="49"/>
        <v>Google 검색</v>
      </c>
      <c r="I3163" s="26" t="str">
        <f>IF(E3163="","",INDEX('기사 리스트'!B:B,MATCH("https://skinnonews.com"&amp;A3163,'기사 리스트'!C:C,0)))</f>
        <v/>
      </c>
    </row>
    <row r="3164" spans="1:9">
      <c r="A3164" s="32" t="s">
        <v>3853</v>
      </c>
      <c r="B3164" s="32" t="s">
        <v>2596</v>
      </c>
      <c r="C3164" s="32">
        <v>2</v>
      </c>
      <c r="D3164" s="32">
        <v>2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Google 검색</v>
      </c>
      <c r="I3164" s="26" t="str">
        <f>IF(E3164="","",INDEX('기사 리스트'!B:B,MATCH("https://skinnonews.com"&amp;A3164,'기사 리스트'!C:C,0)))</f>
        <v/>
      </c>
    </row>
    <row r="3165" spans="1:9">
      <c r="A3165" s="32" t="s">
        <v>4793</v>
      </c>
      <c r="B3165" s="32">
        <v>2</v>
      </c>
      <c r="C3165" s="32">
        <v>2</v>
      </c>
      <c r="D3165" s="32">
        <v>1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2</v>
      </c>
      <c r="I3165" s="26" t="str">
        <f>IF(E3165="","",INDEX('기사 리스트'!B:B,MATCH("https://skinnonews.com"&amp;A3165,'기사 리스트'!C:C,0)))</f>
        <v/>
      </c>
    </row>
    <row r="3166" spans="1:9">
      <c r="A3166" s="32" t="s">
        <v>4794</v>
      </c>
      <c r="B3166" s="32">
        <v>2</v>
      </c>
      <c r="C3166" s="32">
        <v>1</v>
      </c>
      <c r="D3166" s="32">
        <v>2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2</v>
      </c>
      <c r="I3166" s="26" t="str">
        <f>IF(E3166="","",INDEX('기사 리스트'!B:B,MATCH("https://skinnonews.com"&amp;A3166,'기사 리스트'!C:C,0)))</f>
        <v/>
      </c>
    </row>
    <row r="3167" spans="1:9">
      <c r="A3167" s="32" t="s">
        <v>2638</v>
      </c>
      <c r="B3167" s="32">
        <v>2</v>
      </c>
      <c r="C3167" s="32">
        <v>2</v>
      </c>
      <c r="D3167" s="32">
        <v>1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2</v>
      </c>
      <c r="I3167" s="26" t="str">
        <f>IF(E3167="","",INDEX('기사 리스트'!B:B,MATCH("https://skinnonews.com"&amp;A3167,'기사 리스트'!C:C,0)))</f>
        <v/>
      </c>
    </row>
    <row r="3168" spans="1:9">
      <c r="A3168" s="32" t="s">
        <v>3523</v>
      </c>
      <c r="B3168" s="32" t="s">
        <v>2598</v>
      </c>
      <c r="C3168" s="32">
        <v>2</v>
      </c>
      <c r="D3168" s="32">
        <v>1</v>
      </c>
      <c r="E3168" s="26" t="str">
        <f>IFERROR(MATCH(A3168,기사별유입!$J$3:$J$3072,0),"")</f>
        <v/>
      </c>
      <c r="F3168" s="26" t="str">
        <f>IF(E3168="","",E3168&amp;"@"&amp;COUNTIF($E$1:E3168,E3168))</f>
        <v/>
      </c>
      <c r="G3168" s="26" t="str">
        <f t="shared" si="49"/>
        <v>Naver 검색</v>
      </c>
      <c r="I3168" s="26" t="str">
        <f>IF(E3168="","",INDEX('기사 리스트'!B:B,MATCH("https://skinnonews.com"&amp;A3168,'기사 리스트'!C:C,0)))</f>
        <v/>
      </c>
    </row>
    <row r="3169" spans="1:9">
      <c r="A3169" s="32" t="s">
        <v>4795</v>
      </c>
      <c r="B3169" s="32">
        <v>2</v>
      </c>
      <c r="C3169" s="32">
        <v>2</v>
      </c>
      <c r="D3169" s="32">
        <v>1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2</v>
      </c>
      <c r="I3169" s="26" t="str">
        <f>IF(E3169="","",INDEX('기사 리스트'!B:B,MATCH("https://skinnonews.com"&amp;A3169,'기사 리스트'!C:C,0)))</f>
        <v/>
      </c>
    </row>
    <row r="3170" spans="1:9">
      <c r="A3170" s="32" t="s">
        <v>4796</v>
      </c>
      <c r="B3170" s="32">
        <v>2</v>
      </c>
      <c r="C3170" s="32">
        <v>2</v>
      </c>
      <c r="D3170" s="32">
        <v>1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2</v>
      </c>
      <c r="I3170" s="26" t="str">
        <f>IF(E3170="","",INDEX('기사 리스트'!B:B,MATCH("https://skinnonews.com"&amp;A3170,'기사 리스트'!C:C,0)))</f>
        <v/>
      </c>
    </row>
    <row r="3171" spans="1:9">
      <c r="A3171" s="32" t="s">
        <v>3192</v>
      </c>
      <c r="B3171" s="32" t="s">
        <v>2596</v>
      </c>
      <c r="C3171" s="32">
        <v>2</v>
      </c>
      <c r="D3171" s="32">
        <v>2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Google 검색</v>
      </c>
      <c r="I3171" s="26" t="str">
        <f>IF(E3171="","",INDEX('기사 리스트'!B:B,MATCH("https://skinnonews.com"&amp;A3171,'기사 리스트'!C:C,0)))</f>
        <v/>
      </c>
    </row>
    <row r="3172" spans="1:9">
      <c r="A3172" s="32" t="s">
        <v>3858</v>
      </c>
      <c r="B3172" s="32" t="s">
        <v>2596</v>
      </c>
      <c r="C3172" s="32">
        <v>2</v>
      </c>
      <c r="D3172" s="32">
        <v>2</v>
      </c>
      <c r="E3172" s="26" t="str">
        <f>IFERROR(MATCH(A3172,기사별유입!$J$3:$J$3072,0),"")</f>
        <v/>
      </c>
      <c r="F3172" s="26" t="str">
        <f>IF(E3172="","",E3172&amp;"@"&amp;COUNTIF($E$1:E3172,E3172))</f>
        <v/>
      </c>
      <c r="G3172" s="26" t="str">
        <f t="shared" si="49"/>
        <v>Google 검색</v>
      </c>
      <c r="I3172" s="26" t="str">
        <f>IF(E3172="","",INDEX('기사 리스트'!B:B,MATCH("https://skinnonews.com"&amp;A3172,'기사 리스트'!C:C,0)))</f>
        <v/>
      </c>
    </row>
    <row r="3173" spans="1:9">
      <c r="A3173" s="32" t="s">
        <v>3859</v>
      </c>
      <c r="B3173" s="32" t="s">
        <v>2596</v>
      </c>
      <c r="C3173" s="32">
        <v>2</v>
      </c>
      <c r="D3173" s="32">
        <v>1</v>
      </c>
      <c r="E3173" s="26" t="str">
        <f>IFERROR(MATCH(A3173,기사별유입!$J$3:$J$3072,0),"")</f>
        <v/>
      </c>
      <c r="F3173" s="26" t="str">
        <f>IF(E3173="","",E3173&amp;"@"&amp;COUNTIF($E$1:E3173,E3173))</f>
        <v/>
      </c>
      <c r="G3173" s="26" t="str">
        <f t="shared" si="49"/>
        <v>Google 검색</v>
      </c>
      <c r="I3173" s="26" t="str">
        <f>IF(E3173="","",INDEX('기사 리스트'!B:B,MATCH("https://skinnonews.com"&amp;A3173,'기사 리스트'!C:C,0)))</f>
        <v/>
      </c>
    </row>
    <row r="3174" spans="1:9">
      <c r="A3174" s="32" t="s">
        <v>2064</v>
      </c>
      <c r="B3174" s="32" t="s">
        <v>2598</v>
      </c>
      <c r="C3174" s="32">
        <v>2</v>
      </c>
      <c r="D3174" s="32">
        <v>2</v>
      </c>
      <c r="E3174" s="26" t="str">
        <f>IFERROR(MATCH(A3174,기사별유입!$J$3:$J$3072,0),"")</f>
        <v/>
      </c>
      <c r="F3174" s="26" t="str">
        <f>IF(E3174="","",E3174&amp;"@"&amp;COUNTIF($E$1:E3174,E3174))</f>
        <v/>
      </c>
      <c r="G3174" s="26" t="str">
        <f t="shared" si="49"/>
        <v>Naver 검색</v>
      </c>
      <c r="I3174" s="26" t="str">
        <f>IF(E3174="","",INDEX('기사 리스트'!B:B,MATCH("https://skinnonews.com"&amp;A3174,'기사 리스트'!C:C,0)))</f>
        <v/>
      </c>
    </row>
    <row r="3175" spans="1:9">
      <c r="A3175" s="32" t="s">
        <v>3193</v>
      </c>
      <c r="B3175" s="32" t="s">
        <v>2596</v>
      </c>
      <c r="C3175" s="32">
        <v>2</v>
      </c>
      <c r="D3175" s="32">
        <v>1</v>
      </c>
      <c r="E3175" s="26" t="str">
        <f>IFERROR(MATCH(A3175,기사별유입!$J$3:$J$3072,0),"")</f>
        <v/>
      </c>
      <c r="F3175" s="26" t="str">
        <f>IF(E3175="","",E3175&amp;"@"&amp;COUNTIF($E$1:E3175,E3175))</f>
        <v/>
      </c>
      <c r="G3175" s="26" t="str">
        <f t="shared" si="49"/>
        <v>Google 검색</v>
      </c>
      <c r="I3175" s="26" t="str">
        <f>IF(E3175="","",INDEX('기사 리스트'!B:B,MATCH("https://skinnonews.com"&amp;A3175,'기사 리스트'!C:C,0)))</f>
        <v/>
      </c>
    </row>
    <row r="3176" spans="1:9">
      <c r="A3176" s="32" t="s">
        <v>4797</v>
      </c>
      <c r="B3176" s="32">
        <v>2</v>
      </c>
      <c r="C3176" s="32">
        <v>2</v>
      </c>
      <c r="D3176" s="32">
        <v>1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2</v>
      </c>
      <c r="I3176" s="26" t="str">
        <f>IF(E3176="","",INDEX('기사 리스트'!B:B,MATCH("https://skinnonews.com"&amp;A3176,'기사 리스트'!C:C,0)))</f>
        <v/>
      </c>
    </row>
    <row r="3177" spans="1:9">
      <c r="A3177" s="32" t="s">
        <v>3860</v>
      </c>
      <c r="B3177" s="32" t="s">
        <v>2596</v>
      </c>
      <c r="C3177" s="32">
        <v>2</v>
      </c>
      <c r="D3177" s="32">
        <v>1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Google 검색</v>
      </c>
      <c r="I3177" s="26" t="str">
        <f>IF(E3177="","",INDEX('기사 리스트'!B:B,MATCH("https://skinnonews.com"&amp;A3177,'기사 리스트'!C:C,0)))</f>
        <v/>
      </c>
    </row>
    <row r="3178" spans="1:9">
      <c r="A3178" s="32" t="s">
        <v>3861</v>
      </c>
      <c r="B3178" s="32" t="s">
        <v>2596</v>
      </c>
      <c r="C3178" s="32">
        <v>2</v>
      </c>
      <c r="D3178" s="32">
        <v>2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Google 검색</v>
      </c>
      <c r="I3178" s="26" t="str">
        <f>IF(E3178="","",INDEX('기사 리스트'!B:B,MATCH("https://skinnonews.com"&amp;A3178,'기사 리스트'!C:C,0)))</f>
        <v/>
      </c>
    </row>
    <row r="3179" spans="1:9">
      <c r="A3179" s="32" t="s">
        <v>4798</v>
      </c>
      <c r="B3179" s="32">
        <v>2</v>
      </c>
      <c r="C3179" s="32">
        <v>1</v>
      </c>
      <c r="D3179" s="32">
        <v>2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2</v>
      </c>
      <c r="I3179" s="26" t="str">
        <f>IF(E3179="","",INDEX('기사 리스트'!B:B,MATCH("https://skinnonews.com"&amp;A3179,'기사 리스트'!C:C,0)))</f>
        <v/>
      </c>
    </row>
    <row r="3180" spans="1:9">
      <c r="A3180" s="32" t="s">
        <v>3863</v>
      </c>
      <c r="B3180" s="32" t="s">
        <v>2596</v>
      </c>
      <c r="C3180" s="32">
        <v>2</v>
      </c>
      <c r="D3180" s="32">
        <v>1</v>
      </c>
      <c r="E3180" s="26" t="str">
        <f>IFERROR(MATCH(A3180,기사별유입!$J$3:$J$3072,0),"")</f>
        <v/>
      </c>
      <c r="F3180" s="26" t="str">
        <f>IF(E3180="","",E3180&amp;"@"&amp;COUNTIF($E$1:E3180,E3180))</f>
        <v/>
      </c>
      <c r="G3180" s="26" t="str">
        <f t="shared" si="49"/>
        <v>Google 검색</v>
      </c>
      <c r="I3180" s="26" t="str">
        <f>IF(E3180="","",INDEX('기사 리스트'!B:B,MATCH("https://skinnonews.com"&amp;A3180,'기사 리스트'!C:C,0)))</f>
        <v/>
      </c>
    </row>
    <row r="3181" spans="1:9">
      <c r="A3181" s="32" t="s">
        <v>3865</v>
      </c>
      <c r="B3181" s="32" t="s">
        <v>2596</v>
      </c>
      <c r="C3181" s="32">
        <v>2</v>
      </c>
      <c r="D3181" s="32">
        <v>2</v>
      </c>
      <c r="E3181" s="26" t="str">
        <f>IFERROR(MATCH(A3181,기사별유입!$J$3:$J$3072,0),"")</f>
        <v/>
      </c>
      <c r="F3181" s="26" t="str">
        <f>IF(E3181="","",E3181&amp;"@"&amp;COUNTIF($E$1:E3181,E3181))</f>
        <v/>
      </c>
      <c r="G3181" s="26" t="str">
        <f t="shared" si="49"/>
        <v>Google 검색</v>
      </c>
      <c r="I3181" s="26" t="str">
        <f>IF(E3181="","",INDEX('기사 리스트'!B:B,MATCH("https://skinnonews.com"&amp;A3181,'기사 리스트'!C:C,0)))</f>
        <v/>
      </c>
    </row>
    <row r="3182" spans="1:9">
      <c r="A3182" s="32" t="s">
        <v>4799</v>
      </c>
      <c r="B3182" s="32">
        <v>2</v>
      </c>
      <c r="C3182" s="32">
        <v>2</v>
      </c>
      <c r="D3182" s="32">
        <v>1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2</v>
      </c>
      <c r="I3182" s="26" t="str">
        <f>IF(E3182="","",INDEX('기사 리스트'!B:B,MATCH("https://skinnonews.com"&amp;A3182,'기사 리스트'!C:C,0)))</f>
        <v/>
      </c>
    </row>
    <row r="3183" spans="1:9">
      <c r="A3183" s="32" t="s">
        <v>3866</v>
      </c>
      <c r="B3183" s="32" t="s">
        <v>2596</v>
      </c>
      <c r="C3183" s="32">
        <v>2</v>
      </c>
      <c r="D3183" s="32">
        <v>1</v>
      </c>
      <c r="E3183" s="26" t="str">
        <f>IFERROR(MATCH(A3183,기사별유입!$J$3:$J$3072,0),"")</f>
        <v/>
      </c>
      <c r="F3183" s="26" t="str">
        <f>IF(E3183="","",E3183&amp;"@"&amp;COUNTIF($E$1:E3183,E3183))</f>
        <v/>
      </c>
      <c r="G3183" s="26" t="str">
        <f t="shared" si="49"/>
        <v>Google 검색</v>
      </c>
      <c r="I3183" s="26" t="str">
        <f>IF(E3183="","",INDEX('기사 리스트'!B:B,MATCH("https://skinnonews.com"&amp;A3183,'기사 리스트'!C:C,0)))</f>
        <v/>
      </c>
    </row>
    <row r="3184" spans="1:9">
      <c r="A3184" s="32" t="s">
        <v>3218</v>
      </c>
      <c r="B3184" s="32" t="s">
        <v>2596</v>
      </c>
      <c r="C3184" s="32">
        <v>2</v>
      </c>
      <c r="D3184" s="32">
        <v>1</v>
      </c>
      <c r="E3184" s="26" t="str">
        <f>IFERROR(MATCH(A3184,기사별유입!$J$3:$J$3072,0),"")</f>
        <v/>
      </c>
      <c r="F3184" s="26" t="str">
        <f>IF(E3184="","",E3184&amp;"@"&amp;COUNTIF($E$1:E3184,E3184))</f>
        <v/>
      </c>
      <c r="G3184" s="26" t="str">
        <f t="shared" si="49"/>
        <v>Google 검색</v>
      </c>
      <c r="I3184" s="26" t="str">
        <f>IF(E3184="","",INDEX('기사 리스트'!B:B,MATCH("https://skinnonews.com"&amp;A3184,'기사 리스트'!C:C,0)))</f>
        <v/>
      </c>
    </row>
    <row r="3185" spans="1:9">
      <c r="A3185" s="32" t="s">
        <v>4800</v>
      </c>
      <c r="B3185" s="32">
        <v>2</v>
      </c>
      <c r="C3185" s="32">
        <v>1</v>
      </c>
      <c r="D3185" s="32">
        <v>2</v>
      </c>
      <c r="E3185" s="26" t="str">
        <f>IFERROR(MATCH(A3185,기사별유입!$J$3:$J$3072,0),"")</f>
        <v/>
      </c>
      <c r="F3185" s="26" t="str">
        <f>IF(E3185="","",E3185&amp;"@"&amp;COUNTIF($E$1:E3185,E3185))</f>
        <v/>
      </c>
      <c r="G3185" s="26" t="str">
        <f t="shared" si="49"/>
        <v>2</v>
      </c>
      <c r="I3185" s="26" t="str">
        <f>IF(E3185="","",INDEX('기사 리스트'!B:B,MATCH("https://skinnonews.com"&amp;A3185,'기사 리스트'!C:C,0)))</f>
        <v/>
      </c>
    </row>
    <row r="3186" spans="1:9">
      <c r="A3186" s="32" t="s">
        <v>4801</v>
      </c>
      <c r="B3186" s="32">
        <v>2</v>
      </c>
      <c r="C3186" s="32">
        <v>1</v>
      </c>
      <c r="D3186" s="32">
        <v>2</v>
      </c>
      <c r="E3186" s="26" t="str">
        <f>IFERROR(MATCH(A3186,기사별유입!$J$3:$J$3072,0),"")</f>
        <v/>
      </c>
      <c r="F3186" s="26" t="str">
        <f>IF(E3186="","",E3186&amp;"@"&amp;COUNTIF($E$1:E3186,E3186))</f>
        <v/>
      </c>
      <c r="G3186" s="26" t="str">
        <f t="shared" si="49"/>
        <v>2</v>
      </c>
      <c r="I3186" s="26" t="str">
        <f>IF(E3186="","",INDEX('기사 리스트'!B:B,MATCH("https://skinnonews.com"&amp;A3186,'기사 리스트'!C:C,0)))</f>
        <v/>
      </c>
    </row>
    <row r="3187" spans="1:9">
      <c r="A3187" s="32" t="s">
        <v>4802</v>
      </c>
      <c r="B3187" s="32">
        <v>2</v>
      </c>
      <c r="C3187" s="32">
        <v>1</v>
      </c>
      <c r="D3187" s="32">
        <v>2</v>
      </c>
      <c r="E3187" s="26" t="str">
        <f>IFERROR(MATCH(A3187,기사별유입!$J$3:$J$3072,0),"")</f>
        <v/>
      </c>
      <c r="F3187" s="26" t="str">
        <f>IF(E3187="","",E3187&amp;"@"&amp;COUNTIF($E$1:E3187,E3187))</f>
        <v/>
      </c>
      <c r="G3187" s="26" t="str">
        <f t="shared" si="49"/>
        <v>2</v>
      </c>
      <c r="I3187" s="26" t="str">
        <f>IF(E3187="","",INDEX('기사 리스트'!B:B,MATCH("https://skinnonews.com"&amp;A3187,'기사 리스트'!C:C,0)))</f>
        <v/>
      </c>
    </row>
    <row r="3188" spans="1:9">
      <c r="A3188" s="32" t="s">
        <v>2644</v>
      </c>
      <c r="B3188" s="32">
        <v>2</v>
      </c>
      <c r="C3188" s="32">
        <v>2</v>
      </c>
      <c r="D3188" s="32">
        <v>1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2</v>
      </c>
      <c r="I3188" s="26" t="str">
        <f>IF(E3188="","",INDEX('기사 리스트'!B:B,MATCH("https://skinnonews.com"&amp;A3188,'기사 리스트'!C:C,0)))</f>
        <v/>
      </c>
    </row>
    <row r="3189" spans="1:9">
      <c r="A3189" s="32" t="s">
        <v>3871</v>
      </c>
      <c r="B3189" s="32" t="s">
        <v>2598</v>
      </c>
      <c r="C3189" s="32">
        <v>2</v>
      </c>
      <c r="D3189" s="32">
        <v>1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Naver 검색</v>
      </c>
      <c r="I3189" s="26" t="str">
        <f>IF(E3189="","",INDEX('기사 리스트'!B:B,MATCH("https://skinnonews.com"&amp;A3189,'기사 리스트'!C:C,0)))</f>
        <v/>
      </c>
    </row>
    <row r="3190" spans="1:9">
      <c r="A3190" s="32" t="s">
        <v>1953</v>
      </c>
      <c r="B3190" s="32" t="s">
        <v>2596</v>
      </c>
      <c r="C3190" s="32">
        <v>2</v>
      </c>
      <c r="D3190" s="32">
        <v>2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Google 검색</v>
      </c>
      <c r="I3190" s="26" t="str">
        <f>IF(E3190="","",INDEX('기사 리스트'!B:B,MATCH("https://skinnonews.com"&amp;A3190,'기사 리스트'!C:C,0)))</f>
        <v/>
      </c>
    </row>
    <row r="3191" spans="1:9">
      <c r="A3191" s="32" t="s">
        <v>3219</v>
      </c>
      <c r="B3191" s="32" t="s">
        <v>2596</v>
      </c>
      <c r="C3191" s="32">
        <v>2</v>
      </c>
      <c r="D3191" s="32">
        <v>1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Google 검색</v>
      </c>
      <c r="I3191" s="26" t="str">
        <f>IF(E3191="","",INDEX('기사 리스트'!B:B,MATCH("https://skinnonews.com"&amp;A3191,'기사 리스트'!C:C,0)))</f>
        <v/>
      </c>
    </row>
    <row r="3192" spans="1:9">
      <c r="A3192" s="32" t="s">
        <v>4803</v>
      </c>
      <c r="B3192" s="32">
        <v>2</v>
      </c>
      <c r="C3192" s="32">
        <v>2</v>
      </c>
      <c r="D3192" s="32">
        <v>1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2</v>
      </c>
      <c r="I3192" s="26" t="str">
        <f>IF(E3192="","",INDEX('기사 리스트'!B:B,MATCH("https://skinnonews.com"&amp;A3192,'기사 리스트'!C:C,0)))</f>
        <v/>
      </c>
    </row>
    <row r="3193" spans="1:9">
      <c r="A3193" s="32" t="s">
        <v>3873</v>
      </c>
      <c r="B3193" s="32" t="s">
        <v>2596</v>
      </c>
      <c r="C3193" s="32">
        <v>2</v>
      </c>
      <c r="D3193" s="32">
        <v>1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Google 검색</v>
      </c>
      <c r="I3193" s="26" t="str">
        <f>IF(E3193="","",INDEX('기사 리스트'!B:B,MATCH("https://skinnonews.com"&amp;A3193,'기사 리스트'!C:C,0)))</f>
        <v/>
      </c>
    </row>
    <row r="3194" spans="1:9">
      <c r="A3194" s="32" t="s">
        <v>2799</v>
      </c>
      <c r="B3194" s="32" t="s">
        <v>2596</v>
      </c>
      <c r="C3194" s="32">
        <v>2</v>
      </c>
      <c r="D3194" s="32">
        <v>1</v>
      </c>
      <c r="E3194" s="26" t="str">
        <f>IFERROR(MATCH(A3194,기사별유입!$J$3:$J$3072,0),"")</f>
        <v/>
      </c>
      <c r="F3194" s="26" t="str">
        <f>IF(E3194="","",E3194&amp;"@"&amp;COUNTIF($E$1:E3194,E3194))</f>
        <v/>
      </c>
      <c r="G3194" s="26" t="str">
        <f t="shared" si="49"/>
        <v>Google 검색</v>
      </c>
      <c r="I3194" s="26" t="str">
        <f>IF(E3194="","",INDEX('기사 리스트'!B:B,MATCH("https://skinnonews.com"&amp;A3194,'기사 리스트'!C:C,0)))</f>
        <v/>
      </c>
    </row>
    <row r="3195" spans="1:9">
      <c r="A3195" s="32" t="s">
        <v>3874</v>
      </c>
      <c r="B3195" s="32" t="s">
        <v>2596</v>
      </c>
      <c r="C3195" s="32">
        <v>2</v>
      </c>
      <c r="D3195" s="32">
        <v>1</v>
      </c>
      <c r="E3195" s="26" t="str">
        <f>IFERROR(MATCH(A3195,기사별유입!$J$3:$J$3072,0),"")</f>
        <v/>
      </c>
      <c r="F3195" s="26" t="str">
        <f>IF(E3195="","",E3195&amp;"@"&amp;COUNTIF($E$1:E3195,E3195))</f>
        <v/>
      </c>
      <c r="G3195" s="26" t="str">
        <f t="shared" si="49"/>
        <v>Google 검색</v>
      </c>
      <c r="I3195" s="26" t="str">
        <f>IF(E3195="","",INDEX('기사 리스트'!B:B,MATCH("https://skinnonews.com"&amp;A3195,'기사 리스트'!C:C,0)))</f>
        <v/>
      </c>
    </row>
    <row r="3196" spans="1:9">
      <c r="A3196" s="32" t="s">
        <v>2963</v>
      </c>
      <c r="B3196" s="32">
        <v>2</v>
      </c>
      <c r="C3196" s="32">
        <v>2</v>
      </c>
      <c r="D3196" s="32">
        <v>1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2</v>
      </c>
      <c r="I3196" s="26" t="str">
        <f>IF(E3196="","",INDEX('기사 리스트'!B:B,MATCH("https://skinnonews.com"&amp;A3196,'기사 리스트'!C:C,0)))</f>
        <v/>
      </c>
    </row>
    <row r="3197" spans="1:9">
      <c r="A3197" s="32" t="s">
        <v>3344</v>
      </c>
      <c r="B3197" s="32">
        <v>2</v>
      </c>
      <c r="C3197" s="32">
        <v>1</v>
      </c>
      <c r="D3197" s="32">
        <v>2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2</v>
      </c>
      <c r="I3197" s="26" t="str">
        <f>IF(E3197="","",INDEX('기사 리스트'!B:B,MATCH("https://skinnonews.com"&amp;A3197,'기사 리스트'!C:C,0)))</f>
        <v/>
      </c>
    </row>
    <row r="3198" spans="1:9">
      <c r="A3198" s="32" t="s">
        <v>3354</v>
      </c>
      <c r="B3198" s="32">
        <v>2</v>
      </c>
      <c r="C3198" s="32">
        <v>1</v>
      </c>
      <c r="D3198" s="32">
        <v>2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2</v>
      </c>
      <c r="I3198" s="26" t="str">
        <f>IF(E3198="","",INDEX('기사 리스트'!B:B,MATCH("https://skinnonews.com"&amp;A3198,'기사 리스트'!C:C,0)))</f>
        <v/>
      </c>
    </row>
    <row r="3199" spans="1:9">
      <c r="A3199" s="32" t="s">
        <v>3665</v>
      </c>
      <c r="B3199" s="32" t="s">
        <v>2596</v>
      </c>
      <c r="C3199" s="32">
        <v>2</v>
      </c>
      <c r="D3199" s="32">
        <v>2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Google 검색</v>
      </c>
      <c r="I3199" s="26" t="str">
        <f>IF(E3199="","",INDEX('기사 리스트'!B:B,MATCH("https://skinnonews.com"&amp;A3199,'기사 리스트'!C:C,0)))</f>
        <v/>
      </c>
    </row>
    <row r="3200" spans="1:9">
      <c r="A3200" s="32" t="s">
        <v>1446</v>
      </c>
      <c r="B3200" s="32" t="s">
        <v>2598</v>
      </c>
      <c r="C3200" s="32">
        <v>2</v>
      </c>
      <c r="D3200" s="32">
        <v>2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Naver 검색</v>
      </c>
      <c r="I3200" s="26" t="str">
        <f>IF(E3200="","",INDEX('기사 리스트'!B:B,MATCH("https://skinnonews.com"&amp;A3200,'기사 리스트'!C:C,0)))</f>
        <v/>
      </c>
    </row>
    <row r="3201" spans="1:9">
      <c r="A3201" s="32" t="s">
        <v>4804</v>
      </c>
      <c r="B3201" s="32">
        <v>2</v>
      </c>
      <c r="C3201" s="32">
        <v>1</v>
      </c>
      <c r="D3201" s="32">
        <v>2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2</v>
      </c>
      <c r="I3201" s="26" t="str">
        <f>IF(E3201="","",INDEX('기사 리스트'!B:B,MATCH("https://skinnonews.com"&amp;A3201,'기사 리스트'!C:C,0)))</f>
        <v/>
      </c>
    </row>
    <row r="3202" spans="1:9">
      <c r="A3202" s="32" t="s">
        <v>3880</v>
      </c>
      <c r="B3202" s="32" t="s">
        <v>2596</v>
      </c>
      <c r="C3202" s="32">
        <v>2</v>
      </c>
      <c r="D3202" s="32">
        <v>1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Google 검색</v>
      </c>
      <c r="I3202" s="26" t="str">
        <f>IF(E3202="","",INDEX('기사 리스트'!B:B,MATCH("https://skinnonews.com"&amp;A3202,'기사 리스트'!C:C,0)))</f>
        <v/>
      </c>
    </row>
    <row r="3203" spans="1:9">
      <c r="A3203" s="32" t="s">
        <v>3225</v>
      </c>
      <c r="B3203" s="32" t="s">
        <v>2596</v>
      </c>
      <c r="C3203" s="32">
        <v>2</v>
      </c>
      <c r="D3203" s="32">
        <v>2</v>
      </c>
      <c r="E3203" s="26" t="str">
        <f>IFERROR(MATCH(A3203,기사별유입!$J$3:$J$3072,0),"")</f>
        <v/>
      </c>
      <c r="F3203" s="26" t="str">
        <f>IF(E3203="","",E3203&amp;"@"&amp;COUNTIF($E$1:E3203,E3203))</f>
        <v/>
      </c>
      <c r="G3203" s="26" t="str">
        <f t="shared" ref="G3203:G3266" si="50">IF(B3203="naver","Naver 검색",IF(B3203="google","Google 검색",IF(B3203="(direct)","직접유입",UPPER(LEFT(B3203,1))&amp;MID(B3203,2,99))))</f>
        <v>Google 검색</v>
      </c>
      <c r="I3203" s="26" t="str">
        <f>IF(E3203="","",INDEX('기사 리스트'!B:B,MATCH("https://skinnonews.com"&amp;A3203,'기사 리스트'!C:C,0)))</f>
        <v/>
      </c>
    </row>
    <row r="3204" spans="1:9">
      <c r="A3204" s="32" t="s">
        <v>4805</v>
      </c>
      <c r="B3204" s="32">
        <v>2</v>
      </c>
      <c r="C3204" s="32">
        <v>1</v>
      </c>
      <c r="D3204" s="32">
        <v>2</v>
      </c>
      <c r="E3204" s="26" t="str">
        <f>IFERROR(MATCH(A3204,기사별유입!$J$3:$J$3072,0),"")</f>
        <v/>
      </c>
      <c r="F3204" s="26" t="str">
        <f>IF(E3204="","",E3204&amp;"@"&amp;COUNTIF($E$1:E3204,E3204))</f>
        <v/>
      </c>
      <c r="G3204" s="26" t="str">
        <f t="shared" si="50"/>
        <v>2</v>
      </c>
      <c r="I3204" s="26" t="str">
        <f>IF(E3204="","",INDEX('기사 리스트'!B:B,MATCH("https://skinnonews.com"&amp;A3204,'기사 리스트'!C:C,0)))</f>
        <v/>
      </c>
    </row>
    <row r="3205" spans="1:9">
      <c r="A3205" s="32" t="s">
        <v>4806</v>
      </c>
      <c r="B3205" s="32">
        <v>2</v>
      </c>
      <c r="C3205" s="32">
        <v>1</v>
      </c>
      <c r="D3205" s="32">
        <v>2</v>
      </c>
      <c r="E3205" s="26" t="str">
        <f>IFERROR(MATCH(A3205,기사별유입!$J$3:$J$3072,0),"")</f>
        <v/>
      </c>
      <c r="F3205" s="26" t="str">
        <f>IF(E3205="","",E3205&amp;"@"&amp;COUNTIF($E$1:E3205,E3205))</f>
        <v/>
      </c>
      <c r="G3205" s="26" t="str">
        <f t="shared" si="50"/>
        <v>2</v>
      </c>
      <c r="I3205" s="26" t="str">
        <f>IF(E3205="","",INDEX('기사 리스트'!B:B,MATCH("https://skinnonews.com"&amp;A3205,'기사 리스트'!C:C,0)))</f>
        <v/>
      </c>
    </row>
    <row r="3206" spans="1:9">
      <c r="A3206" s="32" t="s">
        <v>3883</v>
      </c>
      <c r="B3206" s="32" t="s">
        <v>2596</v>
      </c>
      <c r="C3206" s="32">
        <v>2</v>
      </c>
      <c r="D3206" s="32">
        <v>1</v>
      </c>
      <c r="E3206" s="26" t="str">
        <f>IFERROR(MATCH(A3206,기사별유입!$J$3:$J$3072,0),"")</f>
        <v/>
      </c>
      <c r="F3206" s="26" t="str">
        <f>IF(E3206="","",E3206&amp;"@"&amp;COUNTIF($E$1:E3206,E3206))</f>
        <v/>
      </c>
      <c r="G3206" s="26" t="str">
        <f t="shared" si="50"/>
        <v>Google 검색</v>
      </c>
      <c r="I3206" s="26" t="str">
        <f>IF(E3206="","",INDEX('기사 리스트'!B:B,MATCH("https://skinnonews.com"&amp;A3206,'기사 리스트'!C:C,0)))</f>
        <v/>
      </c>
    </row>
    <row r="3207" spans="1:9">
      <c r="A3207" s="32" t="s">
        <v>4807</v>
      </c>
      <c r="B3207" s="32">
        <v>2</v>
      </c>
      <c r="C3207" s="32">
        <v>1</v>
      </c>
      <c r="D3207" s="32">
        <v>2</v>
      </c>
      <c r="E3207" s="26" t="str">
        <f>IFERROR(MATCH(A3207,기사별유입!$J$3:$J$3072,0),"")</f>
        <v/>
      </c>
      <c r="F3207" s="26" t="str">
        <f>IF(E3207="","",E3207&amp;"@"&amp;COUNTIF($E$1:E3207,E3207))</f>
        <v/>
      </c>
      <c r="G3207" s="26" t="str">
        <f t="shared" si="50"/>
        <v>2</v>
      </c>
      <c r="I3207" s="26" t="str">
        <f>IF(E3207="","",INDEX('기사 리스트'!B:B,MATCH("https://skinnonews.com"&amp;A3207,'기사 리스트'!C:C,0)))</f>
        <v/>
      </c>
    </row>
    <row r="3208" spans="1:9">
      <c r="A3208" s="32" t="s">
        <v>4808</v>
      </c>
      <c r="B3208" s="32">
        <v>2</v>
      </c>
      <c r="C3208" s="32">
        <v>1</v>
      </c>
      <c r="D3208" s="32">
        <v>2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2</v>
      </c>
      <c r="I3208" s="26" t="str">
        <f>IF(E3208="","",INDEX('기사 리스트'!B:B,MATCH("https://skinnonews.com"&amp;A3208,'기사 리스트'!C:C,0)))</f>
        <v/>
      </c>
    </row>
    <row r="3209" spans="1:9">
      <c r="A3209" s="32" t="s">
        <v>4809</v>
      </c>
      <c r="B3209" s="32">
        <v>2</v>
      </c>
      <c r="C3209" s="32">
        <v>1</v>
      </c>
      <c r="D3209" s="32">
        <v>2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2</v>
      </c>
      <c r="I3209" s="26" t="str">
        <f>IF(E3209="","",INDEX('기사 리스트'!B:B,MATCH("https://skinnonews.com"&amp;A3209,'기사 리스트'!C:C,0)))</f>
        <v/>
      </c>
    </row>
    <row r="3210" spans="1:9">
      <c r="A3210" s="32" t="s">
        <v>4810</v>
      </c>
      <c r="B3210" s="32">
        <v>2</v>
      </c>
      <c r="C3210" s="32">
        <v>1</v>
      </c>
      <c r="D3210" s="32">
        <v>2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2</v>
      </c>
      <c r="I3210" s="26" t="str">
        <f>IF(E3210="","",INDEX('기사 리스트'!B:B,MATCH("https://skinnonews.com"&amp;A3210,'기사 리스트'!C:C,0)))</f>
        <v/>
      </c>
    </row>
    <row r="3211" spans="1:9">
      <c r="A3211" s="32" t="s">
        <v>2964</v>
      </c>
      <c r="B3211" s="32">
        <v>2</v>
      </c>
      <c r="C3211" s="32">
        <v>1</v>
      </c>
      <c r="D3211" s="32">
        <v>2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2</v>
      </c>
      <c r="I3211" s="26" t="str">
        <f>IF(E3211="","",INDEX('기사 리스트'!B:B,MATCH("https://skinnonews.com"&amp;A3211,'기사 리스트'!C:C,0)))</f>
        <v/>
      </c>
    </row>
    <row r="3212" spans="1:9">
      <c r="A3212" s="32" t="s">
        <v>3227</v>
      </c>
      <c r="B3212" s="32" t="s">
        <v>2596</v>
      </c>
      <c r="C3212" s="32">
        <v>2</v>
      </c>
      <c r="D3212" s="32">
        <v>2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Google 검색</v>
      </c>
      <c r="I3212" s="26" t="str">
        <f>IF(E3212="","",INDEX('기사 리스트'!B:B,MATCH("https://skinnonews.com"&amp;A3212,'기사 리스트'!C:C,0)))</f>
        <v/>
      </c>
    </row>
    <row r="3213" spans="1:9">
      <c r="A3213" s="32" t="s">
        <v>3886</v>
      </c>
      <c r="B3213" s="32" t="s">
        <v>2601</v>
      </c>
      <c r="C3213" s="32">
        <v>2</v>
      </c>
      <c r="D3213" s="32">
        <v>1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Naver.com</v>
      </c>
      <c r="I3213" s="26" t="str">
        <f>IF(E3213="","",INDEX('기사 리스트'!B:B,MATCH("https://skinnonews.com"&amp;A3213,'기사 리스트'!C:C,0)))</f>
        <v/>
      </c>
    </row>
    <row r="3214" spans="1:9">
      <c r="A3214" s="32" t="s">
        <v>4811</v>
      </c>
      <c r="B3214" s="32">
        <v>2</v>
      </c>
      <c r="C3214" s="32">
        <v>2</v>
      </c>
      <c r="D3214" s="32">
        <v>1</v>
      </c>
      <c r="E3214" s="26" t="str">
        <f>IFERROR(MATCH(A3214,기사별유입!$J$3:$J$3072,0),"")</f>
        <v/>
      </c>
      <c r="F3214" s="26" t="str">
        <f>IF(E3214="","",E3214&amp;"@"&amp;COUNTIF($E$1:E3214,E3214))</f>
        <v/>
      </c>
      <c r="G3214" s="26" t="str">
        <f t="shared" si="50"/>
        <v>2</v>
      </c>
      <c r="I3214" s="26" t="str">
        <f>IF(E3214="","",INDEX('기사 리스트'!B:B,MATCH("https://skinnonews.com"&amp;A3214,'기사 리스트'!C:C,0)))</f>
        <v/>
      </c>
    </row>
    <row r="3215" spans="1:9">
      <c r="A3215" s="32" t="s">
        <v>3888</v>
      </c>
      <c r="B3215" s="32" t="s">
        <v>2596</v>
      </c>
      <c r="C3215" s="32">
        <v>2</v>
      </c>
      <c r="D3215" s="32">
        <v>1</v>
      </c>
      <c r="E3215" s="26" t="str">
        <f>IFERROR(MATCH(A3215,기사별유입!$J$3:$J$3072,0),"")</f>
        <v/>
      </c>
      <c r="F3215" s="26" t="str">
        <f>IF(E3215="","",E3215&amp;"@"&amp;COUNTIF($E$1:E3215,E3215))</f>
        <v/>
      </c>
      <c r="G3215" s="26" t="str">
        <f t="shared" si="50"/>
        <v>Google 검색</v>
      </c>
      <c r="I3215" s="26" t="str">
        <f>IF(E3215="","",INDEX('기사 리스트'!B:B,MATCH("https://skinnonews.com"&amp;A3215,'기사 리스트'!C:C,0)))</f>
        <v/>
      </c>
    </row>
    <row r="3216" spans="1:9">
      <c r="A3216" s="32" t="s">
        <v>3494</v>
      </c>
      <c r="B3216" s="32" t="s">
        <v>2598</v>
      </c>
      <c r="C3216" s="32">
        <v>2</v>
      </c>
      <c r="D3216" s="32">
        <v>2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Naver 검색</v>
      </c>
      <c r="I3216" s="26" t="str">
        <f>IF(E3216="","",INDEX('기사 리스트'!B:B,MATCH("https://skinnonews.com"&amp;A3216,'기사 리스트'!C:C,0)))</f>
        <v/>
      </c>
    </row>
    <row r="3217" spans="1:9">
      <c r="A3217" s="32" t="s">
        <v>4812</v>
      </c>
      <c r="B3217" s="32">
        <v>2</v>
      </c>
      <c r="C3217" s="32">
        <v>1</v>
      </c>
      <c r="D3217" s="32">
        <v>2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2</v>
      </c>
      <c r="I3217" s="26" t="str">
        <f>IF(E3217="","",INDEX('기사 리스트'!B:B,MATCH("https://skinnonews.com"&amp;A3217,'기사 리스트'!C:C,0)))</f>
        <v/>
      </c>
    </row>
    <row r="3218" spans="1:9">
      <c r="A3218" s="32" t="s">
        <v>3890</v>
      </c>
      <c r="B3218" s="32" t="s">
        <v>2598</v>
      </c>
      <c r="C3218" s="32">
        <v>2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Naver 검색</v>
      </c>
      <c r="I3218" s="26" t="str">
        <f>IF(E3218="","",INDEX('기사 리스트'!B:B,MATCH("https://skinnonews.com"&amp;A3218,'기사 리스트'!C:C,0)))</f>
        <v/>
      </c>
    </row>
    <row r="3219" spans="1:9">
      <c r="A3219" s="32" t="s">
        <v>4813</v>
      </c>
      <c r="B3219" s="32">
        <v>2</v>
      </c>
      <c r="C3219" s="32">
        <v>2</v>
      </c>
      <c r="D3219" s="32">
        <v>1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2</v>
      </c>
      <c r="I3219" s="26" t="str">
        <f>IF(E3219="","",INDEX('기사 리스트'!B:B,MATCH("https://skinnonews.com"&amp;A3219,'기사 리스트'!C:C,0)))</f>
        <v/>
      </c>
    </row>
    <row r="3220" spans="1:9">
      <c r="A3220" s="32" t="s">
        <v>4814</v>
      </c>
      <c r="B3220" s="32">
        <v>2</v>
      </c>
      <c r="C3220" s="32">
        <v>1</v>
      </c>
      <c r="D3220" s="32">
        <v>2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2</v>
      </c>
      <c r="I3220" s="26" t="str">
        <f>IF(E3220="","",INDEX('기사 리스트'!B:B,MATCH("https://skinnonews.com"&amp;A3220,'기사 리스트'!C:C,0)))</f>
        <v/>
      </c>
    </row>
    <row r="3221" spans="1:9">
      <c r="A3221" s="32" t="s">
        <v>1668</v>
      </c>
      <c r="B3221" s="32" t="s">
        <v>2596</v>
      </c>
      <c r="C3221" s="32">
        <v>2</v>
      </c>
      <c r="D3221" s="32">
        <v>1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Google 검색</v>
      </c>
      <c r="I3221" s="26" t="str">
        <f>IF(E3221="","",INDEX('기사 리스트'!B:B,MATCH("https://skinnonews.com"&amp;A3221,'기사 리스트'!C:C,0)))</f>
        <v/>
      </c>
    </row>
    <row r="3222" spans="1:9">
      <c r="A3222" s="32" t="s">
        <v>3195</v>
      </c>
      <c r="B3222" s="32" t="s">
        <v>2596</v>
      </c>
      <c r="C3222" s="32">
        <v>2</v>
      </c>
      <c r="D3222" s="32">
        <v>1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Google 검색</v>
      </c>
      <c r="I3222" s="26" t="str">
        <f>IF(E3222="","",INDEX('기사 리스트'!B:B,MATCH("https://skinnonews.com"&amp;A3222,'기사 리스트'!C:C,0)))</f>
        <v/>
      </c>
    </row>
    <row r="3223" spans="1:9">
      <c r="A3223" s="32" t="s">
        <v>4815</v>
      </c>
      <c r="B3223" s="32">
        <v>2</v>
      </c>
      <c r="C3223" s="32">
        <v>2</v>
      </c>
      <c r="D3223" s="32">
        <v>1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2</v>
      </c>
      <c r="I3223" s="26" t="str">
        <f>IF(E3223="","",INDEX('기사 리스트'!B:B,MATCH("https://skinnonews.com"&amp;A3223,'기사 리스트'!C:C,0)))</f>
        <v/>
      </c>
    </row>
    <row r="3224" spans="1:9">
      <c r="A3224" s="32" t="s">
        <v>4816</v>
      </c>
      <c r="B3224" s="32">
        <v>2</v>
      </c>
      <c r="C3224" s="32">
        <v>2</v>
      </c>
      <c r="D3224" s="32">
        <v>1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2</v>
      </c>
      <c r="I3224" s="26" t="str">
        <f>IF(E3224="","",INDEX('기사 리스트'!B:B,MATCH("https://skinnonews.com"&amp;A3224,'기사 리스트'!C:C,0)))</f>
        <v/>
      </c>
    </row>
    <row r="3225" spans="1:9">
      <c r="A3225" s="32" t="s">
        <v>3362</v>
      </c>
      <c r="B3225" s="32">
        <v>2</v>
      </c>
      <c r="C3225" s="32">
        <v>2</v>
      </c>
      <c r="D3225" s="32">
        <v>1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2</v>
      </c>
      <c r="I3225" s="26" t="str">
        <f>IF(E3225="","",INDEX('기사 리스트'!B:B,MATCH("https://skinnonews.com"&amp;A3225,'기사 리스트'!C:C,0)))</f>
        <v/>
      </c>
    </row>
    <row r="3226" spans="1:9">
      <c r="A3226" s="32" t="s">
        <v>3895</v>
      </c>
      <c r="B3226" s="32" t="s">
        <v>2596</v>
      </c>
      <c r="C3226" s="32">
        <v>2</v>
      </c>
      <c r="D3226" s="32">
        <v>2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Google 검색</v>
      </c>
      <c r="I3226" s="26" t="str">
        <f>IF(E3226="","",INDEX('기사 리스트'!B:B,MATCH("https://skinnonews.com"&amp;A3226,'기사 리스트'!C:C,0)))</f>
        <v/>
      </c>
    </row>
    <row r="3227" spans="1:9">
      <c r="A3227" s="32" t="s">
        <v>4817</v>
      </c>
      <c r="B3227" s="32">
        <v>2</v>
      </c>
      <c r="C3227" s="32">
        <v>2</v>
      </c>
      <c r="D3227" s="32">
        <v>1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2</v>
      </c>
      <c r="I3227" s="26" t="str">
        <f>IF(E3227="","",INDEX('기사 리스트'!B:B,MATCH("https://skinnonews.com"&amp;A3227,'기사 리스트'!C:C,0)))</f>
        <v/>
      </c>
    </row>
    <row r="3228" spans="1:9">
      <c r="A3228" s="32" t="s">
        <v>4818</v>
      </c>
      <c r="B3228" s="32">
        <v>2</v>
      </c>
      <c r="C3228" s="32">
        <v>1</v>
      </c>
      <c r="D3228" s="32">
        <v>2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2</v>
      </c>
      <c r="I3228" s="26" t="str">
        <f>IF(E3228="","",INDEX('기사 리스트'!B:B,MATCH("https://skinnonews.com"&amp;A3228,'기사 리스트'!C:C,0)))</f>
        <v/>
      </c>
    </row>
    <row r="3229" spans="1:9">
      <c r="A3229" s="32" t="s">
        <v>2543</v>
      </c>
      <c r="B3229" s="32" t="s">
        <v>2596</v>
      </c>
      <c r="C3229" s="32">
        <v>2</v>
      </c>
      <c r="D3229" s="32">
        <v>2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Google 검색</v>
      </c>
      <c r="I3229" s="26" t="str">
        <f>IF(E3229="","",INDEX('기사 리스트'!B:B,MATCH("https://skinnonews.com"&amp;A3229,'기사 리스트'!C:C,0)))</f>
        <v/>
      </c>
    </row>
    <row r="3230" spans="1:9">
      <c r="A3230" s="32" t="s">
        <v>3898</v>
      </c>
      <c r="B3230" s="32" t="s">
        <v>2596</v>
      </c>
      <c r="C3230" s="32">
        <v>2</v>
      </c>
      <c r="D3230" s="32">
        <v>2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Google 검색</v>
      </c>
      <c r="I3230" s="26" t="str">
        <f>IF(E3230="","",INDEX('기사 리스트'!B:B,MATCH("https://skinnonews.com"&amp;A3230,'기사 리스트'!C:C,0)))</f>
        <v/>
      </c>
    </row>
    <row r="3231" spans="1:9">
      <c r="A3231" s="32" t="s">
        <v>2199</v>
      </c>
      <c r="B3231" s="32" t="s">
        <v>2598</v>
      </c>
      <c r="C3231" s="32">
        <v>2</v>
      </c>
      <c r="D3231" s="32">
        <v>1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Naver 검색</v>
      </c>
      <c r="I3231" s="26" t="str">
        <f>IF(E3231="","",INDEX('기사 리스트'!B:B,MATCH("https://skinnonews.com"&amp;A3231,'기사 리스트'!C:C,0)))</f>
        <v/>
      </c>
    </row>
    <row r="3232" spans="1:9">
      <c r="A3232" s="32" t="s">
        <v>4819</v>
      </c>
      <c r="B3232" s="32">
        <v>2</v>
      </c>
      <c r="C3232" s="32">
        <v>1</v>
      </c>
      <c r="D3232" s="32">
        <v>2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2</v>
      </c>
      <c r="I3232" s="26" t="str">
        <f>IF(E3232="","",INDEX('기사 리스트'!B:B,MATCH("https://skinnonews.com"&amp;A3232,'기사 리스트'!C:C,0)))</f>
        <v/>
      </c>
    </row>
    <row r="3233" spans="1:9">
      <c r="A3233" s="32" t="s">
        <v>4820</v>
      </c>
      <c r="B3233" s="32">
        <v>2</v>
      </c>
      <c r="C3233" s="32">
        <v>2</v>
      </c>
      <c r="D3233" s="32">
        <v>1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2</v>
      </c>
      <c r="I3233" s="26" t="str">
        <f>IF(E3233="","",INDEX('기사 리스트'!B:B,MATCH("https://skinnonews.com"&amp;A3233,'기사 리스트'!C:C,0)))</f>
        <v/>
      </c>
    </row>
    <row r="3234" spans="1:9">
      <c r="A3234" s="32" t="s">
        <v>3901</v>
      </c>
      <c r="B3234" s="32" t="s">
        <v>2596</v>
      </c>
      <c r="C3234" s="32">
        <v>2</v>
      </c>
      <c r="D3234" s="32">
        <v>1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Google 검색</v>
      </c>
      <c r="I3234" s="26" t="str">
        <f>IF(E3234="","",INDEX('기사 리스트'!B:B,MATCH("https://skinnonews.com"&amp;A3234,'기사 리스트'!C:C,0)))</f>
        <v/>
      </c>
    </row>
    <row r="3235" spans="1:9">
      <c r="A3235" s="32" t="s">
        <v>1447</v>
      </c>
      <c r="B3235" s="32" t="s">
        <v>2596</v>
      </c>
      <c r="C3235" s="32">
        <v>2</v>
      </c>
      <c r="D3235" s="32">
        <v>2</v>
      </c>
      <c r="E3235" s="26" t="str">
        <f>IFERROR(MATCH(A3235,기사별유입!$J$3:$J$3072,0),"")</f>
        <v/>
      </c>
      <c r="F3235" s="26" t="str">
        <f>IF(E3235="","",E3235&amp;"@"&amp;COUNTIF($E$1:E3235,E3235))</f>
        <v/>
      </c>
      <c r="G3235" s="26" t="str">
        <f t="shared" si="50"/>
        <v>Google 검색</v>
      </c>
      <c r="I3235" s="26" t="str">
        <f>IF(E3235="","",INDEX('기사 리스트'!B:B,MATCH("https://skinnonews.com"&amp;A3235,'기사 리스트'!C:C,0)))</f>
        <v/>
      </c>
    </row>
    <row r="3236" spans="1:9">
      <c r="A3236" s="32" t="s">
        <v>3350</v>
      </c>
      <c r="B3236" s="32">
        <v>2</v>
      </c>
      <c r="C3236" s="32">
        <v>2</v>
      </c>
      <c r="D3236" s="32">
        <v>1</v>
      </c>
      <c r="E3236" s="26" t="str">
        <f>IFERROR(MATCH(A3236,기사별유입!$J$3:$J$3072,0),"")</f>
        <v/>
      </c>
      <c r="F3236" s="26" t="str">
        <f>IF(E3236="","",E3236&amp;"@"&amp;COUNTIF($E$1:E3236,E3236))</f>
        <v/>
      </c>
      <c r="G3236" s="26" t="str">
        <f t="shared" si="50"/>
        <v>2</v>
      </c>
      <c r="I3236" s="26" t="str">
        <f>IF(E3236="","",INDEX('기사 리스트'!B:B,MATCH("https://skinnonews.com"&amp;A3236,'기사 리스트'!C:C,0)))</f>
        <v/>
      </c>
    </row>
    <row r="3237" spans="1:9">
      <c r="A3237" s="32" t="s">
        <v>3355</v>
      </c>
      <c r="B3237" s="32">
        <v>2</v>
      </c>
      <c r="C3237" s="32">
        <v>2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2</v>
      </c>
      <c r="I3237" s="26" t="str">
        <f>IF(E3237="","",INDEX('기사 리스트'!B:B,MATCH("https://skinnonews.com"&amp;A3237,'기사 리스트'!C:C,0)))</f>
        <v/>
      </c>
    </row>
    <row r="3238" spans="1:9">
      <c r="A3238" s="32" t="s">
        <v>4821</v>
      </c>
      <c r="B3238" s="32">
        <v>2</v>
      </c>
      <c r="C3238" s="32">
        <v>1</v>
      </c>
      <c r="D3238" s="32">
        <v>2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2</v>
      </c>
      <c r="I3238" s="26" t="str">
        <f>IF(E3238="","",INDEX('기사 리스트'!B:B,MATCH("https://skinnonews.com"&amp;A3238,'기사 리스트'!C:C,0)))</f>
        <v/>
      </c>
    </row>
    <row r="3239" spans="1:9">
      <c r="A3239" s="32" t="s">
        <v>3364</v>
      </c>
      <c r="B3239" s="32">
        <v>2</v>
      </c>
      <c r="C3239" s="32">
        <v>1</v>
      </c>
      <c r="D3239" s="32">
        <v>2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2</v>
      </c>
      <c r="I3239" s="26" t="str">
        <f>IF(E3239="","",INDEX('기사 리스트'!B:B,MATCH("https://skinnonews.com"&amp;A3239,'기사 리스트'!C:C,0)))</f>
        <v/>
      </c>
    </row>
    <row r="3240" spans="1:9">
      <c r="A3240" s="32" t="s">
        <v>3907</v>
      </c>
      <c r="B3240" s="32" t="s">
        <v>2598</v>
      </c>
      <c r="C3240" s="32">
        <v>2</v>
      </c>
      <c r="D3240" s="32">
        <v>1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Naver 검색</v>
      </c>
      <c r="I3240" s="26" t="str">
        <f>IF(E3240="","",INDEX('기사 리스트'!B:B,MATCH("https://skinnonews.com"&amp;A3240,'기사 리스트'!C:C,0)))</f>
        <v/>
      </c>
    </row>
    <row r="3241" spans="1:9">
      <c r="A3241" s="32" t="s">
        <v>3908</v>
      </c>
      <c r="B3241" s="32" t="s">
        <v>2596</v>
      </c>
      <c r="C3241" s="32">
        <v>2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Google 검색</v>
      </c>
      <c r="I3241" s="26" t="str">
        <f>IF(E3241="","",INDEX('기사 리스트'!B:B,MATCH("https://skinnonews.com"&amp;A3241,'기사 리스트'!C:C,0)))</f>
        <v/>
      </c>
    </row>
    <row r="3242" spans="1:9">
      <c r="A3242" s="32" t="s">
        <v>3238</v>
      </c>
      <c r="B3242" s="32" t="s">
        <v>2596</v>
      </c>
      <c r="C3242" s="32">
        <v>2</v>
      </c>
      <c r="D3242" s="32">
        <v>1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Google 검색</v>
      </c>
      <c r="I3242" s="26" t="str">
        <f>IF(E3242="","",INDEX('기사 리스트'!B:B,MATCH("https://skinnonews.com"&amp;A3242,'기사 리스트'!C:C,0)))</f>
        <v/>
      </c>
    </row>
    <row r="3243" spans="1:9">
      <c r="A3243" s="32" t="s">
        <v>2545</v>
      </c>
      <c r="B3243" s="32" t="s">
        <v>2596</v>
      </c>
      <c r="C3243" s="32">
        <v>2</v>
      </c>
      <c r="D3243" s="32">
        <v>1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Google 검색</v>
      </c>
      <c r="I3243" s="26" t="str">
        <f>IF(E3243="","",INDEX('기사 리스트'!B:B,MATCH("https://skinnonews.com"&amp;A3243,'기사 리스트'!C:C,0)))</f>
        <v/>
      </c>
    </row>
    <row r="3244" spans="1:9">
      <c r="A3244" s="32" t="s">
        <v>4822</v>
      </c>
      <c r="B3244" s="32">
        <v>2</v>
      </c>
      <c r="C3244" s="32">
        <v>1</v>
      </c>
      <c r="D3244" s="32">
        <v>2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2</v>
      </c>
      <c r="I3244" s="26" t="str">
        <f>IF(E3244="","",INDEX('기사 리스트'!B:B,MATCH("https://skinnonews.com"&amp;A3244,'기사 리스트'!C:C,0)))</f>
        <v/>
      </c>
    </row>
    <row r="3245" spans="1:9">
      <c r="A3245" s="32" t="s">
        <v>2802</v>
      </c>
      <c r="B3245" s="32" t="s">
        <v>2596</v>
      </c>
      <c r="C3245" s="32">
        <v>2</v>
      </c>
      <c r="D3245" s="32">
        <v>1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Google 검색</v>
      </c>
      <c r="I3245" s="26" t="str">
        <f>IF(E3245="","",INDEX('기사 리스트'!B:B,MATCH("https://skinnonews.com"&amp;A3245,'기사 리스트'!C:C,0)))</f>
        <v/>
      </c>
    </row>
    <row r="3246" spans="1:9">
      <c r="A3246" s="32" t="s">
        <v>3910</v>
      </c>
      <c r="B3246" s="32" t="s">
        <v>2596</v>
      </c>
      <c r="C3246" s="32">
        <v>2</v>
      </c>
      <c r="D3246" s="32">
        <v>1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Google 검색</v>
      </c>
      <c r="I3246" s="26" t="str">
        <f>IF(E3246="","",INDEX('기사 리스트'!B:B,MATCH("https://skinnonews.com"&amp;A3246,'기사 리스트'!C:C,0)))</f>
        <v/>
      </c>
    </row>
    <row r="3247" spans="1:9">
      <c r="A3247" s="32" t="s">
        <v>2201</v>
      </c>
      <c r="B3247" s="32" t="s">
        <v>2596</v>
      </c>
      <c r="C3247" s="32">
        <v>2</v>
      </c>
      <c r="D3247" s="32">
        <v>2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Google 검색</v>
      </c>
      <c r="I3247" s="26" t="str">
        <f>IF(E3247="","",INDEX('기사 리스트'!B:B,MATCH("https://skinnonews.com"&amp;A3247,'기사 리스트'!C:C,0)))</f>
        <v/>
      </c>
    </row>
    <row r="3248" spans="1:9">
      <c r="A3248" s="32" t="s">
        <v>1024</v>
      </c>
      <c r="B3248" s="32" t="s">
        <v>2601</v>
      </c>
      <c r="C3248" s="32">
        <v>2</v>
      </c>
      <c r="D3248" s="32">
        <v>2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Naver.com</v>
      </c>
      <c r="I3248" s="26" t="str">
        <f>IF(E3248="","",INDEX('기사 리스트'!B:B,MATCH("https://skinnonews.com"&amp;A3248,'기사 리스트'!C:C,0)))</f>
        <v/>
      </c>
    </row>
    <row r="3249" spans="1:9">
      <c r="A3249" s="32" t="s">
        <v>1024</v>
      </c>
      <c r="B3249" s="32" t="s">
        <v>2646</v>
      </c>
      <c r="C3249" s="32">
        <v>2</v>
      </c>
      <c r="D3249" s="32">
        <v>2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Ozmailer.com</v>
      </c>
      <c r="I3249" s="26" t="str">
        <f>IF(E3249="","",INDEX('기사 리스트'!B:B,MATCH("https://skinnonews.com"&amp;A3249,'기사 리스트'!C:C,0)))</f>
        <v/>
      </c>
    </row>
    <row r="3250" spans="1:9">
      <c r="A3250" s="32" t="s">
        <v>1007</v>
      </c>
      <c r="B3250" s="32" t="s">
        <v>2609</v>
      </c>
      <c r="C3250" s="32">
        <v>2</v>
      </c>
      <c r="D3250" s="32">
        <v>1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Bing</v>
      </c>
      <c r="I3250" s="26" t="str">
        <f>IF(E3250="","",INDEX('기사 리스트'!B:B,MATCH("https://skinnonews.com"&amp;A3250,'기사 리스트'!C:C,0)))</f>
        <v/>
      </c>
    </row>
    <row r="3251" spans="1:9">
      <c r="A3251" s="32" t="s">
        <v>1007</v>
      </c>
      <c r="B3251" s="32" t="s">
        <v>2600</v>
      </c>
      <c r="C3251" s="32">
        <v>2</v>
      </c>
      <c r="D3251" s="32">
        <v>1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Facebook</v>
      </c>
      <c r="I3251" s="26" t="str">
        <f>IF(E3251="","",INDEX('기사 리스트'!B:B,MATCH("https://skinnonews.com"&amp;A3251,'기사 리스트'!C:C,0)))</f>
        <v/>
      </c>
    </row>
    <row r="3252" spans="1:9">
      <c r="A3252" s="32" t="s">
        <v>1007</v>
      </c>
      <c r="B3252" s="32" t="s">
        <v>2955</v>
      </c>
      <c r="C3252" s="32">
        <v>2</v>
      </c>
      <c r="D3252" s="32">
        <v>1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Link.inpock.co.kr</v>
      </c>
      <c r="I3252" s="26" t="str">
        <f>IF(E3252="","",INDEX('기사 리스트'!B:B,MATCH("https://skinnonews.com"&amp;A3252,'기사 리스트'!C:C,0)))</f>
        <v/>
      </c>
    </row>
    <row r="3253" spans="1:9">
      <c r="A3253" s="32" t="s">
        <v>1007</v>
      </c>
      <c r="B3253" s="32" t="s">
        <v>2605</v>
      </c>
      <c r="C3253" s="32">
        <v>2</v>
      </c>
      <c r="D3253" s="32">
        <v>2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Skenmove.com</v>
      </c>
      <c r="I3253" s="26" t="str">
        <f>IF(E3253="","",INDEX('기사 리스트'!B:B,MATCH("https://skinnonews.com"&amp;A3253,'기사 리스트'!C:C,0)))</f>
        <v/>
      </c>
    </row>
    <row r="3254" spans="1:9">
      <c r="A3254" s="32" t="s">
        <v>3575</v>
      </c>
      <c r="B3254" s="32" t="s">
        <v>2597</v>
      </c>
      <c r="C3254" s="32">
        <v>2</v>
      </c>
      <c r="D3254" s="32">
        <v>1</v>
      </c>
      <c r="E3254" s="26" t="str">
        <f>IFERROR(MATCH(A3254,기사별유입!$J$3:$J$3072,0),"")</f>
        <v/>
      </c>
      <c r="F3254" s="26" t="str">
        <f>IF(E3254="","",E3254&amp;"@"&amp;COUNTIF($E$1:E3254,E3254))</f>
        <v/>
      </c>
      <c r="G3254" s="26" t="str">
        <f t="shared" si="50"/>
        <v>직접유입</v>
      </c>
      <c r="I3254" s="26" t="str">
        <f>IF(E3254="","",INDEX('기사 리스트'!B:B,MATCH("https://skinnonews.com"&amp;A3254,'기사 리스트'!C:C,0)))</f>
        <v/>
      </c>
    </row>
    <row r="3255" spans="1:9">
      <c r="A3255" s="32" t="s">
        <v>3912</v>
      </c>
      <c r="B3255" s="32" t="s">
        <v>2597</v>
      </c>
      <c r="C3255" s="32">
        <v>2</v>
      </c>
      <c r="D3255" s="32">
        <v>1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직접유입</v>
      </c>
      <c r="I3255" s="26" t="str">
        <f>IF(E3255="","",INDEX('기사 리스트'!B:B,MATCH("https://skinnonews.com"&amp;A3255,'기사 리스트'!C:C,0)))</f>
        <v/>
      </c>
    </row>
    <row r="3256" spans="1:9">
      <c r="A3256" s="32" t="s">
        <v>3913</v>
      </c>
      <c r="B3256" s="32" t="s">
        <v>2597</v>
      </c>
      <c r="C3256" s="32">
        <v>2</v>
      </c>
      <c r="D3256" s="32">
        <v>1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직접유입</v>
      </c>
      <c r="I3256" s="26" t="str">
        <f>IF(E3256="","",INDEX('기사 리스트'!B:B,MATCH("https://skinnonews.com"&amp;A3256,'기사 리스트'!C:C,0)))</f>
        <v/>
      </c>
    </row>
    <row r="3257" spans="1:9">
      <c r="A3257" s="32" t="s">
        <v>994</v>
      </c>
      <c r="B3257" s="32" t="s">
        <v>2653</v>
      </c>
      <c r="C3257" s="32">
        <v>1</v>
      </c>
      <c r="D3257" s="32">
        <v>1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Padlet.com</v>
      </c>
      <c r="I3257" s="26" t="str">
        <f>IF(E3257="","",INDEX('기사 리스트'!B:B,MATCH("https://skinnonews.com"&amp;A3257,'기사 리스트'!C:C,0)))</f>
        <v/>
      </c>
    </row>
    <row r="3258" spans="1:9">
      <c r="A3258" s="32" t="s">
        <v>994</v>
      </c>
      <c r="B3258" s="32" t="s">
        <v>4823</v>
      </c>
      <c r="C3258" s="32">
        <v>1</v>
      </c>
      <c r="D3258" s="32">
        <v>1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Playground.mysuni.com</v>
      </c>
      <c r="I3258" s="26" t="str">
        <f>IF(E3258="","",INDEX('기사 리스트'!B:B,MATCH("https://skinnonews.com"&amp;A3258,'기사 리스트'!C:C,0)))</f>
        <v/>
      </c>
    </row>
    <row r="3259" spans="1:9">
      <c r="A3259" s="32" t="s">
        <v>994</v>
      </c>
      <c r="B3259" s="32" t="s">
        <v>4780</v>
      </c>
      <c r="C3259" s="32">
        <v>1</v>
      </c>
      <c r="D3259" s="32">
        <v>1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Qr.naver.com</v>
      </c>
      <c r="I3259" s="26" t="str">
        <f>IF(E3259="","",INDEX('기사 리스트'!B:B,MATCH("https://skinnonews.com"&amp;A3259,'기사 리스트'!C:C,0)))</f>
        <v/>
      </c>
    </row>
    <row r="3260" spans="1:9">
      <c r="A3260" s="32" t="s">
        <v>994</v>
      </c>
      <c r="B3260" s="32" t="s">
        <v>4824</v>
      </c>
      <c r="C3260" s="32">
        <v>1</v>
      </c>
      <c r="D3260" s="32">
        <v>1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Sk-on.co.kr</v>
      </c>
      <c r="I3260" s="26" t="str">
        <f>IF(E3260="","",INDEX('기사 리스트'!B:B,MATCH("https://skinnonews.com"&amp;A3260,'기사 리스트'!C:C,0)))</f>
        <v/>
      </c>
    </row>
    <row r="3261" spans="1:9">
      <c r="A3261" s="32" t="s">
        <v>994</v>
      </c>
      <c r="B3261" s="32" t="s">
        <v>2639</v>
      </c>
      <c r="C3261" s="32">
        <v>1</v>
      </c>
      <c r="D3261" s="32">
        <v>1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Skinno</v>
      </c>
      <c r="I3261" s="26" t="str">
        <f>IF(E3261="","",INDEX('기사 리스트'!B:B,MATCH("https://skinnonews.com"&amp;A3261,'기사 리스트'!C:C,0)))</f>
        <v/>
      </c>
    </row>
    <row r="3262" spans="1:9">
      <c r="A3262" s="32" t="s">
        <v>994</v>
      </c>
      <c r="B3262" s="32" t="s">
        <v>2665</v>
      </c>
      <c r="C3262" s="32">
        <v>1</v>
      </c>
      <c r="D3262" s="32">
        <v>1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Skinnovation.recruiter.co.kr</v>
      </c>
      <c r="I3262" s="26" t="str">
        <f>IF(E3262="","",INDEX('기사 리스트'!B:B,MATCH("https://skinnonews.com"&amp;A3262,'기사 리스트'!C:C,0)))</f>
        <v/>
      </c>
    </row>
    <row r="3263" spans="1:9">
      <c r="A3263" s="32" t="s">
        <v>994</v>
      </c>
      <c r="B3263" s="32" t="s">
        <v>3365</v>
      </c>
      <c r="C3263" s="32">
        <v>1</v>
      </c>
      <c r="D3263" s="32">
        <v>0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Studio-yellowspider.local</v>
      </c>
      <c r="I3263" s="26" t="str">
        <f>IF(E3263="","",INDEX('기사 리스트'!B:B,MATCH("https://skinnonews.com"&amp;A3263,'기사 리스트'!C:C,0)))</f>
        <v/>
      </c>
    </row>
    <row r="3264" spans="1:9">
      <c r="A3264" s="32" t="s">
        <v>994</v>
      </c>
      <c r="B3264" s="32" t="s">
        <v>4825</v>
      </c>
      <c r="C3264" s="32">
        <v>1</v>
      </c>
      <c r="D3264" s="32">
        <v>1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Trk-mkt.tason.com</v>
      </c>
      <c r="I3264" s="26" t="str">
        <f>IF(E3264="","",INDEX('기사 리스트'!B:B,MATCH("https://skinnonews.com"&amp;A3264,'기사 리스트'!C:C,0)))</f>
        <v/>
      </c>
    </row>
    <row r="3265" spans="1:9">
      <c r="A3265" s="32" t="s">
        <v>994</v>
      </c>
      <c r="B3265" s="32" t="s">
        <v>4826</v>
      </c>
      <c r="C3265" s="32">
        <v>1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Xtrafficplus.xyz</v>
      </c>
      <c r="I3265" s="26" t="str">
        <f>IF(E3265="","",INDEX('기사 리스트'!B:B,MATCH("https://skinnonews.com"&amp;A3265,'기사 리스트'!C:C,0)))</f>
        <v/>
      </c>
    </row>
    <row r="3266" spans="1:9">
      <c r="A3266" s="32" t="s">
        <v>1706</v>
      </c>
      <c r="B3266" s="32" t="s">
        <v>2596</v>
      </c>
      <c r="C3266" s="32">
        <v>1</v>
      </c>
      <c r="D3266" s="32">
        <v>1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Google 검색</v>
      </c>
      <c r="I3266" s="26" t="str">
        <f>IF(E3266="","",INDEX('기사 리스트'!B:B,MATCH("https://skinnonews.com"&amp;A3266,'기사 리스트'!C:C,0)))</f>
        <v/>
      </c>
    </row>
    <row r="3267" spans="1:9">
      <c r="A3267" s="32" t="s">
        <v>3914</v>
      </c>
      <c r="B3267" s="32" t="s">
        <v>2596</v>
      </c>
      <c r="C3267" s="32">
        <v>1</v>
      </c>
      <c r="D3267" s="32">
        <v>1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Google 검색</v>
      </c>
      <c r="I3267" s="26" t="str">
        <f>IF(E3267="","",INDEX('기사 리스트'!B:B,MATCH("https://skinnonews.com"&amp;A3267,'기사 리스트'!C:C,0)))</f>
        <v/>
      </c>
    </row>
    <row r="3268" spans="1:9">
      <c r="A3268" s="32" t="s">
        <v>3915</v>
      </c>
      <c r="B3268" s="32" t="s">
        <v>2596</v>
      </c>
      <c r="C3268" s="32">
        <v>1</v>
      </c>
      <c r="D3268" s="32">
        <v>1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Google 검색</v>
      </c>
      <c r="I3268" s="26" t="str">
        <f>IF(E3268="","",INDEX('기사 리스트'!B:B,MATCH("https://skinnonews.com"&amp;A3268,'기사 리스트'!C:C,0)))</f>
        <v/>
      </c>
    </row>
    <row r="3269" spans="1:9">
      <c r="A3269" s="32" t="s">
        <v>1355</v>
      </c>
      <c r="B3269" s="32" t="s">
        <v>2609</v>
      </c>
      <c r="C3269" s="32">
        <v>1</v>
      </c>
      <c r="D3269" s="32">
        <v>1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Bing</v>
      </c>
      <c r="I3269" s="26" t="str">
        <f>IF(E3269="","",INDEX('기사 리스트'!B:B,MATCH("https://skinnonews.com"&amp;A3269,'기사 리스트'!C:C,0)))</f>
        <v/>
      </c>
    </row>
    <row r="3270" spans="1:9">
      <c r="A3270" s="32" t="s">
        <v>1355</v>
      </c>
      <c r="B3270" s="32" t="s">
        <v>2607</v>
      </c>
      <c r="C3270" s="32">
        <v>1</v>
      </c>
      <c r="D3270" s="32">
        <v>1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Linkedin.com</v>
      </c>
      <c r="I3270" s="26" t="str">
        <f>IF(E3270="","",INDEX('기사 리스트'!B:B,MATCH("https://skinnonews.com"&amp;A3270,'기사 리스트'!C:C,0)))</f>
        <v/>
      </c>
    </row>
    <row r="3271" spans="1:9">
      <c r="A3271" s="32" t="s">
        <v>1955</v>
      </c>
      <c r="B3271" s="32" t="s">
        <v>2609</v>
      </c>
      <c r="C3271" s="32">
        <v>1</v>
      </c>
      <c r="D3271" s="32">
        <v>1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Bing</v>
      </c>
      <c r="I3271" s="26" t="str">
        <f>IF(E3271="","",INDEX('기사 리스트'!B:B,MATCH("https://skinnonews.com"&amp;A3271,'기사 리스트'!C:C,0)))</f>
        <v/>
      </c>
    </row>
    <row r="3272" spans="1:9">
      <c r="A3272" s="32" t="s">
        <v>1955</v>
      </c>
      <c r="B3272" s="32" t="s">
        <v>2601</v>
      </c>
      <c r="C3272" s="32">
        <v>1</v>
      </c>
      <c r="D3272" s="32">
        <v>1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Naver.com</v>
      </c>
      <c r="I3272" s="26" t="str">
        <f>IF(E3272="","",INDEX('기사 리스트'!B:B,MATCH("https://skinnonews.com"&amp;A3272,'기사 리스트'!C:C,0)))</f>
        <v/>
      </c>
    </row>
    <row r="3273" spans="1:9">
      <c r="A3273" s="32" t="s">
        <v>2376</v>
      </c>
      <c r="B3273" s="32" t="s">
        <v>2596</v>
      </c>
      <c r="C3273" s="32">
        <v>1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Google 검색</v>
      </c>
      <c r="I3273" s="26" t="str">
        <f>IF(E3273="","",INDEX('기사 리스트'!B:B,MATCH("https://skinnonews.com"&amp;A3273,'기사 리스트'!C:C,0)))</f>
        <v/>
      </c>
    </row>
    <row r="3274" spans="1:9">
      <c r="A3274" s="32" t="s">
        <v>1859</v>
      </c>
      <c r="B3274" s="32" t="s">
        <v>2609</v>
      </c>
      <c r="C3274" s="32">
        <v>1</v>
      </c>
      <c r="D3274" s="32">
        <v>1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Bing</v>
      </c>
      <c r="I3274" s="26" t="str">
        <f>IF(E3274="","",INDEX('기사 리스트'!B:B,MATCH("https://skinnonews.com"&amp;A3274,'기사 리스트'!C:C,0)))</f>
        <v/>
      </c>
    </row>
    <row r="3275" spans="1:9">
      <c r="A3275" s="32" t="s">
        <v>1669</v>
      </c>
      <c r="B3275" s="32" t="s">
        <v>2637</v>
      </c>
      <c r="C3275" s="32">
        <v>1</v>
      </c>
      <c r="D3275" s="32">
        <v>1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Facebook.com</v>
      </c>
      <c r="I3275" s="26" t="str">
        <f>IF(E3275="","",INDEX('기사 리스트'!B:B,MATCH("https://skinnonews.com"&amp;A3275,'기사 리스트'!C:C,0)))</f>
        <v/>
      </c>
    </row>
    <row r="3276" spans="1:9">
      <c r="A3276" s="32" t="s">
        <v>1669</v>
      </c>
      <c r="B3276" s="32" t="s">
        <v>2635</v>
      </c>
      <c r="C3276" s="32">
        <v>1</v>
      </c>
      <c r="D3276" s="32">
        <v>1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L.facebook.com</v>
      </c>
      <c r="I3276" s="26" t="str">
        <f>IF(E3276="","",INDEX('기사 리스트'!B:B,MATCH("https://skinnonews.com"&amp;A3276,'기사 리스트'!C:C,0)))</f>
        <v/>
      </c>
    </row>
    <row r="3277" spans="1:9">
      <c r="A3277" s="32" t="s">
        <v>1669</v>
      </c>
      <c r="B3277" s="32" t="s">
        <v>2601</v>
      </c>
      <c r="C3277" s="32">
        <v>1</v>
      </c>
      <c r="D3277" s="32">
        <v>1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Naver.com</v>
      </c>
      <c r="I3277" s="26" t="str">
        <f>IF(E3277="","",INDEX('기사 리스트'!B:B,MATCH("https://skinnonews.com"&amp;A3277,'기사 리스트'!C:C,0)))</f>
        <v/>
      </c>
    </row>
    <row r="3278" spans="1:9">
      <c r="A3278" s="32" t="s">
        <v>1097</v>
      </c>
      <c r="B3278" s="32" t="s">
        <v>2597</v>
      </c>
      <c r="C3278" s="32">
        <v>1</v>
      </c>
      <c r="D3278" s="32">
        <v>1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직접유입</v>
      </c>
      <c r="I3278" s="26" t="str">
        <f>IF(E3278="","",INDEX('기사 리스트'!B:B,MATCH("https://skinnonews.com"&amp;A3278,'기사 리스트'!C:C,0)))</f>
        <v/>
      </c>
    </row>
    <row r="3279" spans="1:9">
      <c r="A3279" s="32" t="s">
        <v>1097</v>
      </c>
      <c r="B3279" s="32" t="s">
        <v>2643</v>
      </c>
      <c r="C3279" s="32">
        <v>1</v>
      </c>
      <c r="D3279" s="32">
        <v>1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Lens.google.com</v>
      </c>
      <c r="I3279" s="26" t="str">
        <f>IF(E3279="","",INDEX('기사 리스트'!B:B,MATCH("https://skinnonews.com"&amp;A3279,'기사 리스트'!C:C,0)))</f>
        <v/>
      </c>
    </row>
    <row r="3280" spans="1:9">
      <c r="A3280" s="32" t="s">
        <v>1956</v>
      </c>
      <c r="B3280" s="32" t="s">
        <v>2597</v>
      </c>
      <c r="C3280" s="32">
        <v>1</v>
      </c>
      <c r="D3280" s="32">
        <v>1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직접유입</v>
      </c>
      <c r="I3280" s="26" t="str">
        <f>IF(E3280="","",INDEX('기사 리스트'!B:B,MATCH("https://skinnonews.com"&amp;A3280,'기사 리스트'!C:C,0)))</f>
        <v/>
      </c>
    </row>
    <row r="3281" spans="1:9">
      <c r="A3281" s="32" t="s">
        <v>1957</v>
      </c>
      <c r="B3281" s="32" t="s">
        <v>2597</v>
      </c>
      <c r="C3281" s="32">
        <v>1</v>
      </c>
      <c r="D3281" s="32">
        <v>1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직접유입</v>
      </c>
      <c r="I3281" s="26" t="str">
        <f>IF(E3281="","",INDEX('기사 리스트'!B:B,MATCH("https://skinnonews.com"&amp;A3281,'기사 리스트'!C:C,0)))</f>
        <v/>
      </c>
    </row>
    <row r="3282" spans="1:9">
      <c r="A3282" s="32" t="s">
        <v>3577</v>
      </c>
      <c r="B3282" s="32" t="s">
        <v>2597</v>
      </c>
      <c r="C3282" s="32">
        <v>1</v>
      </c>
      <c r="D3282" s="32">
        <v>1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직접유입</v>
      </c>
      <c r="I3282" s="26" t="str">
        <f>IF(E3282="","",INDEX('기사 리스트'!B:B,MATCH("https://skinnonews.com"&amp;A3282,'기사 리스트'!C:C,0)))</f>
        <v/>
      </c>
    </row>
    <row r="3283" spans="1:9">
      <c r="A3283" s="32" t="s">
        <v>3577</v>
      </c>
      <c r="B3283" s="32" t="s">
        <v>2619</v>
      </c>
      <c r="C3283" s="32">
        <v>1</v>
      </c>
      <c r="D3283" s="32">
        <v>1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Skinnovation.co.kr</v>
      </c>
      <c r="I3283" s="26" t="str">
        <f>IF(E3283="","",INDEX('기사 리스트'!B:B,MATCH("https://skinnonews.com"&amp;A3283,'기사 리스트'!C:C,0)))</f>
        <v/>
      </c>
    </row>
    <row r="3284" spans="1:9">
      <c r="A3284" s="32" t="s">
        <v>3577</v>
      </c>
      <c r="B3284" s="32" t="s">
        <v>2612</v>
      </c>
      <c r="C3284" s="32">
        <v>1</v>
      </c>
      <c r="D3284" s="32">
        <v>1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Youtube.com</v>
      </c>
      <c r="I3284" s="26" t="str">
        <f>IF(E3284="","",INDEX('기사 리스트'!B:B,MATCH("https://skinnonews.com"&amp;A3284,'기사 리스트'!C:C,0)))</f>
        <v/>
      </c>
    </row>
    <row r="3285" spans="1:9">
      <c r="A3285" s="32" t="s">
        <v>2066</v>
      </c>
      <c r="B3285" s="32" t="s">
        <v>2596</v>
      </c>
      <c r="C3285" s="32">
        <v>1</v>
      </c>
      <c r="D3285" s="32">
        <v>1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Google 검색</v>
      </c>
      <c r="I3285" s="26" t="str">
        <f>IF(E3285="","",INDEX('기사 리스트'!B:B,MATCH("https://skinnonews.com"&amp;A3285,'기사 리스트'!C:C,0)))</f>
        <v/>
      </c>
    </row>
    <row r="3286" spans="1:9">
      <c r="A3286" s="32" t="s">
        <v>1707</v>
      </c>
      <c r="B3286" s="32" t="s">
        <v>2597</v>
      </c>
      <c r="C3286" s="32">
        <v>1</v>
      </c>
      <c r="D3286" s="32">
        <v>1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직접유입</v>
      </c>
      <c r="I3286" s="26" t="str">
        <f>IF(E3286="","",INDEX('기사 리스트'!B:B,MATCH("https://skinnonews.com"&amp;A3286,'기사 리스트'!C:C,0)))</f>
        <v/>
      </c>
    </row>
    <row r="3287" spans="1:9">
      <c r="A3287" s="32" t="s">
        <v>1707</v>
      </c>
      <c r="B3287" s="32" t="s">
        <v>2607</v>
      </c>
      <c r="C3287" s="32">
        <v>1</v>
      </c>
      <c r="D3287" s="32">
        <v>1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Linkedin.com</v>
      </c>
      <c r="I3287" s="26" t="str">
        <f>IF(E3287="","",INDEX('기사 리스트'!B:B,MATCH("https://skinnonews.com"&amp;A3287,'기사 리스트'!C:C,0)))</f>
        <v/>
      </c>
    </row>
    <row r="3288" spans="1:9">
      <c r="A3288" s="32" t="s">
        <v>1707</v>
      </c>
      <c r="B3288" s="32" t="s">
        <v>2599</v>
      </c>
      <c r="C3288" s="32">
        <v>1</v>
      </c>
      <c r="D3288" s="32">
        <v>1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Sk-on.com</v>
      </c>
      <c r="I3288" s="26" t="str">
        <f>IF(E3288="","",INDEX('기사 리스트'!B:B,MATCH("https://skinnonews.com"&amp;A3288,'기사 리스트'!C:C,0)))</f>
        <v/>
      </c>
    </row>
    <row r="3289" spans="1:9">
      <c r="A3289" s="32" t="s">
        <v>1708</v>
      </c>
      <c r="B3289" s="32" t="s">
        <v>2596</v>
      </c>
      <c r="C3289" s="32">
        <v>1</v>
      </c>
      <c r="D3289" s="32">
        <v>1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Google 검색</v>
      </c>
      <c r="I3289" s="26" t="str">
        <f>IF(E3289="","",INDEX('기사 리스트'!B:B,MATCH("https://skinnonews.com"&amp;A3289,'기사 리스트'!C:C,0)))</f>
        <v/>
      </c>
    </row>
    <row r="3290" spans="1:9">
      <c r="A3290" s="32" t="s">
        <v>2203</v>
      </c>
      <c r="B3290" s="32" t="s">
        <v>2596</v>
      </c>
      <c r="C3290" s="32">
        <v>1</v>
      </c>
      <c r="D3290" s="32">
        <v>1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Google 검색</v>
      </c>
      <c r="I3290" s="26" t="str">
        <f>IF(E3290="","",INDEX('기사 리스트'!B:B,MATCH("https://skinnonews.com"&amp;A3290,'기사 리스트'!C:C,0)))</f>
        <v/>
      </c>
    </row>
    <row r="3291" spans="1:9">
      <c r="A3291" s="32" t="s">
        <v>3916</v>
      </c>
      <c r="B3291" s="32" t="s">
        <v>2596</v>
      </c>
      <c r="C3291" s="32">
        <v>1</v>
      </c>
      <c r="D3291" s="32">
        <v>1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Google 검색</v>
      </c>
      <c r="I3291" s="26" t="str">
        <f>IF(E3291="","",INDEX('기사 리스트'!B:B,MATCH("https://skinnonews.com"&amp;A3291,'기사 리스트'!C:C,0)))</f>
        <v/>
      </c>
    </row>
    <row r="3292" spans="1:9">
      <c r="A3292" s="32" t="s">
        <v>3917</v>
      </c>
      <c r="B3292" s="32" t="s">
        <v>2596</v>
      </c>
      <c r="C3292" s="32">
        <v>1</v>
      </c>
      <c r="D3292" s="32">
        <v>1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Google 검색</v>
      </c>
      <c r="I3292" s="26" t="str">
        <f>IF(E3292="","",INDEX('기사 리스트'!B:B,MATCH("https://skinnonews.com"&amp;A3292,'기사 리스트'!C:C,0)))</f>
        <v/>
      </c>
    </row>
    <row r="3293" spans="1:9">
      <c r="A3293" s="32" t="s">
        <v>1133</v>
      </c>
      <c r="B3293" s="32" t="s">
        <v>2597</v>
      </c>
      <c r="C3293" s="32">
        <v>1</v>
      </c>
      <c r="D3293" s="32">
        <v>1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직접유입</v>
      </c>
      <c r="I3293" s="26" t="str">
        <f>IF(E3293="","",INDEX('기사 리스트'!B:B,MATCH("https://skinnonews.com"&amp;A3293,'기사 리스트'!C:C,0)))</f>
        <v/>
      </c>
    </row>
    <row r="3294" spans="1:9">
      <c r="A3294" s="32" t="s">
        <v>1133</v>
      </c>
      <c r="B3294" s="32" t="s">
        <v>2609</v>
      </c>
      <c r="C3294" s="32">
        <v>1</v>
      </c>
      <c r="D3294" s="32">
        <v>1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Bing</v>
      </c>
      <c r="I3294" s="26" t="str">
        <f>IF(E3294="","",INDEX('기사 리스트'!B:B,MATCH("https://skinnonews.com"&amp;A3294,'기사 리스트'!C:C,0)))</f>
        <v/>
      </c>
    </row>
    <row r="3295" spans="1:9">
      <c r="A3295" s="32" t="s">
        <v>1133</v>
      </c>
      <c r="B3295" s="32" t="s">
        <v>2647</v>
      </c>
      <c r="C3295" s="32">
        <v>1</v>
      </c>
      <c r="D3295" s="32">
        <v>1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M.search.daum.net</v>
      </c>
      <c r="I3295" s="26" t="str">
        <f>IF(E3295="","",INDEX('기사 리스트'!B:B,MATCH("https://skinnonews.com"&amp;A3295,'기사 리스트'!C:C,0)))</f>
        <v/>
      </c>
    </row>
    <row r="3296" spans="1:9">
      <c r="A3296" s="32" t="s">
        <v>2377</v>
      </c>
      <c r="B3296" s="32" t="s">
        <v>2596</v>
      </c>
      <c r="C3296" s="32">
        <v>1</v>
      </c>
      <c r="D3296" s="32">
        <v>1</v>
      </c>
      <c r="E3296" s="26" t="str">
        <f>IFERROR(MATCH(A3296,기사별유입!$J$3:$J$3072,0),"")</f>
        <v/>
      </c>
      <c r="F3296" s="26" t="str">
        <f>IF(E3296="","",E3296&amp;"@"&amp;COUNTIF($E$1:E3296,E3296))</f>
        <v/>
      </c>
      <c r="G3296" s="26" t="str">
        <f t="shared" si="51"/>
        <v>Google 검색</v>
      </c>
      <c r="I3296" s="26" t="str">
        <f>IF(E3296="","",INDEX('기사 리스트'!B:B,MATCH("https://skinnonews.com"&amp;A3296,'기사 리스트'!C:C,0)))</f>
        <v/>
      </c>
    </row>
    <row r="3297" spans="1:9">
      <c r="A3297" s="32" t="s">
        <v>2378</v>
      </c>
      <c r="B3297" s="32" t="s">
        <v>2597</v>
      </c>
      <c r="C3297" s="32">
        <v>1</v>
      </c>
      <c r="D3297" s="32">
        <v>1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직접유입</v>
      </c>
      <c r="I3297" s="26" t="str">
        <f>IF(E3297="","",INDEX('기사 리스트'!B:B,MATCH("https://skinnonews.com"&amp;A3297,'기사 리스트'!C:C,0)))</f>
        <v/>
      </c>
    </row>
    <row r="3298" spans="1:9">
      <c r="A3298" s="32" t="s">
        <v>1270</v>
      </c>
      <c r="B3298" s="32" t="s">
        <v>2640</v>
      </c>
      <c r="C3298" s="32">
        <v>1</v>
      </c>
      <c r="D3298" s="32">
        <v>1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Daum</v>
      </c>
      <c r="I3298" s="26" t="str">
        <f>IF(E3298="","",INDEX('기사 리스트'!B:B,MATCH("https://skinnonews.com"&amp;A3298,'기사 리스트'!C:C,0)))</f>
        <v/>
      </c>
    </row>
    <row r="3299" spans="1:9">
      <c r="A3299" s="32" t="s">
        <v>3200</v>
      </c>
      <c r="B3299" s="32" t="s">
        <v>2596</v>
      </c>
      <c r="C3299" s="32">
        <v>1</v>
      </c>
      <c r="D3299" s="32">
        <v>1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Google 검색</v>
      </c>
      <c r="I3299" s="26" t="str">
        <f>IF(E3299="","",INDEX('기사 리스트'!B:B,MATCH("https://skinnonews.com"&amp;A3299,'기사 리스트'!C:C,0)))</f>
        <v/>
      </c>
    </row>
    <row r="3300" spans="1:9">
      <c r="A3300" s="32" t="s">
        <v>1044</v>
      </c>
      <c r="B3300" s="32" t="s">
        <v>2607</v>
      </c>
      <c r="C3300" s="32">
        <v>1</v>
      </c>
      <c r="D3300" s="32">
        <v>1</v>
      </c>
      <c r="E3300" s="26">
        <f>IFERROR(MATCH(A3300,기사별유입!$J$3:$J$3072,0),"")</f>
        <v>57</v>
      </c>
      <c r="F3300" s="26" t="str">
        <f>IF(E3300="","",E3300&amp;"@"&amp;COUNTIF($E$1:E3300,E3300))</f>
        <v>57@6</v>
      </c>
      <c r="G3300" s="26" t="str">
        <f t="shared" si="51"/>
        <v>Linkedin.com</v>
      </c>
      <c r="I3300" s="26" t="str">
        <f>IF(E3300="","",INDEX('기사 리스트'!B:B,MATCH("https://skinnonews.com"&amp;A3300,'기사 리스트'!C:C,0)))</f>
        <v>SK온·포드 합작 ‘블루오벌SK’, 미국 최대 배터리 공장 기공식</v>
      </c>
    </row>
    <row r="3301" spans="1:9">
      <c r="A3301" s="32" t="s">
        <v>1044</v>
      </c>
      <c r="B3301" s="32" t="s">
        <v>2601</v>
      </c>
      <c r="C3301" s="32">
        <v>1</v>
      </c>
      <c r="D3301" s="32">
        <v>1</v>
      </c>
      <c r="E3301" s="26">
        <f>IFERROR(MATCH(A3301,기사별유입!$J$3:$J$3072,0),"")</f>
        <v>57</v>
      </c>
      <c r="F3301" s="26" t="str">
        <f>IF(E3301="","",E3301&amp;"@"&amp;COUNTIF($E$1:E3301,E3301))</f>
        <v>57@7</v>
      </c>
      <c r="G3301" s="26" t="str">
        <f t="shared" si="51"/>
        <v>Naver.com</v>
      </c>
      <c r="I3301" s="26" t="str">
        <f>IF(E3301="","",INDEX('기사 리스트'!B:B,MATCH("https://skinnonews.com"&amp;A3301,'기사 리스트'!C:C,0)))</f>
        <v>SK온·포드 합작 ‘블루오벌SK’, 미국 최대 배터리 공장 기공식</v>
      </c>
    </row>
    <row r="3302" spans="1:9">
      <c r="A3302" s="32" t="s">
        <v>3018</v>
      </c>
      <c r="B3302" s="32" t="s">
        <v>2596</v>
      </c>
      <c r="C3302" s="32">
        <v>1</v>
      </c>
      <c r="D3302" s="32">
        <v>1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Google 검색</v>
      </c>
      <c r="I3302" s="26" t="str">
        <f>IF(E3302="","",INDEX('기사 리스트'!B:B,MATCH("https://skinnonews.com"&amp;A3302,'기사 리스트'!C:C,0)))</f>
        <v/>
      </c>
    </row>
    <row r="3303" spans="1:9">
      <c r="A3303" s="32" t="s">
        <v>3918</v>
      </c>
      <c r="B3303" s="32" t="s">
        <v>2596</v>
      </c>
      <c r="C3303" s="32">
        <v>1</v>
      </c>
      <c r="D3303" s="32">
        <v>1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Google 검색</v>
      </c>
      <c r="I3303" s="26" t="str">
        <f>IF(E3303="","",INDEX('기사 리스트'!B:B,MATCH("https://skinnonews.com"&amp;A3303,'기사 리스트'!C:C,0)))</f>
        <v/>
      </c>
    </row>
    <row r="3304" spans="1:9">
      <c r="A3304" s="32" t="s">
        <v>1100</v>
      </c>
      <c r="B3304" s="32" t="s">
        <v>2609</v>
      </c>
      <c r="C3304" s="32">
        <v>1</v>
      </c>
      <c r="D3304" s="32">
        <v>1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Bing</v>
      </c>
      <c r="I3304" s="26" t="str">
        <f>IF(E3304="","",INDEX('기사 리스트'!B:B,MATCH("https://skinnonews.com"&amp;A3304,'기사 리스트'!C:C,0)))</f>
        <v/>
      </c>
    </row>
    <row r="3305" spans="1:9">
      <c r="A3305" s="32" t="s">
        <v>1100</v>
      </c>
      <c r="B3305" s="32" t="s">
        <v>2647</v>
      </c>
      <c r="C3305" s="32">
        <v>1</v>
      </c>
      <c r="D3305" s="32">
        <v>1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M.search.daum.net</v>
      </c>
      <c r="I3305" s="26" t="str">
        <f>IF(E3305="","",INDEX('기사 리스트'!B:B,MATCH("https://skinnonews.com"&amp;A3305,'기사 리스트'!C:C,0)))</f>
        <v/>
      </c>
    </row>
    <row r="3306" spans="1:9">
      <c r="A3306" s="32" t="s">
        <v>1356</v>
      </c>
      <c r="B3306" s="32" t="s">
        <v>2642</v>
      </c>
      <c r="C3306" s="32">
        <v>1</v>
      </c>
      <c r="D3306" s="32">
        <v>1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M.facebook.com</v>
      </c>
      <c r="I3306" s="26" t="str">
        <f>IF(E3306="","",INDEX('기사 리스트'!B:B,MATCH("https://skinnonews.com"&amp;A3306,'기사 리스트'!C:C,0)))</f>
        <v/>
      </c>
    </row>
    <row r="3307" spans="1:9">
      <c r="A3307" s="32" t="s">
        <v>1356</v>
      </c>
      <c r="B3307" s="32" t="s">
        <v>2606</v>
      </c>
      <c r="C3307" s="32">
        <v>1</v>
      </c>
      <c r="D3307" s="32">
        <v>1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M.search.naver.com</v>
      </c>
      <c r="I3307" s="26" t="str">
        <f>IF(E3307="","",INDEX('기사 리스트'!B:B,MATCH("https://skinnonews.com"&amp;A3307,'기사 리스트'!C:C,0)))</f>
        <v/>
      </c>
    </row>
    <row r="3308" spans="1:9">
      <c r="A3308" s="32" t="s">
        <v>3201</v>
      </c>
      <c r="B3308" s="32" t="s">
        <v>2597</v>
      </c>
      <c r="C3308" s="32">
        <v>1</v>
      </c>
      <c r="D3308" s="32">
        <v>1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직접유입</v>
      </c>
      <c r="I3308" s="26" t="str">
        <f>IF(E3308="","",INDEX('기사 리스트'!B:B,MATCH("https://skinnonews.com"&amp;A3308,'기사 리스트'!C:C,0)))</f>
        <v/>
      </c>
    </row>
    <row r="3309" spans="1:9">
      <c r="A3309" s="32" t="s">
        <v>2205</v>
      </c>
      <c r="B3309" s="32" t="s">
        <v>2596</v>
      </c>
      <c r="C3309" s="32">
        <v>1</v>
      </c>
      <c r="D3309" s="32">
        <v>1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Google 검색</v>
      </c>
      <c r="I3309" s="26" t="str">
        <f>IF(E3309="","",INDEX('기사 리스트'!B:B,MATCH("https://skinnonews.com"&amp;A3309,'기사 리스트'!C:C,0)))</f>
        <v/>
      </c>
    </row>
    <row r="3310" spans="1:9">
      <c r="A3310" s="32" t="s">
        <v>1449</v>
      </c>
      <c r="B3310" s="32" t="s">
        <v>2601</v>
      </c>
      <c r="C3310" s="32">
        <v>1</v>
      </c>
      <c r="D3310" s="32">
        <v>1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Naver.com</v>
      </c>
      <c r="I3310" s="26" t="str">
        <f>IF(E3310="","",INDEX('기사 리스트'!B:B,MATCH("https://skinnonews.com"&amp;A3310,'기사 리스트'!C:C,0)))</f>
        <v/>
      </c>
    </row>
    <row r="3311" spans="1:9">
      <c r="A3311" s="32" t="s">
        <v>1071</v>
      </c>
      <c r="B3311" s="32" t="s">
        <v>4723</v>
      </c>
      <c r="C3311" s="32">
        <v>1</v>
      </c>
      <c r="D3311" s="32">
        <v>1</v>
      </c>
      <c r="E3311" s="26" t="str">
        <f>IFERROR(MATCH(A3311,기사별유입!$J$3:$J$3072,0),"")</f>
        <v/>
      </c>
      <c r="F3311" s="26" t="str">
        <f>IF(E3311="","",E3311&amp;"@"&amp;COUNTIF($E$1:E3311,E3311))</f>
        <v/>
      </c>
      <c r="G3311" s="26" t="str">
        <f t="shared" si="51"/>
        <v>Claude.ai</v>
      </c>
      <c r="I3311" s="26" t="str">
        <f>IF(E3311="","",INDEX('기사 리스트'!B:B,MATCH("https://skinnonews.com"&amp;A3311,'기사 리스트'!C:C,0)))</f>
        <v/>
      </c>
    </row>
    <row r="3312" spans="1:9">
      <c r="A3312" s="32" t="s">
        <v>1071</v>
      </c>
      <c r="B3312" s="32" t="s">
        <v>2601</v>
      </c>
      <c r="C3312" s="32">
        <v>1</v>
      </c>
      <c r="D3312" s="32">
        <v>1</v>
      </c>
      <c r="E3312" s="26" t="str">
        <f>IFERROR(MATCH(A3312,기사별유입!$J$3:$J$3072,0),"")</f>
        <v/>
      </c>
      <c r="F3312" s="26" t="str">
        <f>IF(E3312="","",E3312&amp;"@"&amp;COUNTIF($E$1:E3312,E3312))</f>
        <v/>
      </c>
      <c r="G3312" s="26" t="str">
        <f t="shared" si="51"/>
        <v>Naver.com</v>
      </c>
      <c r="I3312" s="26" t="str">
        <f>IF(E3312="","",INDEX('기사 리스트'!B:B,MATCH("https://skinnonews.com"&amp;A3312,'기사 리스트'!C:C,0)))</f>
        <v/>
      </c>
    </row>
    <row r="3313" spans="1:9">
      <c r="A3313" s="32" t="s">
        <v>1520</v>
      </c>
      <c r="B3313" s="32" t="s">
        <v>2597</v>
      </c>
      <c r="C3313" s="32">
        <v>1</v>
      </c>
      <c r="D3313" s="32">
        <v>1</v>
      </c>
      <c r="E3313" s="26" t="str">
        <f>IFERROR(MATCH(A3313,기사별유입!$J$3:$J$3072,0),"")</f>
        <v/>
      </c>
      <c r="F3313" s="26" t="str">
        <f>IF(E3313="","",E3313&amp;"@"&amp;COUNTIF($E$1:E3313,E3313))</f>
        <v/>
      </c>
      <c r="G3313" s="26" t="str">
        <f t="shared" si="51"/>
        <v>직접유입</v>
      </c>
      <c r="I3313" s="26" t="str">
        <f>IF(E3313="","",INDEX('기사 리스트'!B:B,MATCH("https://skinnonews.com"&amp;A3313,'기사 리스트'!C:C,0)))</f>
        <v/>
      </c>
    </row>
    <row r="3314" spans="1:9">
      <c r="A3314" s="32" t="s">
        <v>3919</v>
      </c>
      <c r="B3314" s="32" t="s">
        <v>2598</v>
      </c>
      <c r="C3314" s="32">
        <v>1</v>
      </c>
      <c r="D3314" s="32">
        <v>1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Naver 검색</v>
      </c>
      <c r="I3314" s="26" t="str">
        <f>IF(E3314="","",INDEX('기사 리스트'!B:B,MATCH("https://skinnonews.com"&amp;A3314,'기사 리스트'!C:C,0)))</f>
        <v/>
      </c>
    </row>
    <row r="3315" spans="1:9">
      <c r="A3315" s="32" t="s">
        <v>3026</v>
      </c>
      <c r="B3315" s="32" t="s">
        <v>2596</v>
      </c>
      <c r="C3315" s="32">
        <v>1</v>
      </c>
      <c r="D3315" s="32">
        <v>1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Google 검색</v>
      </c>
      <c r="I3315" s="26" t="str">
        <f>IF(E3315="","",INDEX('기사 리스트'!B:B,MATCH("https://skinnonews.com"&amp;A3315,'기사 리스트'!C:C,0)))</f>
        <v/>
      </c>
    </row>
    <row r="3316" spans="1:9">
      <c r="A3316" s="32" t="s">
        <v>2828</v>
      </c>
      <c r="B3316" s="32" t="s">
        <v>2596</v>
      </c>
      <c r="C3316" s="32">
        <v>1</v>
      </c>
      <c r="D3316" s="32">
        <v>1</v>
      </c>
      <c r="E3316" s="26" t="str">
        <f>IFERROR(MATCH(A3316,기사별유입!$J$3:$J$3072,0),"")</f>
        <v/>
      </c>
      <c r="F3316" s="26" t="str">
        <f>IF(E3316="","",E3316&amp;"@"&amp;COUNTIF($E$1:E3316,E3316))</f>
        <v/>
      </c>
      <c r="G3316" s="26" t="str">
        <f t="shared" si="51"/>
        <v>Google 검색</v>
      </c>
      <c r="I3316" s="26" t="str">
        <f>IF(E3316="","",INDEX('기사 리스트'!B:B,MATCH("https://skinnonews.com"&amp;A3316,'기사 리스트'!C:C,0)))</f>
        <v/>
      </c>
    </row>
    <row r="3317" spans="1:9">
      <c r="A3317" s="32" t="s">
        <v>2828</v>
      </c>
      <c r="B3317" s="32" t="s">
        <v>2598</v>
      </c>
      <c r="C3317" s="32">
        <v>1</v>
      </c>
      <c r="D3317" s="32">
        <v>1</v>
      </c>
      <c r="E3317" s="26" t="str">
        <f>IFERROR(MATCH(A3317,기사별유입!$J$3:$J$3072,0),"")</f>
        <v/>
      </c>
      <c r="F3317" s="26" t="str">
        <f>IF(E3317="","",E3317&amp;"@"&amp;COUNTIF($E$1:E3317,E3317))</f>
        <v/>
      </c>
      <c r="G3317" s="26" t="str">
        <f t="shared" si="51"/>
        <v>Naver 검색</v>
      </c>
      <c r="I3317" s="26" t="str">
        <f>IF(E3317="","",INDEX('기사 리스트'!B:B,MATCH("https://skinnonews.com"&amp;A3317,'기사 리스트'!C:C,0)))</f>
        <v/>
      </c>
    </row>
    <row r="3318" spans="1:9">
      <c r="A3318" s="32" t="s">
        <v>2828</v>
      </c>
      <c r="B3318" s="32" t="s">
        <v>2603</v>
      </c>
      <c r="C3318" s="32">
        <v>1</v>
      </c>
      <c r="D3318" s="32">
        <v>1</v>
      </c>
      <c r="E3318" s="26" t="str">
        <f>IFERROR(MATCH(A3318,기사별유입!$J$3:$J$3072,0),"")</f>
        <v/>
      </c>
      <c r="F3318" s="26" t="str">
        <f>IF(E3318="","",E3318&amp;"@"&amp;COUNTIF($E$1:E3318,E3318))</f>
        <v/>
      </c>
      <c r="G3318" s="26" t="str">
        <f t="shared" si="51"/>
        <v>Skenergy.com</v>
      </c>
      <c r="I3318" s="26" t="str">
        <f>IF(E3318="","",INDEX('기사 리스트'!B:B,MATCH("https://skinnonews.com"&amp;A3318,'기사 리스트'!C:C,0)))</f>
        <v/>
      </c>
    </row>
    <row r="3319" spans="1:9">
      <c r="A3319" s="32" t="s">
        <v>2206</v>
      </c>
      <c r="B3319" s="32" t="s">
        <v>2631</v>
      </c>
      <c r="C3319" s="32">
        <v>1</v>
      </c>
      <c r="D3319" s="32">
        <v>1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Newsletter</v>
      </c>
      <c r="I3319" s="26" t="str">
        <f>IF(E3319="","",INDEX('기사 리스트'!B:B,MATCH("https://skinnonews.com"&amp;A3319,'기사 리스트'!C:C,0)))</f>
        <v/>
      </c>
    </row>
    <row r="3320" spans="1:9">
      <c r="A3320" s="32" t="s">
        <v>2803</v>
      </c>
      <c r="B3320" s="32" t="s">
        <v>2596</v>
      </c>
      <c r="C3320" s="32">
        <v>1</v>
      </c>
      <c r="D3320" s="32">
        <v>1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Google 검색</v>
      </c>
      <c r="I3320" s="26" t="str">
        <f>IF(E3320="","",INDEX('기사 리스트'!B:B,MATCH("https://skinnonews.com"&amp;A3320,'기사 리스트'!C:C,0)))</f>
        <v/>
      </c>
    </row>
    <row r="3321" spans="1:9">
      <c r="A3321" s="32" t="s">
        <v>2207</v>
      </c>
      <c r="B3321" s="32" t="s">
        <v>2596</v>
      </c>
      <c r="C3321" s="32">
        <v>1</v>
      </c>
      <c r="D3321" s="32">
        <v>1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Google 검색</v>
      </c>
      <c r="I3321" s="26" t="str">
        <f>IF(E3321="","",INDEX('기사 리스트'!B:B,MATCH("https://skinnonews.com"&amp;A3321,'기사 리스트'!C:C,0)))</f>
        <v/>
      </c>
    </row>
    <row r="3322" spans="1:9">
      <c r="A3322" s="32" t="s">
        <v>2207</v>
      </c>
      <c r="B3322" s="32" t="s">
        <v>2599</v>
      </c>
      <c r="C3322" s="32">
        <v>1</v>
      </c>
      <c r="D3322" s="32">
        <v>1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Sk-on.com</v>
      </c>
      <c r="I3322" s="26" t="str">
        <f>IF(E3322="","",INDEX('기사 리스트'!B:B,MATCH("https://skinnonews.com"&amp;A3322,'기사 리스트'!C:C,0)))</f>
        <v/>
      </c>
    </row>
    <row r="3323" spans="1:9">
      <c r="A3323" s="32" t="s">
        <v>2068</v>
      </c>
      <c r="B3323" s="32" t="s">
        <v>2601</v>
      </c>
      <c r="C3323" s="32">
        <v>1</v>
      </c>
      <c r="D3323" s="32">
        <v>1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Naver.com</v>
      </c>
      <c r="I3323" s="26" t="str">
        <f>IF(E3323="","",INDEX('기사 리스트'!B:B,MATCH("https://skinnonews.com"&amp;A3323,'기사 리스트'!C:C,0)))</f>
        <v/>
      </c>
    </row>
    <row r="3324" spans="1:9">
      <c r="A3324" s="32" t="s">
        <v>1316</v>
      </c>
      <c r="B3324" s="32" t="s">
        <v>2601</v>
      </c>
      <c r="C3324" s="32">
        <v>1</v>
      </c>
      <c r="D3324" s="32">
        <v>1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Naver.com</v>
      </c>
      <c r="I3324" s="26" t="str">
        <f>IF(E3324="","",INDEX('기사 리스트'!B:B,MATCH("https://skinnonews.com"&amp;A3324,'기사 리스트'!C:C,0)))</f>
        <v/>
      </c>
    </row>
    <row r="3325" spans="1:9">
      <c r="A3325" s="32" t="s">
        <v>1271</v>
      </c>
      <c r="B3325" s="32" t="s">
        <v>2598</v>
      </c>
      <c r="C3325" s="32">
        <v>1</v>
      </c>
      <c r="D3325" s="32">
        <v>1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Naver 검색</v>
      </c>
      <c r="I3325" s="26" t="str">
        <f>IF(E3325="","",INDEX('기사 리스트'!B:B,MATCH("https://skinnonews.com"&amp;A3325,'기사 리스트'!C:C,0)))</f>
        <v/>
      </c>
    </row>
    <row r="3326" spans="1:9">
      <c r="A3326" s="32" t="s">
        <v>1778</v>
      </c>
      <c r="B3326" s="32" t="s">
        <v>2609</v>
      </c>
      <c r="C3326" s="32">
        <v>1</v>
      </c>
      <c r="D3326" s="32">
        <v>1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Bing</v>
      </c>
      <c r="I3326" s="26" t="str">
        <f>IF(E3326="","",INDEX('기사 리스트'!B:B,MATCH("https://skinnonews.com"&amp;A3326,'기사 리스트'!C:C,0)))</f>
        <v/>
      </c>
    </row>
    <row r="3327" spans="1:9">
      <c r="A3327" s="32" t="s">
        <v>1778</v>
      </c>
      <c r="B3327" s="32" t="s">
        <v>2598</v>
      </c>
      <c r="C3327" s="32">
        <v>1</v>
      </c>
      <c r="D3327" s="32">
        <v>1</v>
      </c>
      <c r="E3327" s="26" t="str">
        <f>IFERROR(MATCH(A3327,기사별유입!$J$3:$J$3072,0),"")</f>
        <v/>
      </c>
      <c r="F3327" s="26" t="str">
        <f>IF(E3327="","",E3327&amp;"@"&amp;COUNTIF($E$1:E3327,E3327))</f>
        <v/>
      </c>
      <c r="G3327" s="26" t="str">
        <f t="shared" si="51"/>
        <v>Naver 검색</v>
      </c>
      <c r="I3327" s="26" t="str">
        <f>IF(E3327="","",INDEX('기사 리스트'!B:B,MATCH("https://skinnonews.com"&amp;A3327,'기사 리스트'!C:C,0)))</f>
        <v/>
      </c>
    </row>
    <row r="3328" spans="1:9">
      <c r="A3328" s="32" t="s">
        <v>1860</v>
      </c>
      <c r="B3328" s="32" t="s">
        <v>2597</v>
      </c>
      <c r="C3328" s="32">
        <v>1</v>
      </c>
      <c r="D3328" s="32">
        <v>1</v>
      </c>
      <c r="E3328" s="26" t="str">
        <f>IFERROR(MATCH(A3328,기사별유입!$J$3:$J$3072,0),"")</f>
        <v/>
      </c>
      <c r="F3328" s="26" t="str">
        <f>IF(E3328="","",E3328&amp;"@"&amp;COUNTIF($E$1:E3328,E3328))</f>
        <v/>
      </c>
      <c r="G3328" s="26" t="str">
        <f t="shared" si="51"/>
        <v>직접유입</v>
      </c>
      <c r="I3328" s="26" t="str">
        <f>IF(E3328="","",INDEX('기사 리스트'!B:B,MATCH("https://skinnonews.com"&amp;A3328,'기사 리스트'!C:C,0)))</f>
        <v/>
      </c>
    </row>
    <row r="3329" spans="1:9">
      <c r="A3329" s="32" t="s">
        <v>3920</v>
      </c>
      <c r="B3329" s="32" t="s">
        <v>2596</v>
      </c>
      <c r="C3329" s="32">
        <v>1</v>
      </c>
      <c r="D3329" s="32">
        <v>1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Google 검색</v>
      </c>
      <c r="I3329" s="26" t="str">
        <f>IF(E3329="","",INDEX('기사 리스트'!B:B,MATCH("https://skinnonews.com"&amp;A3329,'기사 리스트'!C:C,0)))</f>
        <v/>
      </c>
    </row>
    <row r="3330" spans="1:9">
      <c r="A3330" s="32" t="s">
        <v>3921</v>
      </c>
      <c r="B3330" s="32" t="s">
        <v>2596</v>
      </c>
      <c r="C3330" s="32">
        <v>1</v>
      </c>
      <c r="D3330" s="32">
        <v>1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Google 검색</v>
      </c>
      <c r="I3330" s="26" t="str">
        <f>IF(E3330="","",INDEX('기사 리스트'!B:B,MATCH("https://skinnonews.com"&amp;A3330,'기사 리스트'!C:C,0)))</f>
        <v/>
      </c>
    </row>
    <row r="3331" spans="1:9">
      <c r="A3331" s="32" t="s">
        <v>2380</v>
      </c>
      <c r="B3331" s="32" t="s">
        <v>2597</v>
      </c>
      <c r="C3331" s="32">
        <v>1</v>
      </c>
      <c r="D3331" s="32">
        <v>1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직접유입</v>
      </c>
      <c r="I3331" s="26" t="str">
        <f>IF(E3331="","",INDEX('기사 리스트'!B:B,MATCH("https://skinnonews.com"&amp;A3331,'기사 리스트'!C:C,0)))</f>
        <v/>
      </c>
    </row>
    <row r="3332" spans="1:9">
      <c r="A3332" s="32" t="s">
        <v>1566</v>
      </c>
      <c r="B3332" s="32" t="s">
        <v>2596</v>
      </c>
      <c r="C3332" s="32">
        <v>1</v>
      </c>
      <c r="D3332" s="32">
        <v>1</v>
      </c>
      <c r="E3332" s="26" t="str">
        <f>IFERROR(MATCH(A3332,기사별유입!$J$3:$J$3072,0),"")</f>
        <v/>
      </c>
      <c r="F3332" s="26" t="str">
        <f>IF(E3332="","",E3332&amp;"@"&amp;COUNTIF($E$1:E3332,E3332))</f>
        <v/>
      </c>
      <c r="G3332" s="26" t="str">
        <f t="shared" si="52"/>
        <v>Google 검색</v>
      </c>
      <c r="I3332" s="26" t="str">
        <f>IF(E3332="","",INDEX('기사 리스트'!B:B,MATCH("https://skinnonews.com"&amp;A3332,'기사 리스트'!C:C,0)))</f>
        <v/>
      </c>
    </row>
    <row r="3333" spans="1:9">
      <c r="A3333" s="32" t="s">
        <v>3082</v>
      </c>
      <c r="B3333" s="32" t="s">
        <v>2596</v>
      </c>
      <c r="C3333" s="32">
        <v>1</v>
      </c>
      <c r="D3333" s="32">
        <v>1</v>
      </c>
      <c r="E3333" s="26" t="str">
        <f>IFERROR(MATCH(A3333,기사별유입!$J$3:$J$3072,0),"")</f>
        <v/>
      </c>
      <c r="F3333" s="26" t="str">
        <f>IF(E3333="","",E3333&amp;"@"&amp;COUNTIF($E$1:E3333,E3333))</f>
        <v/>
      </c>
      <c r="G3333" s="26" t="str">
        <f t="shared" si="52"/>
        <v>Google 검색</v>
      </c>
      <c r="I3333" s="26" t="str">
        <f>IF(E3333="","",INDEX('기사 리스트'!B:B,MATCH("https://skinnonews.com"&amp;A3333,'기사 리스트'!C:C,0)))</f>
        <v/>
      </c>
    </row>
    <row r="3334" spans="1:9">
      <c r="A3334" s="32" t="s">
        <v>1961</v>
      </c>
      <c r="B3334" s="32" t="s">
        <v>2596</v>
      </c>
      <c r="C3334" s="32">
        <v>1</v>
      </c>
      <c r="D3334" s="32">
        <v>1</v>
      </c>
      <c r="E3334" s="26" t="str">
        <f>IFERROR(MATCH(A3334,기사별유입!$J$3:$J$3072,0),"")</f>
        <v/>
      </c>
      <c r="F3334" s="26" t="str">
        <f>IF(E3334="","",E3334&amp;"@"&amp;COUNTIF($E$1:E3334,E3334))</f>
        <v/>
      </c>
      <c r="G3334" s="26" t="str">
        <f t="shared" si="52"/>
        <v>Google 검색</v>
      </c>
      <c r="I3334" s="26" t="str">
        <f>IF(E3334="","",INDEX('기사 리스트'!B:B,MATCH("https://skinnonews.com"&amp;A3334,'기사 리스트'!C:C,0)))</f>
        <v/>
      </c>
    </row>
    <row r="3335" spans="1:9">
      <c r="A3335" s="32" t="s">
        <v>2208</v>
      </c>
      <c r="B3335" s="32" t="s">
        <v>2609</v>
      </c>
      <c r="C3335" s="32">
        <v>1</v>
      </c>
      <c r="D3335" s="32">
        <v>1</v>
      </c>
      <c r="E3335" s="26" t="str">
        <f>IFERROR(MATCH(A3335,기사별유입!$J$3:$J$3072,0),"")</f>
        <v/>
      </c>
      <c r="F3335" s="26" t="str">
        <f>IF(E3335="","",E3335&amp;"@"&amp;COUNTIF($E$1:E3335,E3335))</f>
        <v/>
      </c>
      <c r="G3335" s="26" t="str">
        <f t="shared" si="52"/>
        <v>Bing</v>
      </c>
      <c r="I3335" s="26" t="str">
        <f>IF(E3335="","",INDEX('기사 리스트'!B:B,MATCH("https://skinnonews.com"&amp;A3335,'기사 리스트'!C:C,0)))</f>
        <v/>
      </c>
    </row>
    <row r="3336" spans="1:9">
      <c r="A3336" s="32" t="s">
        <v>2381</v>
      </c>
      <c r="B3336" s="32" t="s">
        <v>2612</v>
      </c>
      <c r="C3336" s="32">
        <v>1</v>
      </c>
      <c r="D3336" s="32">
        <v>1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Youtube.com</v>
      </c>
      <c r="I3336" s="26" t="str">
        <f>IF(E3336="","",INDEX('기사 리스트'!B:B,MATCH("https://skinnonews.com"&amp;A3336,'기사 리스트'!C:C,0)))</f>
        <v/>
      </c>
    </row>
    <row r="3337" spans="1:9">
      <c r="A3337" s="32" t="s">
        <v>3677</v>
      </c>
      <c r="B3337" s="32" t="s">
        <v>2596</v>
      </c>
      <c r="C3337" s="32">
        <v>1</v>
      </c>
      <c r="D3337" s="32">
        <v>1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Google 검색</v>
      </c>
      <c r="I3337" s="26" t="str">
        <f>IF(E3337="","",INDEX('기사 리스트'!B:B,MATCH("https://skinnonews.com"&amp;A3337,'기사 리스트'!C:C,0)))</f>
        <v/>
      </c>
    </row>
    <row r="3338" spans="1:9">
      <c r="A3338" s="32" t="s">
        <v>3677</v>
      </c>
      <c r="B3338" s="32" t="s">
        <v>2603</v>
      </c>
      <c r="C3338" s="32">
        <v>1</v>
      </c>
      <c r="D3338" s="32">
        <v>1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Skenergy.com</v>
      </c>
      <c r="I3338" s="26" t="str">
        <f>IF(E3338="","",INDEX('기사 리스트'!B:B,MATCH("https://skinnonews.com"&amp;A3338,'기사 리스트'!C:C,0)))</f>
        <v/>
      </c>
    </row>
    <row r="3339" spans="1:9">
      <c r="A3339" s="32" t="s">
        <v>3922</v>
      </c>
      <c r="B3339" s="32" t="s">
        <v>2596</v>
      </c>
      <c r="C3339" s="32">
        <v>1</v>
      </c>
      <c r="D3339" s="32">
        <v>1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Google 검색</v>
      </c>
      <c r="I3339" s="26" t="str">
        <f>IF(E3339="","",INDEX('기사 리스트'!B:B,MATCH("https://skinnonews.com"&amp;A3339,'기사 리스트'!C:C,0)))</f>
        <v/>
      </c>
    </row>
    <row r="3340" spans="1:9">
      <c r="A3340" s="32" t="s">
        <v>3923</v>
      </c>
      <c r="B3340" s="32" t="s">
        <v>2643</v>
      </c>
      <c r="C3340" s="32">
        <v>1</v>
      </c>
      <c r="D3340" s="32">
        <v>1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Lens.google.com</v>
      </c>
      <c r="I3340" s="26" t="str">
        <f>IF(E3340="","",INDEX('기사 리스트'!B:B,MATCH("https://skinnonews.com"&amp;A3340,'기사 리스트'!C:C,0)))</f>
        <v/>
      </c>
    </row>
    <row r="3341" spans="1:9">
      <c r="A3341" s="32" t="s">
        <v>3924</v>
      </c>
      <c r="B3341" s="32" t="s">
        <v>2643</v>
      </c>
      <c r="C3341" s="32">
        <v>1</v>
      </c>
      <c r="D3341" s="32">
        <v>1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Lens.google.com</v>
      </c>
      <c r="I3341" s="26" t="str">
        <f>IF(E3341="","",INDEX('기사 리스트'!B:B,MATCH("https://skinnonews.com"&amp;A3341,'기사 리스트'!C:C,0)))</f>
        <v/>
      </c>
    </row>
    <row r="3342" spans="1:9">
      <c r="A3342" s="32" t="s">
        <v>2210</v>
      </c>
      <c r="B3342" s="32" t="s">
        <v>2596</v>
      </c>
      <c r="C3342" s="32">
        <v>1</v>
      </c>
      <c r="D3342" s="32">
        <v>1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Google 검색</v>
      </c>
      <c r="I3342" s="26" t="str">
        <f>IF(E3342="","",INDEX('기사 리스트'!B:B,MATCH("https://skinnonews.com"&amp;A3342,'기사 리스트'!C:C,0)))</f>
        <v/>
      </c>
    </row>
    <row r="3343" spans="1:9">
      <c r="A3343" s="32" t="s">
        <v>2783</v>
      </c>
      <c r="B3343" s="32" t="s">
        <v>2596</v>
      </c>
      <c r="C3343" s="32">
        <v>1</v>
      </c>
      <c r="D3343" s="32">
        <v>1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Google 검색</v>
      </c>
      <c r="I3343" s="26" t="str">
        <f>IF(E3343="","",INDEX('기사 리스트'!B:B,MATCH("https://skinnonews.com"&amp;A3343,'기사 리스트'!C:C,0)))</f>
        <v/>
      </c>
    </row>
    <row r="3344" spans="1:9">
      <c r="A3344" s="32" t="s">
        <v>1781</v>
      </c>
      <c r="B3344" s="32" t="s">
        <v>2607</v>
      </c>
      <c r="C3344" s="32">
        <v>1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Linkedin.com</v>
      </c>
      <c r="I3344" s="26" t="str">
        <f>IF(E3344="","",INDEX('기사 리스트'!B:B,MATCH("https://skinnonews.com"&amp;A3344,'기사 리스트'!C:C,0)))</f>
        <v/>
      </c>
    </row>
    <row r="3345" spans="1:9">
      <c r="A3345" s="32" t="s">
        <v>1258</v>
      </c>
      <c r="B3345" s="32" t="s">
        <v>2597</v>
      </c>
      <c r="C3345" s="32">
        <v>1</v>
      </c>
      <c r="D3345" s="32">
        <v>1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직접유입</v>
      </c>
      <c r="I3345" s="26" t="str">
        <f>IF(E3345="","",INDEX('기사 리스트'!B:B,MATCH("https://skinnonews.com"&amp;A3345,'기사 리스트'!C:C,0)))</f>
        <v/>
      </c>
    </row>
    <row r="3346" spans="1:9">
      <c r="A3346" s="32" t="s">
        <v>1258</v>
      </c>
      <c r="B3346" s="32" t="s">
        <v>2609</v>
      </c>
      <c r="C3346" s="32">
        <v>1</v>
      </c>
      <c r="D3346" s="32">
        <v>1</v>
      </c>
      <c r="E3346" s="26" t="str">
        <f>IFERROR(MATCH(A3346,기사별유입!$J$3:$J$3072,0),"")</f>
        <v/>
      </c>
      <c r="F3346" s="26" t="str">
        <f>IF(E3346="","",E3346&amp;"@"&amp;COUNTIF($E$1:E3346,E3346))</f>
        <v/>
      </c>
      <c r="G3346" s="26" t="str">
        <f t="shared" si="52"/>
        <v>Bing</v>
      </c>
      <c r="I3346" s="26" t="str">
        <f>IF(E3346="","",INDEX('기사 리스트'!B:B,MATCH("https://skinnonews.com"&amp;A3346,'기사 리스트'!C:C,0)))</f>
        <v/>
      </c>
    </row>
    <row r="3347" spans="1:9">
      <c r="A3347" s="32" t="s">
        <v>2382</v>
      </c>
      <c r="B3347" s="32" t="s">
        <v>2619</v>
      </c>
      <c r="C3347" s="32">
        <v>1</v>
      </c>
      <c r="D3347" s="32">
        <v>1</v>
      </c>
      <c r="E3347" s="26" t="str">
        <f>IFERROR(MATCH(A3347,기사별유입!$J$3:$J$3072,0),"")</f>
        <v/>
      </c>
      <c r="F3347" s="26" t="str">
        <f>IF(E3347="","",E3347&amp;"@"&amp;COUNTIF($E$1:E3347,E3347))</f>
        <v/>
      </c>
      <c r="G3347" s="26" t="str">
        <f t="shared" si="52"/>
        <v>Skinnovation.co.kr</v>
      </c>
      <c r="I3347" s="26" t="str">
        <f>IF(E3347="","",INDEX('기사 리스트'!B:B,MATCH("https://skinnonews.com"&amp;A3347,'기사 리스트'!C:C,0)))</f>
        <v/>
      </c>
    </row>
    <row r="3348" spans="1:9">
      <c r="A3348" s="32" t="s">
        <v>1306</v>
      </c>
      <c r="B3348" s="32" t="s">
        <v>2619</v>
      </c>
      <c r="C3348" s="32">
        <v>1</v>
      </c>
      <c r="D3348" s="32">
        <v>1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Skinnovation.co.kr</v>
      </c>
      <c r="I3348" s="26" t="str">
        <f>IF(E3348="","",INDEX('기사 리스트'!B:B,MATCH("https://skinnonews.com"&amp;A3348,'기사 리스트'!C:C,0)))</f>
        <v/>
      </c>
    </row>
    <row r="3349" spans="1:9">
      <c r="A3349" s="32" t="s">
        <v>3925</v>
      </c>
      <c r="B3349" s="32" t="s">
        <v>2596</v>
      </c>
      <c r="C3349" s="32">
        <v>1</v>
      </c>
      <c r="D3349" s="32">
        <v>1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Google 검색</v>
      </c>
      <c r="I3349" s="26" t="str">
        <f>IF(E3349="","",INDEX('기사 리스트'!B:B,MATCH("https://skinnonews.com"&amp;A3349,'기사 리스트'!C:C,0)))</f>
        <v/>
      </c>
    </row>
    <row r="3350" spans="1:9">
      <c r="A3350" s="32" t="s">
        <v>3926</v>
      </c>
      <c r="B3350" s="32" t="s">
        <v>2596</v>
      </c>
      <c r="C3350" s="32">
        <v>1</v>
      </c>
      <c r="D3350" s="32">
        <v>1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Google 검색</v>
      </c>
      <c r="I3350" s="26" t="str">
        <f>IF(E3350="","",INDEX('기사 리스트'!B:B,MATCH("https://skinnonews.com"&amp;A3350,'기사 리스트'!C:C,0)))</f>
        <v/>
      </c>
    </row>
    <row r="3351" spans="1:9">
      <c r="A3351" s="32" t="s">
        <v>1567</v>
      </c>
      <c r="B3351" s="32" t="s">
        <v>2607</v>
      </c>
      <c r="C3351" s="32">
        <v>1</v>
      </c>
      <c r="D3351" s="32">
        <v>1</v>
      </c>
      <c r="E3351" s="26" t="str">
        <f>IFERROR(MATCH(A3351,기사별유입!$J$3:$J$3072,0),"")</f>
        <v/>
      </c>
      <c r="F3351" s="26" t="str">
        <f>IF(E3351="","",E3351&amp;"@"&amp;COUNTIF($E$1:E3351,E3351))</f>
        <v/>
      </c>
      <c r="G3351" s="26" t="str">
        <f t="shared" si="52"/>
        <v>Linkedin.com</v>
      </c>
      <c r="I3351" s="26" t="str">
        <f>IF(E3351="","",INDEX('기사 리스트'!B:B,MATCH("https://skinnonews.com"&amp;A3351,'기사 리스트'!C:C,0)))</f>
        <v/>
      </c>
    </row>
    <row r="3352" spans="1:9">
      <c r="A3352" s="32" t="s">
        <v>3927</v>
      </c>
      <c r="B3352" s="32" t="s">
        <v>2596</v>
      </c>
      <c r="C3352" s="32">
        <v>1</v>
      </c>
      <c r="D3352" s="32">
        <v>1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Google 검색</v>
      </c>
      <c r="I3352" s="26" t="str">
        <f>IF(E3352="","",INDEX('기사 리스트'!B:B,MATCH("https://skinnonews.com"&amp;A3352,'기사 리스트'!C:C,0)))</f>
        <v/>
      </c>
    </row>
    <row r="3353" spans="1:9">
      <c r="A3353" s="32" t="s">
        <v>3928</v>
      </c>
      <c r="B3353" s="32" t="s">
        <v>2596</v>
      </c>
      <c r="C3353" s="32">
        <v>1</v>
      </c>
      <c r="D3353" s="32">
        <v>1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Google 검색</v>
      </c>
      <c r="I3353" s="26" t="str">
        <f>IF(E3353="","",INDEX('기사 리스트'!B:B,MATCH("https://skinnonews.com"&amp;A3353,'기사 리스트'!C:C,0)))</f>
        <v/>
      </c>
    </row>
    <row r="3354" spans="1:9">
      <c r="A3354" s="32" t="s">
        <v>3929</v>
      </c>
      <c r="B3354" s="32" t="s">
        <v>2643</v>
      </c>
      <c r="C3354" s="32">
        <v>1</v>
      </c>
      <c r="D3354" s="32">
        <v>1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Lens.google.com</v>
      </c>
      <c r="I3354" s="26" t="str">
        <f>IF(E3354="","",INDEX('기사 리스트'!B:B,MATCH("https://skinnonews.com"&amp;A3354,'기사 리스트'!C:C,0)))</f>
        <v/>
      </c>
    </row>
    <row r="3355" spans="1:9">
      <c r="A3355" s="32" t="s">
        <v>2070</v>
      </c>
      <c r="B3355" s="32" t="s">
        <v>2597</v>
      </c>
      <c r="C3355" s="32">
        <v>1</v>
      </c>
      <c r="D3355" s="32">
        <v>1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직접유입</v>
      </c>
      <c r="I3355" s="26" t="str">
        <f>IF(E3355="","",INDEX('기사 리스트'!B:B,MATCH("https://skinnonews.com"&amp;A3355,'기사 리스트'!C:C,0)))</f>
        <v/>
      </c>
    </row>
    <row r="3356" spans="1:9">
      <c r="A3356" s="32" t="s">
        <v>2070</v>
      </c>
      <c r="B3356" s="32" t="s">
        <v>2598</v>
      </c>
      <c r="C3356" s="32">
        <v>1</v>
      </c>
      <c r="D3356" s="32">
        <v>1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Naver 검색</v>
      </c>
      <c r="I3356" s="26" t="str">
        <f>IF(E3356="","",INDEX('기사 리스트'!B:B,MATCH("https://skinnonews.com"&amp;A3356,'기사 리스트'!C:C,0)))</f>
        <v/>
      </c>
    </row>
    <row r="3357" spans="1:9">
      <c r="A3357" s="32" t="s">
        <v>3930</v>
      </c>
      <c r="B3357" s="32" t="s">
        <v>2596</v>
      </c>
      <c r="C3357" s="32">
        <v>1</v>
      </c>
      <c r="D3357" s="32">
        <v>1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Google 검색</v>
      </c>
      <c r="I3357" s="26" t="str">
        <f>IF(E3357="","",INDEX('기사 리스트'!B:B,MATCH("https://skinnonews.com"&amp;A3357,'기사 리스트'!C:C,0)))</f>
        <v/>
      </c>
    </row>
    <row r="3358" spans="1:9">
      <c r="A3358" s="32" t="s">
        <v>3931</v>
      </c>
      <c r="B3358" s="32" t="s">
        <v>2597</v>
      </c>
      <c r="C3358" s="32">
        <v>1</v>
      </c>
      <c r="D3358" s="32">
        <v>1</v>
      </c>
      <c r="E3358" s="26" t="str">
        <f>IFERROR(MATCH(A3358,기사별유입!$J$3:$J$3072,0),"")</f>
        <v/>
      </c>
      <c r="F3358" s="26" t="str">
        <f>IF(E3358="","",E3358&amp;"@"&amp;COUNTIF($E$1:E3358,E3358))</f>
        <v/>
      </c>
      <c r="G3358" s="26" t="str">
        <f t="shared" si="52"/>
        <v>직접유입</v>
      </c>
      <c r="I3358" s="26" t="str">
        <f>IF(E3358="","",INDEX('기사 리스트'!B:B,MATCH("https://skinnonews.com"&amp;A3358,'기사 리스트'!C:C,0)))</f>
        <v/>
      </c>
    </row>
    <row r="3359" spans="1:9">
      <c r="A3359" s="32" t="s">
        <v>2211</v>
      </c>
      <c r="B3359" s="32" t="s">
        <v>2596</v>
      </c>
      <c r="C3359" s="32">
        <v>1</v>
      </c>
      <c r="D3359" s="32">
        <v>1</v>
      </c>
      <c r="E3359" s="26" t="str">
        <f>IFERROR(MATCH(A3359,기사별유입!$J$3:$J$3072,0),"")</f>
        <v/>
      </c>
      <c r="F3359" s="26" t="str">
        <f>IF(E3359="","",E3359&amp;"@"&amp;COUNTIF($E$1:E3359,E3359))</f>
        <v/>
      </c>
      <c r="G3359" s="26" t="str">
        <f t="shared" si="52"/>
        <v>Google 검색</v>
      </c>
      <c r="I3359" s="26" t="str">
        <f>IF(E3359="","",INDEX('기사 리스트'!B:B,MATCH("https://skinnonews.com"&amp;A3359,'기사 리스트'!C:C,0)))</f>
        <v/>
      </c>
    </row>
    <row r="3360" spans="1:9">
      <c r="A3360" s="32" t="s">
        <v>1274</v>
      </c>
      <c r="B3360" s="32" t="s">
        <v>2603</v>
      </c>
      <c r="C3360" s="32">
        <v>1</v>
      </c>
      <c r="D3360" s="32">
        <v>1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Skenergy.com</v>
      </c>
      <c r="I3360" s="26" t="str">
        <f>IF(E3360="","",INDEX('기사 리스트'!B:B,MATCH("https://skinnonews.com"&amp;A3360,'기사 리스트'!C:C,0)))</f>
        <v/>
      </c>
    </row>
    <row r="3361" spans="1:9">
      <c r="A3361" s="32" t="s">
        <v>1274</v>
      </c>
      <c r="B3361" s="32" t="s">
        <v>2619</v>
      </c>
      <c r="C3361" s="32">
        <v>1</v>
      </c>
      <c r="D3361" s="32">
        <v>1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Skinnovation.co.kr</v>
      </c>
      <c r="I3361" s="26" t="str">
        <f>IF(E3361="","",INDEX('기사 리스트'!B:B,MATCH("https://skinnonews.com"&amp;A3361,'기사 리스트'!C:C,0)))</f>
        <v/>
      </c>
    </row>
    <row r="3362" spans="1:9">
      <c r="A3362" s="32" t="s">
        <v>1486</v>
      </c>
      <c r="B3362" s="32" t="s">
        <v>2619</v>
      </c>
      <c r="C3362" s="32">
        <v>1</v>
      </c>
      <c r="D3362" s="32">
        <v>1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Skinnovation.co.kr</v>
      </c>
      <c r="I3362" s="26" t="str">
        <f>IF(E3362="","",INDEX('기사 리스트'!B:B,MATCH("https://skinnonews.com"&amp;A3362,'기사 리스트'!C:C,0)))</f>
        <v/>
      </c>
    </row>
    <row r="3363" spans="1:9">
      <c r="A3363" s="32" t="s">
        <v>3932</v>
      </c>
      <c r="B3363" s="32" t="s">
        <v>2596</v>
      </c>
      <c r="C3363" s="32">
        <v>1</v>
      </c>
      <c r="D3363" s="32">
        <v>1</v>
      </c>
      <c r="E3363" s="26" t="str">
        <f>IFERROR(MATCH(A3363,기사별유입!$J$3:$J$3072,0),"")</f>
        <v/>
      </c>
      <c r="F3363" s="26" t="str">
        <f>IF(E3363="","",E3363&amp;"@"&amp;COUNTIF($E$1:E3363,E3363))</f>
        <v/>
      </c>
      <c r="G3363" s="26" t="str">
        <f t="shared" si="52"/>
        <v>Google 검색</v>
      </c>
      <c r="I3363" s="26" t="str">
        <f>IF(E3363="","",INDEX('기사 리스트'!B:B,MATCH("https://skinnonews.com"&amp;A3363,'기사 리스트'!C:C,0)))</f>
        <v/>
      </c>
    </row>
    <row r="3364" spans="1:9">
      <c r="A3364" s="32" t="s">
        <v>1307</v>
      </c>
      <c r="B3364" s="32" t="s">
        <v>2597</v>
      </c>
      <c r="C3364" s="32">
        <v>1</v>
      </c>
      <c r="D3364" s="32">
        <v>1</v>
      </c>
      <c r="E3364" s="26" t="str">
        <f>IFERROR(MATCH(A3364,기사별유입!$J$3:$J$3072,0),"")</f>
        <v/>
      </c>
      <c r="F3364" s="26" t="str">
        <f>IF(E3364="","",E3364&amp;"@"&amp;COUNTIF($E$1:E3364,E3364))</f>
        <v/>
      </c>
      <c r="G3364" s="26" t="str">
        <f t="shared" si="52"/>
        <v>직접유입</v>
      </c>
      <c r="I3364" s="26" t="str">
        <f>IF(E3364="","",INDEX('기사 리스트'!B:B,MATCH("https://skinnonews.com"&amp;A3364,'기사 리스트'!C:C,0)))</f>
        <v/>
      </c>
    </row>
    <row r="3365" spans="1:9">
      <c r="A3365" s="32" t="s">
        <v>1307</v>
      </c>
      <c r="B3365" s="32" t="s">
        <v>2615</v>
      </c>
      <c r="C3365" s="32">
        <v>1</v>
      </c>
      <c r="D3365" s="32">
        <v>1</v>
      </c>
      <c r="E3365" s="26" t="str">
        <f>IFERROR(MATCH(A3365,기사별유입!$J$3:$J$3072,0),"")</f>
        <v/>
      </c>
      <c r="F3365" s="26" t="str">
        <f>IF(E3365="","",E3365&amp;"@"&amp;COUNTIF($E$1:E3365,E3365))</f>
        <v/>
      </c>
      <c r="G3365" s="26" t="str">
        <f t="shared" si="52"/>
        <v>(not set)</v>
      </c>
      <c r="I3365" s="26" t="str">
        <f>IF(E3365="","",INDEX('기사 리스트'!B:B,MATCH("https://skinnonews.com"&amp;A3365,'기사 리스트'!C:C,0)))</f>
        <v/>
      </c>
    </row>
    <row r="3366" spans="1:9">
      <c r="A3366" s="32" t="s">
        <v>1962</v>
      </c>
      <c r="B3366" s="32" t="s">
        <v>2596</v>
      </c>
      <c r="C3366" s="32">
        <v>1</v>
      </c>
      <c r="D3366" s="32">
        <v>1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Google 검색</v>
      </c>
      <c r="I3366" s="26" t="str">
        <f>IF(E3366="","",INDEX('기사 리스트'!B:B,MATCH("https://skinnonews.com"&amp;A3366,'기사 리스트'!C:C,0)))</f>
        <v/>
      </c>
    </row>
    <row r="3367" spans="1:9">
      <c r="A3367" s="32" t="s">
        <v>3933</v>
      </c>
      <c r="B3367" s="32" t="s">
        <v>2597</v>
      </c>
      <c r="C3367" s="32">
        <v>1</v>
      </c>
      <c r="D3367" s="32">
        <v>1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직접유입</v>
      </c>
      <c r="I3367" s="26" t="str">
        <f>IF(E3367="","",INDEX('기사 리스트'!B:B,MATCH("https://skinnonews.com"&amp;A3367,'기사 리스트'!C:C,0)))</f>
        <v/>
      </c>
    </row>
    <row r="3368" spans="1:9">
      <c r="A3368" s="32" t="s">
        <v>1357</v>
      </c>
      <c r="B3368" s="32" t="s">
        <v>2598</v>
      </c>
      <c r="C3368" s="32">
        <v>1</v>
      </c>
      <c r="D3368" s="32">
        <v>1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Naver 검색</v>
      </c>
      <c r="I3368" s="26" t="str">
        <f>IF(E3368="","",INDEX('기사 리스트'!B:B,MATCH("https://skinnonews.com"&amp;A3368,'기사 리스트'!C:C,0)))</f>
        <v/>
      </c>
    </row>
    <row r="3369" spans="1:9">
      <c r="A3369" s="32" t="s">
        <v>1963</v>
      </c>
      <c r="B3369" s="32" t="s">
        <v>2596</v>
      </c>
      <c r="C3369" s="32">
        <v>1</v>
      </c>
      <c r="D3369" s="32">
        <v>1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Google 검색</v>
      </c>
      <c r="I3369" s="26" t="str">
        <f>IF(E3369="","",INDEX('기사 리스트'!B:B,MATCH("https://skinnonews.com"&amp;A3369,'기사 리스트'!C:C,0)))</f>
        <v/>
      </c>
    </row>
    <row r="3370" spans="1:9">
      <c r="A3370" s="32" t="s">
        <v>3934</v>
      </c>
      <c r="B3370" s="32" t="s">
        <v>2597</v>
      </c>
      <c r="C3370" s="32">
        <v>1</v>
      </c>
      <c r="D3370" s="32">
        <v>1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직접유입</v>
      </c>
      <c r="I3370" s="26" t="str">
        <f>IF(E3370="","",INDEX('기사 리스트'!B:B,MATCH("https://skinnonews.com"&amp;A3370,'기사 리스트'!C:C,0)))</f>
        <v/>
      </c>
    </row>
    <row r="3371" spans="1:9">
      <c r="A3371" s="32" t="s">
        <v>2071</v>
      </c>
      <c r="B3371" s="32" t="s">
        <v>2640</v>
      </c>
      <c r="C3371" s="32">
        <v>1</v>
      </c>
      <c r="D3371" s="32">
        <v>1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Daum</v>
      </c>
      <c r="I3371" s="26" t="str">
        <f>IF(E3371="","",INDEX('기사 리스트'!B:B,MATCH("https://skinnonews.com"&amp;A3371,'기사 리스트'!C:C,0)))</f>
        <v/>
      </c>
    </row>
    <row r="3372" spans="1:9">
      <c r="A3372" s="32" t="s">
        <v>3202</v>
      </c>
      <c r="B3372" s="32" t="s">
        <v>2596</v>
      </c>
      <c r="C3372" s="32">
        <v>1</v>
      </c>
      <c r="D3372" s="32">
        <v>1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Google 검색</v>
      </c>
      <c r="I3372" s="26" t="str">
        <f>IF(E3372="","",INDEX('기사 리스트'!B:B,MATCH("https://skinnonews.com"&amp;A3372,'기사 리스트'!C:C,0)))</f>
        <v/>
      </c>
    </row>
    <row r="3373" spans="1:9">
      <c r="A3373" s="32" t="s">
        <v>3935</v>
      </c>
      <c r="B3373" s="32" t="s">
        <v>2597</v>
      </c>
      <c r="C3373" s="32">
        <v>1</v>
      </c>
      <c r="D3373" s="32">
        <v>1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직접유입</v>
      </c>
      <c r="I3373" s="26" t="str">
        <f>IF(E3373="","",INDEX('기사 리스트'!B:B,MATCH("https://skinnonews.com"&amp;A3373,'기사 리스트'!C:C,0)))</f>
        <v/>
      </c>
    </row>
    <row r="3374" spans="1:9">
      <c r="A3374" s="32" t="s">
        <v>3203</v>
      </c>
      <c r="B3374" s="32" t="s">
        <v>2609</v>
      </c>
      <c r="C3374" s="32">
        <v>1</v>
      </c>
      <c r="D3374" s="32">
        <v>1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Bing</v>
      </c>
      <c r="I3374" s="26" t="str">
        <f>IF(E3374="","",INDEX('기사 리스트'!B:B,MATCH("https://skinnonews.com"&amp;A3374,'기사 리스트'!C:C,0)))</f>
        <v/>
      </c>
    </row>
    <row r="3375" spans="1:9">
      <c r="A3375" s="32" t="s">
        <v>3203</v>
      </c>
      <c r="B3375" s="32" t="s">
        <v>2647</v>
      </c>
      <c r="C3375" s="32">
        <v>1</v>
      </c>
      <c r="D3375" s="32">
        <v>1</v>
      </c>
      <c r="E3375" s="26" t="str">
        <f>IFERROR(MATCH(A3375,기사별유입!$J$3:$J$3072,0),"")</f>
        <v/>
      </c>
      <c r="F3375" s="26" t="str">
        <f>IF(E3375="","",E3375&amp;"@"&amp;COUNTIF($E$1:E3375,E3375))</f>
        <v/>
      </c>
      <c r="G3375" s="26" t="str">
        <f t="shared" si="52"/>
        <v>M.search.daum.net</v>
      </c>
      <c r="I3375" s="26" t="str">
        <f>IF(E3375="","",INDEX('기사 리스트'!B:B,MATCH("https://skinnonews.com"&amp;A3375,'기사 리스트'!C:C,0)))</f>
        <v/>
      </c>
    </row>
    <row r="3376" spans="1:9">
      <c r="A3376" s="32" t="s">
        <v>1411</v>
      </c>
      <c r="B3376" s="32" t="s">
        <v>2631</v>
      </c>
      <c r="C3376" s="32">
        <v>1</v>
      </c>
      <c r="D3376" s="32">
        <v>1</v>
      </c>
      <c r="E3376" s="26" t="str">
        <f>IFERROR(MATCH(A3376,기사별유입!$J$3:$J$3072,0),"")</f>
        <v/>
      </c>
      <c r="F3376" s="26" t="str">
        <f>IF(E3376="","",E3376&amp;"@"&amp;COUNTIF($E$1:E3376,E3376))</f>
        <v/>
      </c>
      <c r="G3376" s="26" t="str">
        <f t="shared" si="52"/>
        <v>Newsletter</v>
      </c>
      <c r="I3376" s="26" t="str">
        <f>IF(E3376="","",INDEX('기사 리스트'!B:B,MATCH("https://skinnonews.com"&amp;A3376,'기사 리스트'!C:C,0)))</f>
        <v/>
      </c>
    </row>
    <row r="3377" spans="1:9">
      <c r="A3377" s="32" t="s">
        <v>1259</v>
      </c>
      <c r="B3377" s="32" t="s">
        <v>2619</v>
      </c>
      <c r="C3377" s="32">
        <v>1</v>
      </c>
      <c r="D3377" s="32">
        <v>1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Skinnovation.co.kr</v>
      </c>
      <c r="I3377" s="26" t="str">
        <f>IF(E3377="","",INDEX('기사 리스트'!B:B,MATCH("https://skinnonews.com"&amp;A3377,'기사 리스트'!C:C,0)))</f>
        <v/>
      </c>
    </row>
    <row r="3378" spans="1:9">
      <c r="A3378" s="32" t="s">
        <v>3496</v>
      </c>
      <c r="B3378" s="32" t="s">
        <v>2640</v>
      </c>
      <c r="C3378" s="32">
        <v>1</v>
      </c>
      <c r="D3378" s="32">
        <v>1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Daum</v>
      </c>
      <c r="I3378" s="26" t="str">
        <f>IF(E3378="","",INDEX('기사 리스트'!B:B,MATCH("https://skinnonews.com"&amp;A3378,'기사 리스트'!C:C,0)))</f>
        <v/>
      </c>
    </row>
    <row r="3379" spans="1:9">
      <c r="A3379" s="32" t="s">
        <v>3204</v>
      </c>
      <c r="B3379" s="32" t="s">
        <v>2603</v>
      </c>
      <c r="C3379" s="32">
        <v>1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Skenergy.com</v>
      </c>
      <c r="I3379" s="26" t="str">
        <f>IF(E3379="","",INDEX('기사 리스트'!B:B,MATCH("https://skinnonews.com"&amp;A3379,'기사 리스트'!C:C,0)))</f>
        <v/>
      </c>
    </row>
    <row r="3380" spans="1:9">
      <c r="A3380" s="32" t="s">
        <v>1377</v>
      </c>
      <c r="B3380" s="32" t="s">
        <v>2597</v>
      </c>
      <c r="C3380" s="32">
        <v>1</v>
      </c>
      <c r="D3380" s="32">
        <v>1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직접유입</v>
      </c>
      <c r="I3380" s="26" t="str">
        <f>IF(E3380="","",INDEX('기사 리스트'!B:B,MATCH("https://skinnonews.com"&amp;A3380,'기사 리스트'!C:C,0)))</f>
        <v/>
      </c>
    </row>
    <row r="3381" spans="1:9">
      <c r="A3381" s="32" t="s">
        <v>1377</v>
      </c>
      <c r="B3381" s="32" t="s">
        <v>2598</v>
      </c>
      <c r="C3381" s="32">
        <v>1</v>
      </c>
      <c r="D3381" s="32">
        <v>1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Naver 검색</v>
      </c>
      <c r="I3381" s="26" t="str">
        <f>IF(E3381="","",INDEX('기사 리스트'!B:B,MATCH("https://skinnonews.com"&amp;A3381,'기사 리스트'!C:C,0)))</f>
        <v/>
      </c>
    </row>
    <row r="3382" spans="1:9">
      <c r="A3382" s="32" t="s">
        <v>1377</v>
      </c>
      <c r="B3382" s="32" t="s">
        <v>2601</v>
      </c>
      <c r="C3382" s="32">
        <v>1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Naver.com</v>
      </c>
      <c r="I3382" s="26" t="str">
        <f>IF(E3382="","",INDEX('기사 리스트'!B:B,MATCH("https://skinnonews.com"&amp;A3382,'기사 리스트'!C:C,0)))</f>
        <v/>
      </c>
    </row>
    <row r="3383" spans="1:9">
      <c r="A3383" s="32" t="s">
        <v>3205</v>
      </c>
      <c r="B3383" s="32" t="s">
        <v>2598</v>
      </c>
      <c r="C3383" s="32">
        <v>1</v>
      </c>
      <c r="D3383" s="32">
        <v>1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Naver 검색</v>
      </c>
      <c r="I3383" s="26" t="str">
        <f>IF(E3383="","",INDEX('기사 리스트'!B:B,MATCH("https://skinnonews.com"&amp;A3383,'기사 리스트'!C:C,0)))</f>
        <v/>
      </c>
    </row>
    <row r="3384" spans="1:9">
      <c r="A3384" s="32" t="s">
        <v>3205</v>
      </c>
      <c r="B3384" s="32" t="s">
        <v>2646</v>
      </c>
      <c r="C3384" s="32">
        <v>1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Ozmailer.com</v>
      </c>
      <c r="I3384" s="26" t="str">
        <f>IF(E3384="","",INDEX('기사 리스트'!B:B,MATCH("https://skinnonews.com"&amp;A3384,'기사 리스트'!C:C,0)))</f>
        <v/>
      </c>
    </row>
    <row r="3385" spans="1:9">
      <c r="A3385" s="32" t="s">
        <v>1155</v>
      </c>
      <c r="B3385" s="32" t="s">
        <v>2609</v>
      </c>
      <c r="C3385" s="32">
        <v>1</v>
      </c>
      <c r="D3385" s="32">
        <v>1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Bing</v>
      </c>
      <c r="I3385" s="26" t="str">
        <f>IF(E3385="","",INDEX('기사 리스트'!B:B,MATCH("https://skinnonews.com"&amp;A3385,'기사 리스트'!C:C,0)))</f>
        <v/>
      </c>
    </row>
    <row r="3386" spans="1:9">
      <c r="A3386" s="32" t="s">
        <v>1155</v>
      </c>
      <c r="B3386" s="32" t="s">
        <v>2612</v>
      </c>
      <c r="C3386" s="32">
        <v>1</v>
      </c>
      <c r="D3386" s="32">
        <v>1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Youtube.com</v>
      </c>
      <c r="I3386" s="26" t="str">
        <f>IF(E3386="","",INDEX('기사 리스트'!B:B,MATCH("https://skinnonews.com"&amp;A3386,'기사 리스트'!C:C,0)))</f>
        <v/>
      </c>
    </row>
    <row r="3387" spans="1:9">
      <c r="A3387" s="32" t="s">
        <v>2874</v>
      </c>
      <c r="B3387" s="32" t="s">
        <v>2603</v>
      </c>
      <c r="C3387" s="32">
        <v>1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Skenergy.com</v>
      </c>
      <c r="I3387" s="26" t="str">
        <f>IF(E3387="","",INDEX('기사 리스트'!B:B,MATCH("https://skinnonews.com"&amp;A3387,'기사 리스트'!C:C,0)))</f>
        <v/>
      </c>
    </row>
    <row r="3388" spans="1:9">
      <c r="A3388" s="32" t="s">
        <v>2072</v>
      </c>
      <c r="B3388" s="32" t="s">
        <v>2596</v>
      </c>
      <c r="C3388" s="32">
        <v>1</v>
      </c>
      <c r="D3388" s="32">
        <v>1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Google 검색</v>
      </c>
      <c r="I3388" s="26" t="str">
        <f>IF(E3388="","",INDEX('기사 리스트'!B:B,MATCH("https://skinnonews.com"&amp;A3388,'기사 리스트'!C:C,0)))</f>
        <v/>
      </c>
    </row>
    <row r="3389" spans="1:9">
      <c r="A3389" s="32" t="s">
        <v>2072</v>
      </c>
      <c r="B3389" s="32" t="s">
        <v>2601</v>
      </c>
      <c r="C3389" s="32">
        <v>1</v>
      </c>
      <c r="D3389" s="32">
        <v>1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Naver.com</v>
      </c>
      <c r="I3389" s="26" t="str">
        <f>IF(E3389="","",INDEX('기사 리스트'!B:B,MATCH("https://skinnonews.com"&amp;A3389,'기사 리스트'!C:C,0)))</f>
        <v/>
      </c>
    </row>
    <row r="3390" spans="1:9">
      <c r="A3390" s="32" t="s">
        <v>2072</v>
      </c>
      <c r="B3390" s="32" t="s">
        <v>2603</v>
      </c>
      <c r="C3390" s="32">
        <v>1</v>
      </c>
      <c r="D3390" s="32">
        <v>1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Skenergy.com</v>
      </c>
      <c r="I3390" s="26" t="str">
        <f>IF(E3390="","",INDEX('기사 리스트'!B:B,MATCH("https://skinnonews.com"&amp;A3390,'기사 리스트'!C:C,0)))</f>
        <v/>
      </c>
    </row>
    <row r="3391" spans="1:9">
      <c r="A3391" s="32" t="s">
        <v>3578</v>
      </c>
      <c r="B3391" s="32" t="s">
        <v>2596</v>
      </c>
      <c r="C3391" s="32">
        <v>1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Google 검색</v>
      </c>
      <c r="I3391" s="26" t="str">
        <f>IF(E3391="","",INDEX('기사 리스트'!B:B,MATCH("https://skinnonews.com"&amp;A3391,'기사 리스트'!C:C,0)))</f>
        <v/>
      </c>
    </row>
    <row r="3392" spans="1:9">
      <c r="A3392" s="32" t="s">
        <v>1569</v>
      </c>
      <c r="B3392" s="32" t="s">
        <v>2598</v>
      </c>
      <c r="C3392" s="32">
        <v>1</v>
      </c>
      <c r="D3392" s="32">
        <v>1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Naver 검색</v>
      </c>
      <c r="I3392" s="26" t="str">
        <f>IF(E3392="","",INDEX('기사 리스트'!B:B,MATCH("https://skinnonews.com"&amp;A3392,'기사 리스트'!C:C,0)))</f>
        <v/>
      </c>
    </row>
    <row r="3393" spans="1:9">
      <c r="A3393" s="32" t="s">
        <v>1670</v>
      </c>
      <c r="B3393" s="32" t="s">
        <v>2609</v>
      </c>
      <c r="C3393" s="32">
        <v>1</v>
      </c>
      <c r="D3393" s="32">
        <v>1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Bing</v>
      </c>
      <c r="I3393" s="26" t="str">
        <f>IF(E3393="","",INDEX('기사 리스트'!B:B,MATCH("https://skinnonews.com"&amp;A3393,'기사 리스트'!C:C,0)))</f>
        <v/>
      </c>
    </row>
    <row r="3394" spans="1:9">
      <c r="A3394" s="32" t="s">
        <v>1670</v>
      </c>
      <c r="B3394" s="32" t="s">
        <v>2601</v>
      </c>
      <c r="C3394" s="32">
        <v>1</v>
      </c>
      <c r="D3394" s="32">
        <v>1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Naver.com</v>
      </c>
      <c r="I3394" s="26" t="str">
        <f>IF(E3394="","",INDEX('기사 리스트'!B:B,MATCH("https://skinnonews.com"&amp;A3394,'기사 리스트'!C:C,0)))</f>
        <v/>
      </c>
    </row>
    <row r="3395" spans="1:9">
      <c r="A3395" s="32" t="s">
        <v>2829</v>
      </c>
      <c r="B3395" s="32" t="s">
        <v>2598</v>
      </c>
      <c r="C3395" s="32">
        <v>1</v>
      </c>
      <c r="D3395" s="32">
        <v>1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Naver 검색</v>
      </c>
      <c r="I3395" s="26" t="str">
        <f>IF(E3395="","",INDEX('기사 리스트'!B:B,MATCH("https://skinnonews.com"&amp;A3395,'기사 리스트'!C:C,0)))</f>
        <v/>
      </c>
    </row>
    <row r="3396" spans="1:9">
      <c r="A3396" s="32" t="s">
        <v>2829</v>
      </c>
      <c r="B3396" s="32" t="s">
        <v>2631</v>
      </c>
      <c r="C3396" s="32">
        <v>1</v>
      </c>
      <c r="D3396" s="32">
        <v>1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Newsletter</v>
      </c>
      <c r="I3396" s="26" t="str">
        <f>IF(E3396="","",INDEX('기사 리스트'!B:B,MATCH("https://skinnonews.com"&amp;A3396,'기사 리스트'!C:C,0)))</f>
        <v/>
      </c>
    </row>
    <row r="3397" spans="1:9">
      <c r="A3397" s="32" t="s">
        <v>3497</v>
      </c>
      <c r="B3397" s="32" t="s">
        <v>2603</v>
      </c>
      <c r="C3397" s="32">
        <v>1</v>
      </c>
      <c r="D3397" s="32">
        <v>1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Skenergy.com</v>
      </c>
      <c r="I3397" s="26" t="str">
        <f>IF(E3397="","",INDEX('기사 리스트'!B:B,MATCH("https://skinnonews.com"&amp;A3397,'기사 리스트'!C:C,0)))</f>
        <v/>
      </c>
    </row>
    <row r="3398" spans="1:9">
      <c r="A3398" s="32" t="s">
        <v>3206</v>
      </c>
      <c r="B3398" s="32" t="s">
        <v>2596</v>
      </c>
      <c r="C3398" s="32">
        <v>1</v>
      </c>
      <c r="D3398" s="32">
        <v>1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Google 검색</v>
      </c>
      <c r="I3398" s="26" t="str">
        <f>IF(E3398="","",INDEX('기사 리스트'!B:B,MATCH("https://skinnonews.com"&amp;A3398,'기사 리스트'!C:C,0)))</f>
        <v/>
      </c>
    </row>
    <row r="3399" spans="1:9">
      <c r="A3399" s="32" t="s">
        <v>1453</v>
      </c>
      <c r="B3399" s="32" t="s">
        <v>2598</v>
      </c>
      <c r="C3399" s="32">
        <v>1</v>
      </c>
      <c r="D3399" s="32">
        <v>1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Naver 검색</v>
      </c>
      <c r="I3399" s="26" t="str">
        <f>IF(E3399="","",INDEX('기사 리스트'!B:B,MATCH("https://skinnonews.com"&amp;A3399,'기사 리스트'!C:C,0)))</f>
        <v/>
      </c>
    </row>
    <row r="3400" spans="1:9">
      <c r="A3400" s="32" t="s">
        <v>1211</v>
      </c>
      <c r="B3400" s="32" t="s">
        <v>2601</v>
      </c>
      <c r="C3400" s="32">
        <v>1</v>
      </c>
      <c r="D3400" s="32">
        <v>1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Naver.com</v>
      </c>
      <c r="I3400" s="26" t="str">
        <f>IF(E3400="","",INDEX('기사 리스트'!B:B,MATCH("https://skinnonews.com"&amp;A3400,'기사 리스트'!C:C,0)))</f>
        <v/>
      </c>
    </row>
    <row r="3401" spans="1:9">
      <c r="A3401" s="32" t="s">
        <v>1570</v>
      </c>
      <c r="B3401" s="32" t="s">
        <v>4827</v>
      </c>
      <c r="C3401" s="32">
        <v>1</v>
      </c>
      <c r="D3401" s="32">
        <v>1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News.google.com</v>
      </c>
      <c r="I3401" s="26" t="str">
        <f>IF(E3401="","",INDEX('기사 리스트'!B:B,MATCH("https://skinnonews.com"&amp;A3401,'기사 리스트'!C:C,0)))</f>
        <v/>
      </c>
    </row>
    <row r="3402" spans="1:9">
      <c r="A3402" s="32" t="s">
        <v>1570</v>
      </c>
      <c r="B3402" s="32" t="s">
        <v>2619</v>
      </c>
      <c r="C3402" s="32">
        <v>1</v>
      </c>
      <c r="D3402" s="32">
        <v>1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Skinnovation.co.kr</v>
      </c>
      <c r="I3402" s="26" t="str">
        <f>IF(E3402="","",INDEX('기사 리스트'!B:B,MATCH("https://skinnonews.com"&amp;A3402,'기사 리스트'!C:C,0)))</f>
        <v/>
      </c>
    </row>
    <row r="3403" spans="1:9">
      <c r="A3403" s="32" t="s">
        <v>2385</v>
      </c>
      <c r="B3403" s="32" t="s">
        <v>2596</v>
      </c>
      <c r="C3403" s="32">
        <v>1</v>
      </c>
      <c r="D3403" s="32">
        <v>1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Google 검색</v>
      </c>
      <c r="I3403" s="26" t="str">
        <f>IF(E3403="","",INDEX('기사 리스트'!B:B,MATCH("https://skinnonews.com"&amp;A3403,'기사 리스트'!C:C,0)))</f>
        <v/>
      </c>
    </row>
    <row r="3404" spans="1:9">
      <c r="A3404" s="32" t="s">
        <v>1183</v>
      </c>
      <c r="B3404" s="32" t="s">
        <v>2606</v>
      </c>
      <c r="C3404" s="32">
        <v>1</v>
      </c>
      <c r="D3404" s="32">
        <v>1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M.search.naver.com</v>
      </c>
      <c r="I3404" s="26" t="str">
        <f>IF(E3404="","",INDEX('기사 리스트'!B:B,MATCH("https://skinnonews.com"&amp;A3404,'기사 리스트'!C:C,0)))</f>
        <v/>
      </c>
    </row>
    <row r="3405" spans="1:9">
      <c r="A3405" s="32" t="s">
        <v>1072</v>
      </c>
      <c r="B3405" s="32" t="s">
        <v>2598</v>
      </c>
      <c r="C3405" s="32">
        <v>1</v>
      </c>
      <c r="D3405" s="32">
        <v>1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Naver 검색</v>
      </c>
      <c r="I3405" s="26" t="str">
        <f>IF(E3405="","",INDEX('기사 리스트'!B:B,MATCH("https://skinnonews.com"&amp;A3405,'기사 리스트'!C:C,0)))</f>
        <v/>
      </c>
    </row>
    <row r="3406" spans="1:9">
      <c r="A3406" s="32" t="s">
        <v>1072</v>
      </c>
      <c r="B3406" s="32" t="s">
        <v>2619</v>
      </c>
      <c r="C3406" s="32">
        <v>1</v>
      </c>
      <c r="D3406" s="32">
        <v>1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Skinnovation.co.kr</v>
      </c>
      <c r="I3406" s="26" t="str">
        <f>IF(E3406="","",INDEX('기사 리스트'!B:B,MATCH("https://skinnonews.com"&amp;A3406,'기사 리스트'!C:C,0)))</f>
        <v/>
      </c>
    </row>
    <row r="3407" spans="1:9">
      <c r="A3407" s="32" t="s">
        <v>2213</v>
      </c>
      <c r="B3407" s="32" t="s">
        <v>2597</v>
      </c>
      <c r="C3407" s="32">
        <v>1</v>
      </c>
      <c r="D3407" s="32">
        <v>1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직접유입</v>
      </c>
      <c r="I3407" s="26" t="str">
        <f>IF(E3407="","",INDEX('기사 리스트'!B:B,MATCH("https://skinnonews.com"&amp;A3407,'기사 리스트'!C:C,0)))</f>
        <v/>
      </c>
    </row>
    <row r="3408" spans="1:9">
      <c r="A3408" s="32" t="s">
        <v>2213</v>
      </c>
      <c r="B3408" s="32" t="s">
        <v>2596</v>
      </c>
      <c r="C3408" s="32">
        <v>1</v>
      </c>
      <c r="D3408" s="32">
        <v>1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Google 검색</v>
      </c>
      <c r="I3408" s="26" t="str">
        <f>IF(E3408="","",INDEX('기사 리스트'!B:B,MATCH("https://skinnonews.com"&amp;A3408,'기사 리스트'!C:C,0)))</f>
        <v/>
      </c>
    </row>
    <row r="3409" spans="1:9">
      <c r="A3409" s="32" t="s">
        <v>1965</v>
      </c>
      <c r="B3409" s="32" t="s">
        <v>2598</v>
      </c>
      <c r="C3409" s="32">
        <v>1</v>
      </c>
      <c r="D3409" s="32">
        <v>1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Naver 검색</v>
      </c>
      <c r="I3409" s="26" t="str">
        <f>IF(E3409="","",INDEX('기사 리스트'!B:B,MATCH("https://skinnonews.com"&amp;A3409,'기사 리스트'!C:C,0)))</f>
        <v/>
      </c>
    </row>
    <row r="3410" spans="1:9">
      <c r="A3410" s="32" t="s">
        <v>1613</v>
      </c>
      <c r="B3410" s="32" t="s">
        <v>2597</v>
      </c>
      <c r="C3410" s="32">
        <v>1</v>
      </c>
      <c r="D3410" s="32">
        <v>1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직접유입</v>
      </c>
      <c r="I3410" s="26" t="str">
        <f>IF(E3410="","",INDEX('기사 리스트'!B:B,MATCH("https://skinnonews.com"&amp;A3410,'기사 리스트'!C:C,0)))</f>
        <v/>
      </c>
    </row>
    <row r="3411" spans="1:9">
      <c r="A3411" s="32" t="s">
        <v>1613</v>
      </c>
      <c r="B3411" s="32" t="s">
        <v>2598</v>
      </c>
      <c r="C3411" s="32">
        <v>1</v>
      </c>
      <c r="D3411" s="32">
        <v>1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Naver 검색</v>
      </c>
      <c r="I3411" s="26" t="str">
        <f>IF(E3411="","",INDEX('기사 리스트'!B:B,MATCH("https://skinnonews.com"&amp;A3411,'기사 리스트'!C:C,0)))</f>
        <v/>
      </c>
    </row>
    <row r="3412" spans="1:9">
      <c r="A3412" s="32" t="s">
        <v>1710</v>
      </c>
      <c r="B3412" s="32" t="s">
        <v>2598</v>
      </c>
      <c r="C3412" s="32">
        <v>1</v>
      </c>
      <c r="D3412" s="32">
        <v>1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Naver 검색</v>
      </c>
      <c r="I3412" s="26" t="str">
        <f>IF(E3412="","",INDEX('기사 리스트'!B:B,MATCH("https://skinnonews.com"&amp;A3412,'기사 리스트'!C:C,0)))</f>
        <v/>
      </c>
    </row>
    <row r="3413" spans="1:9">
      <c r="A3413" s="32" t="s">
        <v>1710</v>
      </c>
      <c r="B3413" s="32" t="s">
        <v>2603</v>
      </c>
      <c r="C3413" s="32">
        <v>1</v>
      </c>
      <c r="D3413" s="32">
        <v>1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Skenergy.com</v>
      </c>
      <c r="I3413" s="26" t="str">
        <f>IF(E3413="","",INDEX('기사 리스트'!B:B,MATCH("https://skinnonews.com"&amp;A3413,'기사 리스트'!C:C,0)))</f>
        <v/>
      </c>
    </row>
    <row r="3414" spans="1:9">
      <c r="A3414" s="32" t="s">
        <v>3936</v>
      </c>
      <c r="B3414" s="32" t="s">
        <v>2596</v>
      </c>
      <c r="C3414" s="32">
        <v>1</v>
      </c>
      <c r="D3414" s="32">
        <v>1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Google 검색</v>
      </c>
      <c r="I3414" s="26" t="str">
        <f>IF(E3414="","",INDEX('기사 리스트'!B:B,MATCH("https://skinnonews.com"&amp;A3414,'기사 리스트'!C:C,0)))</f>
        <v/>
      </c>
    </row>
    <row r="3415" spans="1:9">
      <c r="A3415" s="32" t="s">
        <v>3084</v>
      </c>
      <c r="B3415" s="32" t="s">
        <v>2596</v>
      </c>
      <c r="C3415" s="32">
        <v>1</v>
      </c>
      <c r="D3415" s="32">
        <v>1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Google 검색</v>
      </c>
      <c r="I3415" s="26" t="str">
        <f>IF(E3415="","",INDEX('기사 리스트'!B:B,MATCH("https://skinnonews.com"&amp;A3415,'기사 리스트'!C:C,0)))</f>
        <v/>
      </c>
    </row>
    <row r="3416" spans="1:9">
      <c r="A3416" s="32" t="s">
        <v>1966</v>
      </c>
      <c r="B3416" s="32" t="s">
        <v>2596</v>
      </c>
      <c r="C3416" s="32">
        <v>1</v>
      </c>
      <c r="D3416" s="32">
        <v>1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Google 검색</v>
      </c>
      <c r="I3416" s="26" t="str">
        <f>IF(E3416="","",INDEX('기사 리스트'!B:B,MATCH("https://skinnonews.com"&amp;A3416,'기사 리스트'!C:C,0)))</f>
        <v/>
      </c>
    </row>
    <row r="3417" spans="1:9">
      <c r="A3417" s="32" t="s">
        <v>1317</v>
      </c>
      <c r="B3417" s="32" t="s">
        <v>2597</v>
      </c>
      <c r="C3417" s="32">
        <v>1</v>
      </c>
      <c r="D3417" s="32">
        <v>1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직접유입</v>
      </c>
      <c r="I3417" s="26" t="str">
        <f>IF(E3417="","",INDEX('기사 리스트'!B:B,MATCH("https://skinnonews.com"&amp;A3417,'기사 리스트'!C:C,0)))</f>
        <v/>
      </c>
    </row>
    <row r="3418" spans="1:9">
      <c r="A3418" s="32" t="s">
        <v>1864</v>
      </c>
      <c r="B3418" s="32" t="s">
        <v>2598</v>
      </c>
      <c r="C3418" s="32">
        <v>1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Naver 검색</v>
      </c>
      <c r="I3418" s="26" t="str">
        <f>IF(E3418="","",INDEX('기사 리스트'!B:B,MATCH("https://skinnonews.com"&amp;A3418,'기사 리스트'!C:C,0)))</f>
        <v/>
      </c>
    </row>
    <row r="3419" spans="1:9">
      <c r="A3419" s="32" t="s">
        <v>1239</v>
      </c>
      <c r="B3419" s="32" t="s">
        <v>2598</v>
      </c>
      <c r="C3419" s="32">
        <v>1</v>
      </c>
      <c r="D3419" s="32">
        <v>1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Naver 검색</v>
      </c>
      <c r="I3419" s="26" t="str">
        <f>IF(E3419="","",INDEX('기사 리스트'!B:B,MATCH("https://skinnonews.com"&amp;A3419,'기사 리스트'!C:C,0)))</f>
        <v/>
      </c>
    </row>
    <row r="3420" spans="1:9">
      <c r="A3420" s="32" t="s">
        <v>1239</v>
      </c>
      <c r="B3420" s="32" t="s">
        <v>2603</v>
      </c>
      <c r="C3420" s="32">
        <v>1</v>
      </c>
      <c r="D3420" s="32">
        <v>1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Skenergy.com</v>
      </c>
      <c r="I3420" s="26" t="str">
        <f>IF(E3420="","",INDEX('기사 리스트'!B:B,MATCH("https://skinnonews.com"&amp;A3420,'기사 리스트'!C:C,0)))</f>
        <v/>
      </c>
    </row>
    <row r="3421" spans="1:9">
      <c r="A3421" s="32" t="s">
        <v>3937</v>
      </c>
      <c r="B3421" s="32" t="s">
        <v>2596</v>
      </c>
      <c r="C3421" s="32">
        <v>1</v>
      </c>
      <c r="D3421" s="32">
        <v>1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Google 검색</v>
      </c>
      <c r="I3421" s="26" t="str">
        <f>IF(E3421="","",INDEX('기사 리스트'!B:B,MATCH("https://skinnonews.com"&amp;A3421,'기사 리스트'!C:C,0)))</f>
        <v/>
      </c>
    </row>
    <row r="3422" spans="1:9">
      <c r="A3422" s="32" t="s">
        <v>3938</v>
      </c>
      <c r="B3422" s="32" t="s">
        <v>2596</v>
      </c>
      <c r="C3422" s="32">
        <v>1</v>
      </c>
      <c r="D3422" s="32">
        <v>1</v>
      </c>
      <c r="E3422" s="26" t="str">
        <f>IFERROR(MATCH(A3422,기사별유입!$J$3:$J$3072,0),"")</f>
        <v/>
      </c>
      <c r="F3422" s="26" t="str">
        <f>IF(E3422="","",E3422&amp;"@"&amp;COUNTIF($E$1:E3422,E3422))</f>
        <v/>
      </c>
      <c r="G3422" s="26" t="str">
        <f t="shared" si="53"/>
        <v>Google 검색</v>
      </c>
      <c r="I3422" s="26" t="str">
        <f>IF(E3422="","",INDEX('기사 리스트'!B:B,MATCH("https://skinnonews.com"&amp;A3422,'기사 리스트'!C:C,0)))</f>
        <v/>
      </c>
    </row>
    <row r="3423" spans="1:9">
      <c r="A3423" s="32" t="s">
        <v>3207</v>
      </c>
      <c r="B3423" s="32" t="s">
        <v>2596</v>
      </c>
      <c r="C3423" s="32">
        <v>1</v>
      </c>
      <c r="D3423" s="32">
        <v>1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Google 검색</v>
      </c>
      <c r="I3423" s="26" t="str">
        <f>IF(E3423="","",INDEX('기사 리스트'!B:B,MATCH("https://skinnonews.com"&amp;A3423,'기사 리스트'!C:C,0)))</f>
        <v/>
      </c>
    </row>
    <row r="3424" spans="1:9">
      <c r="A3424" s="32" t="s">
        <v>1105</v>
      </c>
      <c r="B3424" s="32" t="s">
        <v>2597</v>
      </c>
      <c r="C3424" s="32">
        <v>1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직접유입</v>
      </c>
      <c r="I3424" s="26" t="str">
        <f>IF(E3424="","",INDEX('기사 리스트'!B:B,MATCH("https://skinnonews.com"&amp;A3424,'기사 리스트'!C:C,0)))</f>
        <v/>
      </c>
    </row>
    <row r="3425" spans="1:9">
      <c r="A3425" s="32" t="s">
        <v>1105</v>
      </c>
      <c r="B3425" s="32" t="s">
        <v>2598</v>
      </c>
      <c r="C3425" s="32">
        <v>1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Naver 검색</v>
      </c>
      <c r="I3425" s="26" t="str">
        <f>IF(E3425="","",INDEX('기사 리스트'!B:B,MATCH("https://skinnonews.com"&amp;A3425,'기사 리스트'!C:C,0)))</f>
        <v/>
      </c>
    </row>
    <row r="3426" spans="1:9">
      <c r="A3426" s="32" t="s">
        <v>1105</v>
      </c>
      <c r="B3426" s="32" t="s">
        <v>2601</v>
      </c>
      <c r="C3426" s="32">
        <v>1</v>
      </c>
      <c r="D3426" s="32">
        <v>1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Naver.com</v>
      </c>
      <c r="I3426" s="26" t="str">
        <f>IF(E3426="","",INDEX('기사 리스트'!B:B,MATCH("https://skinnonews.com"&amp;A3426,'기사 리스트'!C:C,0)))</f>
        <v/>
      </c>
    </row>
    <row r="3427" spans="1:9">
      <c r="A3427" s="32" t="s">
        <v>2073</v>
      </c>
      <c r="B3427" s="32" t="s">
        <v>2599</v>
      </c>
      <c r="C3427" s="32">
        <v>1</v>
      </c>
      <c r="D3427" s="32">
        <v>1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Sk-on.com</v>
      </c>
      <c r="I3427" s="26" t="str">
        <f>IF(E3427="","",INDEX('기사 리스트'!B:B,MATCH("https://skinnonews.com"&amp;A3427,'기사 리스트'!C:C,0)))</f>
        <v/>
      </c>
    </row>
    <row r="3428" spans="1:9">
      <c r="A3428" s="32" t="s">
        <v>1782</v>
      </c>
      <c r="B3428" s="32" t="s">
        <v>2596</v>
      </c>
      <c r="C3428" s="32">
        <v>1</v>
      </c>
      <c r="D3428" s="32">
        <v>1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Google 검색</v>
      </c>
      <c r="I3428" s="26" t="str">
        <f>IF(E3428="","",INDEX('기사 리스트'!B:B,MATCH("https://skinnonews.com"&amp;A3428,'기사 리스트'!C:C,0)))</f>
        <v/>
      </c>
    </row>
    <row r="3429" spans="1:9">
      <c r="A3429" s="32" t="s">
        <v>1782</v>
      </c>
      <c r="B3429" s="32" t="s">
        <v>2598</v>
      </c>
      <c r="C3429" s="32">
        <v>1</v>
      </c>
      <c r="D3429" s="32">
        <v>1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Naver 검색</v>
      </c>
      <c r="I3429" s="26" t="str">
        <f>IF(E3429="","",INDEX('기사 리스트'!B:B,MATCH("https://skinnonews.com"&amp;A3429,'기사 리스트'!C:C,0)))</f>
        <v/>
      </c>
    </row>
    <row r="3430" spans="1:9">
      <c r="A3430" s="32" t="s">
        <v>1782</v>
      </c>
      <c r="B3430" s="32" t="s">
        <v>2619</v>
      </c>
      <c r="C3430" s="32">
        <v>1</v>
      </c>
      <c r="D3430" s="32">
        <v>1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Skinnovation.co.kr</v>
      </c>
      <c r="I3430" s="26" t="str">
        <f>IF(E3430="","",INDEX('기사 리스트'!B:B,MATCH("https://skinnonews.com"&amp;A3430,'기사 리스트'!C:C,0)))</f>
        <v/>
      </c>
    </row>
    <row r="3431" spans="1:9">
      <c r="A3431" s="32" t="s">
        <v>1614</v>
      </c>
      <c r="B3431" s="32" t="s">
        <v>2596</v>
      </c>
      <c r="C3431" s="32">
        <v>1</v>
      </c>
      <c r="D3431" s="32">
        <v>1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Google 검색</v>
      </c>
      <c r="I3431" s="26" t="str">
        <f>IF(E3431="","",INDEX('기사 리스트'!B:B,MATCH("https://skinnonews.com"&amp;A3431,'기사 리스트'!C:C,0)))</f>
        <v/>
      </c>
    </row>
    <row r="3432" spans="1:9">
      <c r="A3432" s="32" t="s">
        <v>1000</v>
      </c>
      <c r="B3432" s="32" t="s">
        <v>2609</v>
      </c>
      <c r="C3432" s="32">
        <v>1</v>
      </c>
      <c r="D3432" s="32">
        <v>1</v>
      </c>
      <c r="E3432" s="26">
        <f>IFERROR(MATCH(A3432,기사별유입!$J$3:$J$3072,0),"")</f>
        <v>16</v>
      </c>
      <c r="F3432" s="26" t="str">
        <f>IF(E3432="","",E3432&amp;"@"&amp;COUNTIF($E$1:E3432,E3432))</f>
        <v>16@4</v>
      </c>
      <c r="G3432" s="26" t="str">
        <f t="shared" si="53"/>
        <v>Bing</v>
      </c>
      <c r="I3432" s="26" t="str">
        <f>IF(E3432="","",INDEX('기사 리스트'!B:B,MATCH("https://skinnonews.com"&amp;A3432,'기사 리스트'!C:C,0)))</f>
        <v>“액체 속에 담긴 데이터 서버?!” ? 탄소중립 시대 차세대 열관리 기술, 데이터센터 액침냉각</v>
      </c>
    </row>
    <row r="3433" spans="1:9">
      <c r="A3433" s="32" t="s">
        <v>1000</v>
      </c>
      <c r="B3433" s="32" t="s">
        <v>2598</v>
      </c>
      <c r="C3433" s="32">
        <v>1</v>
      </c>
      <c r="D3433" s="32">
        <v>1</v>
      </c>
      <c r="E3433" s="26">
        <f>IFERROR(MATCH(A3433,기사별유입!$J$3:$J$3072,0),"")</f>
        <v>16</v>
      </c>
      <c r="F3433" s="26" t="str">
        <f>IF(E3433="","",E3433&amp;"@"&amp;COUNTIF($E$1:E3433,E3433))</f>
        <v>16@5</v>
      </c>
      <c r="G3433" s="26" t="str">
        <f t="shared" si="53"/>
        <v>Naver 검색</v>
      </c>
      <c r="I3433" s="26" t="str">
        <f>IF(E3433="","",INDEX('기사 리스트'!B:B,MATCH("https://skinnonews.com"&amp;A3433,'기사 리스트'!C:C,0)))</f>
        <v>“액체 속에 담긴 데이터 서버?!” ? 탄소중립 시대 차세대 열관리 기술, 데이터센터 액침냉각</v>
      </c>
    </row>
    <row r="3434" spans="1:9">
      <c r="A3434" s="32" t="s">
        <v>1081</v>
      </c>
      <c r="B3434" s="32" t="s">
        <v>2609</v>
      </c>
      <c r="C3434" s="32">
        <v>1</v>
      </c>
      <c r="D3434" s="32">
        <v>1</v>
      </c>
      <c r="E3434" s="26">
        <f>IFERROR(MATCH(A3434,기사별유입!$J$3:$J$3072,0),"")</f>
        <v>78</v>
      </c>
      <c r="F3434" s="26" t="str">
        <f>IF(E3434="","",E3434&amp;"@"&amp;COUNTIF($E$1:E3434,E3434))</f>
        <v>78@4</v>
      </c>
      <c r="G3434" s="26" t="str">
        <f t="shared" si="53"/>
        <v>Bing</v>
      </c>
      <c r="I3434" s="26" t="e">
        <f>IF(E3434="","",INDEX('기사 리스트'!B:B,MATCH("https://skinnonews.com"&amp;A3434,'기사 리스트'!C:C,0)))</f>
        <v>#N/A</v>
      </c>
    </row>
    <row r="3435" spans="1:9">
      <c r="A3435" s="32" t="s">
        <v>1006</v>
      </c>
      <c r="B3435" s="32" t="s">
        <v>2646</v>
      </c>
      <c r="C3435" s="32">
        <v>1</v>
      </c>
      <c r="D3435" s="32">
        <v>1</v>
      </c>
      <c r="E3435" s="26">
        <f>IFERROR(MATCH(A3435,기사별유입!$J$3:$J$3072,0),"")</f>
        <v>15</v>
      </c>
      <c r="F3435" s="26" t="str">
        <f>IF(E3435="","",E3435&amp;"@"&amp;COUNTIF($E$1:E3435,E3435))</f>
        <v>15@6</v>
      </c>
      <c r="G3435" s="26" t="str">
        <f t="shared" si="53"/>
        <v>Ozmailer.com</v>
      </c>
      <c r="I3435" s="26" t="str">
        <f>IF(E3435="","",INDEX('기사 리스트'!B:B,MATCH("https://skinnonews.com"&amp;A3435,'기사 리스트'!C:C,0)))</f>
        <v>[SKinno Tech] 지금 음극재가 주목받는 이유?</v>
      </c>
    </row>
    <row r="3436" spans="1:9">
      <c r="A3436" s="32" t="s">
        <v>1006</v>
      </c>
      <c r="B3436" s="32" t="s">
        <v>2671</v>
      </c>
      <c r="C3436" s="32">
        <v>1</v>
      </c>
      <c r="D3436" s="32">
        <v>1</v>
      </c>
      <c r="E3436" s="26">
        <f>IFERROR(MATCH(A3436,기사별유입!$J$3:$J$3072,0),"")</f>
        <v>15</v>
      </c>
      <c r="F3436" s="26" t="str">
        <f>IF(E3436="","",E3436&amp;"@"&amp;COUNTIF($E$1:E3436,E3436))</f>
        <v>15@7</v>
      </c>
      <c r="G3436" s="26" t="str">
        <f t="shared" si="53"/>
        <v>Wrtn.ai</v>
      </c>
      <c r="I3436" s="26" t="str">
        <f>IF(E3436="","",INDEX('기사 리스트'!B:B,MATCH("https://skinnonews.com"&amp;A3436,'기사 리스트'!C:C,0)))</f>
        <v>[SKinno Tech] 지금 음극재가 주목받는 이유?</v>
      </c>
    </row>
    <row r="3437" spans="1:9">
      <c r="A3437" s="32" t="s">
        <v>1006</v>
      </c>
      <c r="B3437" s="32" t="s">
        <v>2612</v>
      </c>
      <c r="C3437" s="32">
        <v>1</v>
      </c>
      <c r="D3437" s="32">
        <v>1</v>
      </c>
      <c r="E3437" s="26">
        <f>IFERROR(MATCH(A3437,기사별유입!$J$3:$J$3072,0),"")</f>
        <v>15</v>
      </c>
      <c r="F3437" s="26" t="str">
        <f>IF(E3437="","",E3437&amp;"@"&amp;COUNTIF($E$1:E3437,E3437))</f>
        <v>15@8</v>
      </c>
      <c r="G3437" s="26" t="str">
        <f t="shared" si="53"/>
        <v>Youtube.com</v>
      </c>
      <c r="I3437" s="26" t="str">
        <f>IF(E3437="","",INDEX('기사 리스트'!B:B,MATCH("https://skinnonews.com"&amp;A3437,'기사 리스트'!C:C,0)))</f>
        <v>[SKinno Tech] 지금 음극재가 주목받는 이유?</v>
      </c>
    </row>
    <row r="3438" spans="1:9">
      <c r="A3438" s="32" t="s">
        <v>1378</v>
      </c>
      <c r="B3438" s="32" t="s">
        <v>2619</v>
      </c>
      <c r="C3438" s="32">
        <v>1</v>
      </c>
      <c r="D3438" s="32">
        <v>1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Skinnovation.co.kr</v>
      </c>
      <c r="I3438" s="26" t="str">
        <f>IF(E3438="","",INDEX('기사 리스트'!B:B,MATCH("https://skinnonews.com"&amp;A3438,'기사 리스트'!C:C,0)))</f>
        <v/>
      </c>
    </row>
    <row r="3439" spans="1:9">
      <c r="A3439" s="32" t="s">
        <v>3939</v>
      </c>
      <c r="B3439" s="32" t="s">
        <v>2596</v>
      </c>
      <c r="C3439" s="32">
        <v>1</v>
      </c>
      <c r="D3439" s="32">
        <v>1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Google 검색</v>
      </c>
      <c r="I3439" s="26" t="str">
        <f>IF(E3439="","",INDEX('기사 리스트'!B:B,MATCH("https://skinnonews.com"&amp;A3439,'기사 리스트'!C:C,0)))</f>
        <v/>
      </c>
    </row>
    <row r="3440" spans="1:9">
      <c r="A3440" s="32" t="s">
        <v>3940</v>
      </c>
      <c r="B3440" s="32" t="s">
        <v>2596</v>
      </c>
      <c r="C3440" s="32">
        <v>1</v>
      </c>
      <c r="D3440" s="32">
        <v>1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Google 검색</v>
      </c>
      <c r="I3440" s="26" t="str">
        <f>IF(E3440="","",INDEX('기사 리스트'!B:B,MATCH("https://skinnonews.com"&amp;A3440,'기사 리스트'!C:C,0)))</f>
        <v/>
      </c>
    </row>
    <row r="3441" spans="1:9">
      <c r="A3441" s="32" t="s">
        <v>1521</v>
      </c>
      <c r="B3441" s="32" t="s">
        <v>2597</v>
      </c>
      <c r="C3441" s="32">
        <v>1</v>
      </c>
      <c r="D3441" s="32">
        <v>1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직접유입</v>
      </c>
      <c r="I3441" s="26" t="str">
        <f>IF(E3441="","",INDEX('기사 리스트'!B:B,MATCH("https://skinnonews.com"&amp;A3441,'기사 리스트'!C:C,0)))</f>
        <v/>
      </c>
    </row>
    <row r="3442" spans="1:9">
      <c r="A3442" s="32" t="s">
        <v>1521</v>
      </c>
      <c r="B3442" s="32" t="s">
        <v>2607</v>
      </c>
      <c r="C3442" s="32">
        <v>1</v>
      </c>
      <c r="D3442" s="32">
        <v>1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Linkedin.com</v>
      </c>
      <c r="I3442" s="26" t="str">
        <f>IF(E3442="","",INDEX('기사 리스트'!B:B,MATCH("https://skinnonews.com"&amp;A3442,'기사 리스트'!C:C,0)))</f>
        <v/>
      </c>
    </row>
    <row r="3443" spans="1:9">
      <c r="A3443" s="32" t="s">
        <v>1023</v>
      </c>
      <c r="B3443" s="32" t="s">
        <v>2598</v>
      </c>
      <c r="C3443" s="32">
        <v>1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Naver 검색</v>
      </c>
      <c r="I3443" s="26" t="str">
        <f>IF(E3443="","",INDEX('기사 리스트'!B:B,MATCH("https://skinnonews.com"&amp;A3443,'기사 리스트'!C:C,0)))</f>
        <v/>
      </c>
    </row>
    <row r="3444" spans="1:9">
      <c r="A3444" s="32" t="s">
        <v>3117</v>
      </c>
      <c r="B3444" s="32" t="s">
        <v>2598</v>
      </c>
      <c r="C3444" s="32">
        <v>1</v>
      </c>
      <c r="D3444" s="32">
        <v>1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Naver 검색</v>
      </c>
      <c r="I3444" s="26" t="str">
        <f>IF(E3444="","",INDEX('기사 리스트'!B:B,MATCH("https://skinnonews.com"&amp;A3444,'기사 리스트'!C:C,0)))</f>
        <v/>
      </c>
    </row>
    <row r="3445" spans="1:9">
      <c r="A3445" s="32" t="s">
        <v>2387</v>
      </c>
      <c r="B3445" s="32" t="s">
        <v>2601</v>
      </c>
      <c r="C3445" s="32">
        <v>1</v>
      </c>
      <c r="D3445" s="32">
        <v>1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Naver.com</v>
      </c>
      <c r="I3445" s="26" t="str">
        <f>IF(E3445="","",INDEX('기사 리스트'!B:B,MATCH("https://skinnonews.com"&amp;A3445,'기사 리스트'!C:C,0)))</f>
        <v/>
      </c>
    </row>
    <row r="3446" spans="1:9">
      <c r="A3446" s="32" t="s">
        <v>1967</v>
      </c>
      <c r="B3446" s="32" t="s">
        <v>2596</v>
      </c>
      <c r="C3446" s="32">
        <v>1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Google 검색</v>
      </c>
      <c r="I3446" s="26" t="str">
        <f>IF(E3446="","",INDEX('기사 리스트'!B:B,MATCH("https://skinnonews.com"&amp;A3446,'기사 리스트'!C:C,0)))</f>
        <v/>
      </c>
    </row>
    <row r="3447" spans="1:9">
      <c r="A3447" s="32" t="s">
        <v>1615</v>
      </c>
      <c r="B3447" s="32" t="s">
        <v>2597</v>
      </c>
      <c r="C3447" s="32">
        <v>1</v>
      </c>
      <c r="D3447" s="32">
        <v>1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직접유입</v>
      </c>
      <c r="I3447" s="26" t="str">
        <f>IF(E3447="","",INDEX('기사 리스트'!B:B,MATCH("https://skinnonews.com"&amp;A3447,'기사 리스트'!C:C,0)))</f>
        <v/>
      </c>
    </row>
    <row r="3448" spans="1:9">
      <c r="A3448" s="32" t="s">
        <v>1615</v>
      </c>
      <c r="B3448" s="32" t="s">
        <v>2596</v>
      </c>
      <c r="C3448" s="32">
        <v>1</v>
      </c>
      <c r="D3448" s="32">
        <v>1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Google 검색</v>
      </c>
      <c r="I3448" s="26" t="str">
        <f>IF(E3448="","",INDEX('기사 리스트'!B:B,MATCH("https://skinnonews.com"&amp;A3448,'기사 리스트'!C:C,0)))</f>
        <v/>
      </c>
    </row>
    <row r="3449" spans="1:9">
      <c r="A3449" s="32" t="s">
        <v>1291</v>
      </c>
      <c r="B3449" s="32" t="s">
        <v>2597</v>
      </c>
      <c r="C3449" s="32">
        <v>1</v>
      </c>
      <c r="D3449" s="32">
        <v>1</v>
      </c>
      <c r="E3449" s="26" t="str">
        <f>IFERROR(MATCH(A3449,기사별유입!$J$3:$J$3072,0),"")</f>
        <v/>
      </c>
      <c r="F3449" s="26" t="str">
        <f>IF(E3449="","",E3449&amp;"@"&amp;COUNTIF($E$1:E3449,E3449))</f>
        <v/>
      </c>
      <c r="G3449" s="26" t="str">
        <f t="shared" si="53"/>
        <v>직접유입</v>
      </c>
      <c r="I3449" s="26" t="str">
        <f>IF(E3449="","",INDEX('기사 리스트'!B:B,MATCH("https://skinnonews.com"&amp;A3449,'기사 리스트'!C:C,0)))</f>
        <v/>
      </c>
    </row>
    <row r="3450" spans="1:9">
      <c r="A3450" s="32" t="s">
        <v>1291</v>
      </c>
      <c r="B3450" s="32" t="s">
        <v>2619</v>
      </c>
      <c r="C3450" s="32">
        <v>1</v>
      </c>
      <c r="D3450" s="32">
        <v>1</v>
      </c>
      <c r="E3450" s="26" t="str">
        <f>IFERROR(MATCH(A3450,기사별유입!$J$3:$J$3072,0),"")</f>
        <v/>
      </c>
      <c r="F3450" s="26" t="str">
        <f>IF(E3450="","",E3450&amp;"@"&amp;COUNTIF($E$1:E3450,E3450))</f>
        <v/>
      </c>
      <c r="G3450" s="26" t="str">
        <f t="shared" si="53"/>
        <v>Skinnovation.co.kr</v>
      </c>
      <c r="I3450" s="26" t="str">
        <f>IF(E3450="","",INDEX('기사 리스트'!B:B,MATCH("https://skinnonews.com"&amp;A3450,'기사 리스트'!C:C,0)))</f>
        <v/>
      </c>
    </row>
    <row r="3451" spans="1:9">
      <c r="A3451" s="32" t="s">
        <v>1712</v>
      </c>
      <c r="B3451" s="32" t="s">
        <v>2597</v>
      </c>
      <c r="C3451" s="32">
        <v>1</v>
      </c>
      <c r="D3451" s="32">
        <v>1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직접유입</v>
      </c>
      <c r="I3451" s="26" t="str">
        <f>IF(E3451="","",INDEX('기사 리스트'!B:B,MATCH("https://skinnonews.com"&amp;A3451,'기사 리스트'!C:C,0)))</f>
        <v/>
      </c>
    </row>
    <row r="3452" spans="1:9">
      <c r="A3452" s="32" t="s">
        <v>1712</v>
      </c>
      <c r="B3452" s="32" t="s">
        <v>2646</v>
      </c>
      <c r="C3452" s="32">
        <v>1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Ozmailer.com</v>
      </c>
      <c r="I3452" s="26" t="str">
        <f>IF(E3452="","",INDEX('기사 리스트'!B:B,MATCH("https://skinnonews.com"&amp;A3452,'기사 리스트'!C:C,0)))</f>
        <v/>
      </c>
    </row>
    <row r="3453" spans="1:9">
      <c r="A3453" s="32" t="s">
        <v>3941</v>
      </c>
      <c r="B3453" s="32" t="s">
        <v>2596</v>
      </c>
      <c r="C3453" s="32">
        <v>1</v>
      </c>
      <c r="D3453" s="32">
        <v>1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Google 검색</v>
      </c>
      <c r="I3453" s="26" t="str">
        <f>IF(E3453="","",INDEX('기사 리스트'!B:B,MATCH("https://skinnonews.com"&amp;A3453,'기사 리스트'!C:C,0)))</f>
        <v/>
      </c>
    </row>
    <row r="3454" spans="1:9">
      <c r="A3454" s="32" t="s">
        <v>1455</v>
      </c>
      <c r="B3454" s="32" t="s">
        <v>2596</v>
      </c>
      <c r="C3454" s="32">
        <v>1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Google 검색</v>
      </c>
      <c r="I3454" s="26" t="str">
        <f>IF(E3454="","",INDEX('기사 리스트'!B:B,MATCH("https://skinnonews.com"&amp;A3454,'기사 리스트'!C:C,0)))</f>
        <v/>
      </c>
    </row>
    <row r="3455" spans="1:9">
      <c r="A3455" s="32" t="s">
        <v>1455</v>
      </c>
      <c r="B3455" s="32" t="s">
        <v>2598</v>
      </c>
      <c r="C3455" s="32">
        <v>1</v>
      </c>
      <c r="D3455" s="32">
        <v>1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Naver 검색</v>
      </c>
      <c r="I3455" s="26" t="str">
        <f>IF(E3455="","",INDEX('기사 리스트'!B:B,MATCH("https://skinnonews.com"&amp;A3455,'기사 리스트'!C:C,0)))</f>
        <v/>
      </c>
    </row>
    <row r="3456" spans="1:9">
      <c r="A3456" s="32" t="s">
        <v>1137</v>
      </c>
      <c r="B3456" s="32" t="s">
        <v>2597</v>
      </c>
      <c r="C3456" s="32">
        <v>1</v>
      </c>
      <c r="D3456" s="32">
        <v>1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직접유입</v>
      </c>
      <c r="I3456" s="26" t="str">
        <f>IF(E3456="","",INDEX('기사 리스트'!B:B,MATCH("https://skinnonews.com"&amp;A3456,'기사 리스트'!C:C,0)))</f>
        <v/>
      </c>
    </row>
    <row r="3457" spans="1:9">
      <c r="A3457" s="32" t="s">
        <v>1137</v>
      </c>
      <c r="B3457" s="32" t="s">
        <v>2607</v>
      </c>
      <c r="C3457" s="32">
        <v>1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Linkedin.com</v>
      </c>
      <c r="I3457" s="26" t="str">
        <f>IF(E3457="","",INDEX('기사 리스트'!B:B,MATCH("https://skinnonews.com"&amp;A3457,'기사 리스트'!C:C,0)))</f>
        <v/>
      </c>
    </row>
    <row r="3458" spans="1:9">
      <c r="A3458" s="32" t="s">
        <v>1308</v>
      </c>
      <c r="B3458" s="32" t="s">
        <v>2609</v>
      </c>
      <c r="C3458" s="32">
        <v>1</v>
      </c>
      <c r="D3458" s="32">
        <v>1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Bing</v>
      </c>
      <c r="I3458" s="26" t="str">
        <f>IF(E3458="","",INDEX('기사 리스트'!B:B,MATCH("https://skinnonews.com"&amp;A3458,'기사 리스트'!C:C,0)))</f>
        <v/>
      </c>
    </row>
    <row r="3459" spans="1:9">
      <c r="A3459" s="32" t="s">
        <v>1308</v>
      </c>
      <c r="B3459" s="32" t="s">
        <v>2598</v>
      </c>
      <c r="C3459" s="32">
        <v>1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Naver 검색</v>
      </c>
      <c r="I3459" s="26" t="str">
        <f>IF(E3459="","",INDEX('기사 리스트'!B:B,MATCH("https://skinnonews.com"&amp;A3459,'기사 리스트'!C:C,0)))</f>
        <v/>
      </c>
    </row>
    <row r="3460" spans="1:9">
      <c r="A3460" s="32" t="s">
        <v>2214</v>
      </c>
      <c r="B3460" s="32" t="s">
        <v>2631</v>
      </c>
      <c r="C3460" s="32">
        <v>1</v>
      </c>
      <c r="D3460" s="32">
        <v>1</v>
      </c>
      <c r="E3460" s="26" t="str">
        <f>IFERROR(MATCH(A3460,기사별유입!$J$3:$J$3072,0),"")</f>
        <v/>
      </c>
      <c r="F3460" s="26" t="str">
        <f>IF(E3460="","",E3460&amp;"@"&amp;COUNTIF($E$1:E3460,E3460))</f>
        <v/>
      </c>
      <c r="G3460" s="26" t="str">
        <f t="shared" si="54"/>
        <v>Newsletter</v>
      </c>
      <c r="I3460" s="26" t="str">
        <f>IF(E3460="","",INDEX('기사 리스트'!B:B,MATCH("https://skinnonews.com"&amp;A3460,'기사 리스트'!C:C,0)))</f>
        <v/>
      </c>
    </row>
    <row r="3461" spans="1:9">
      <c r="A3461" s="32" t="s">
        <v>1292</v>
      </c>
      <c r="B3461" s="32" t="s">
        <v>2615</v>
      </c>
      <c r="C3461" s="32">
        <v>1</v>
      </c>
      <c r="D3461" s="32">
        <v>1</v>
      </c>
      <c r="E3461" s="26" t="str">
        <f>IFERROR(MATCH(A3461,기사별유입!$J$3:$J$3072,0),"")</f>
        <v/>
      </c>
      <c r="F3461" s="26" t="str">
        <f>IF(E3461="","",E3461&amp;"@"&amp;COUNTIF($E$1:E3461,E3461))</f>
        <v/>
      </c>
      <c r="G3461" s="26" t="str">
        <f t="shared" si="54"/>
        <v>(not set)</v>
      </c>
      <c r="I3461" s="26" t="str">
        <f>IF(E3461="","",INDEX('기사 리스트'!B:B,MATCH("https://skinnonews.com"&amp;A3461,'기사 리스트'!C:C,0)))</f>
        <v/>
      </c>
    </row>
    <row r="3462" spans="1:9">
      <c r="A3462" s="32" t="s">
        <v>1292</v>
      </c>
      <c r="B3462" s="32" t="s">
        <v>2596</v>
      </c>
      <c r="C3462" s="32">
        <v>1</v>
      </c>
      <c r="D3462" s="32">
        <v>1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Google 검색</v>
      </c>
      <c r="I3462" s="26" t="str">
        <f>IF(E3462="","",INDEX('기사 리스트'!B:B,MATCH("https://skinnonews.com"&amp;A3462,'기사 리스트'!C:C,0)))</f>
        <v/>
      </c>
    </row>
    <row r="3463" spans="1:9">
      <c r="A3463" s="32" t="s">
        <v>1292</v>
      </c>
      <c r="B3463" s="32" t="s">
        <v>2598</v>
      </c>
      <c r="C3463" s="32">
        <v>1</v>
      </c>
      <c r="D3463" s="32">
        <v>1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Naver 검색</v>
      </c>
      <c r="I3463" s="26" t="str">
        <f>IF(E3463="","",INDEX('기사 리스트'!B:B,MATCH("https://skinnonews.com"&amp;A3463,'기사 리스트'!C:C,0)))</f>
        <v/>
      </c>
    </row>
    <row r="3464" spans="1:9">
      <c r="A3464" s="32" t="s">
        <v>3942</v>
      </c>
      <c r="B3464" s="32" t="s">
        <v>2596</v>
      </c>
      <c r="C3464" s="32">
        <v>1</v>
      </c>
      <c r="D3464" s="32">
        <v>1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Google 검색</v>
      </c>
      <c r="I3464" s="26" t="str">
        <f>IF(E3464="","",INDEX('기사 리스트'!B:B,MATCH("https://skinnonews.com"&amp;A3464,'기사 리스트'!C:C,0)))</f>
        <v/>
      </c>
    </row>
    <row r="3465" spans="1:9">
      <c r="A3465" s="32" t="s">
        <v>3943</v>
      </c>
      <c r="B3465" s="32" t="s">
        <v>2596</v>
      </c>
      <c r="C3465" s="32">
        <v>1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Google 검색</v>
      </c>
      <c r="I3465" s="26" t="str">
        <f>IF(E3465="","",INDEX('기사 리스트'!B:B,MATCH("https://skinnonews.com"&amp;A3465,'기사 리스트'!C:C,0)))</f>
        <v/>
      </c>
    </row>
    <row r="3466" spans="1:9">
      <c r="A3466" s="32" t="s">
        <v>2390</v>
      </c>
      <c r="B3466" s="32" t="s">
        <v>2596</v>
      </c>
      <c r="C3466" s="32">
        <v>1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Google 검색</v>
      </c>
      <c r="I3466" s="26" t="str">
        <f>IF(E3466="","",INDEX('기사 리스트'!B:B,MATCH("https://skinnonews.com"&amp;A3466,'기사 리스트'!C:C,0)))</f>
        <v/>
      </c>
    </row>
    <row r="3467" spans="1:9">
      <c r="A3467" s="32" t="s">
        <v>2074</v>
      </c>
      <c r="B3467" s="32" t="s">
        <v>2596</v>
      </c>
      <c r="C3467" s="32">
        <v>1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Google 검색</v>
      </c>
      <c r="I3467" s="26" t="str">
        <f>IF(E3467="","",INDEX('기사 리스트'!B:B,MATCH("https://skinnonews.com"&amp;A3467,'기사 리스트'!C:C,0)))</f>
        <v/>
      </c>
    </row>
    <row r="3468" spans="1:9">
      <c r="A3468" s="32" t="s">
        <v>1968</v>
      </c>
      <c r="B3468" s="32" t="s">
        <v>2597</v>
      </c>
      <c r="C3468" s="32">
        <v>1</v>
      </c>
      <c r="D3468" s="32">
        <v>1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직접유입</v>
      </c>
      <c r="I3468" s="26" t="str">
        <f>IF(E3468="","",INDEX('기사 리스트'!B:B,MATCH("https://skinnonews.com"&amp;A3468,'기사 리스트'!C:C,0)))</f>
        <v/>
      </c>
    </row>
    <row r="3469" spans="1:9">
      <c r="A3469" s="32" t="s">
        <v>2075</v>
      </c>
      <c r="B3469" s="32" t="s">
        <v>2631</v>
      </c>
      <c r="C3469" s="32">
        <v>1</v>
      </c>
      <c r="D3469" s="32">
        <v>1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Newsletter</v>
      </c>
      <c r="I3469" s="26" t="str">
        <f>IF(E3469="","",INDEX('기사 리스트'!B:B,MATCH("https://skinnonews.com"&amp;A3469,'기사 리스트'!C:C,0)))</f>
        <v/>
      </c>
    </row>
    <row r="3470" spans="1:9">
      <c r="A3470" s="32" t="s">
        <v>3118</v>
      </c>
      <c r="B3470" s="32" t="s">
        <v>2598</v>
      </c>
      <c r="C3470" s="32">
        <v>1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Naver 검색</v>
      </c>
      <c r="I3470" s="26" t="str">
        <f>IF(E3470="","",INDEX('기사 리스트'!B:B,MATCH("https://skinnonews.com"&amp;A3470,'기사 리스트'!C:C,0)))</f>
        <v/>
      </c>
    </row>
    <row r="3471" spans="1:9">
      <c r="A3471" s="32" t="s">
        <v>1867</v>
      </c>
      <c r="B3471" s="32" t="s">
        <v>2601</v>
      </c>
      <c r="C3471" s="32">
        <v>1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Naver.com</v>
      </c>
      <c r="I3471" s="26" t="str">
        <f>IF(E3471="","",INDEX('기사 리스트'!B:B,MATCH("https://skinnonews.com"&amp;A3471,'기사 리스트'!C:C,0)))</f>
        <v/>
      </c>
    </row>
    <row r="3472" spans="1:9">
      <c r="A3472" s="32" t="s">
        <v>1868</v>
      </c>
      <c r="B3472" s="32" t="s">
        <v>2596</v>
      </c>
      <c r="C3472" s="32">
        <v>1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Google 검색</v>
      </c>
      <c r="I3472" s="26" t="str">
        <f>IF(E3472="","",INDEX('기사 리스트'!B:B,MATCH("https://skinnonews.com"&amp;A3472,'기사 리스트'!C:C,0)))</f>
        <v/>
      </c>
    </row>
    <row r="3473" spans="1:9">
      <c r="A3473" s="32" t="s">
        <v>1358</v>
      </c>
      <c r="B3473" s="32" t="s">
        <v>2619</v>
      </c>
      <c r="C3473" s="32">
        <v>1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Skinnovation.co.kr</v>
      </c>
      <c r="I3473" s="26" t="str">
        <f>IF(E3473="","",INDEX('기사 리스트'!B:B,MATCH("https://skinnonews.com"&amp;A3473,'기사 리스트'!C:C,0)))</f>
        <v/>
      </c>
    </row>
    <row r="3474" spans="1:9">
      <c r="A3474" s="32" t="s">
        <v>1523</v>
      </c>
      <c r="B3474" s="32" t="s">
        <v>2597</v>
      </c>
      <c r="C3474" s="32">
        <v>1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직접유입</v>
      </c>
      <c r="I3474" s="26" t="str">
        <f>IF(E3474="","",INDEX('기사 리스트'!B:B,MATCH("https://skinnonews.com"&amp;A3474,'기사 리스트'!C:C,0)))</f>
        <v/>
      </c>
    </row>
    <row r="3475" spans="1:9">
      <c r="A3475" s="32" t="s">
        <v>1523</v>
      </c>
      <c r="B3475" s="32" t="s">
        <v>4828</v>
      </c>
      <c r="C3475" s="32">
        <v>1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Kookmin.ac.kr</v>
      </c>
      <c r="I3475" s="26" t="str">
        <f>IF(E3475="","",INDEX('기사 리스트'!B:B,MATCH("https://skinnonews.com"&amp;A3475,'기사 리스트'!C:C,0)))</f>
        <v/>
      </c>
    </row>
    <row r="3476" spans="1:9">
      <c r="A3476" s="32" t="s">
        <v>1359</v>
      </c>
      <c r="B3476" s="32" t="s">
        <v>2597</v>
      </c>
      <c r="C3476" s="32">
        <v>1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직접유입</v>
      </c>
      <c r="I3476" s="26" t="str">
        <f>IF(E3476="","",INDEX('기사 리스트'!B:B,MATCH("https://skinnonews.com"&amp;A3476,'기사 리스트'!C:C,0)))</f>
        <v/>
      </c>
    </row>
    <row r="3477" spans="1:9">
      <c r="A3477" s="32" t="s">
        <v>1359</v>
      </c>
      <c r="B3477" s="32" t="s">
        <v>2601</v>
      </c>
      <c r="C3477" s="32">
        <v>1</v>
      </c>
      <c r="D3477" s="32">
        <v>1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Naver.com</v>
      </c>
      <c r="I3477" s="26" t="str">
        <f>IF(E3477="","",INDEX('기사 리스트'!B:B,MATCH("https://skinnonews.com"&amp;A3477,'기사 리스트'!C:C,0)))</f>
        <v/>
      </c>
    </row>
    <row r="3478" spans="1:9">
      <c r="A3478" s="32" t="s">
        <v>1318</v>
      </c>
      <c r="B3478" s="32" t="s">
        <v>2597</v>
      </c>
      <c r="C3478" s="32">
        <v>1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직접유입</v>
      </c>
      <c r="I3478" s="26" t="str">
        <f>IF(E3478="","",INDEX('기사 리스트'!B:B,MATCH("https://skinnonews.com"&amp;A3478,'기사 리스트'!C:C,0)))</f>
        <v/>
      </c>
    </row>
    <row r="3479" spans="1:9">
      <c r="A3479" s="32" t="s">
        <v>1318</v>
      </c>
      <c r="B3479" s="32" t="s">
        <v>2603</v>
      </c>
      <c r="C3479" s="32">
        <v>1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Skenergy.com</v>
      </c>
      <c r="I3479" s="26" t="str">
        <f>IF(E3479="","",INDEX('기사 리스트'!B:B,MATCH("https://skinnonews.com"&amp;A3479,'기사 리스트'!C:C,0)))</f>
        <v/>
      </c>
    </row>
    <row r="3480" spans="1:9">
      <c r="A3480" s="32" t="s">
        <v>1318</v>
      </c>
      <c r="B3480" s="32" t="s">
        <v>2605</v>
      </c>
      <c r="C3480" s="32">
        <v>1</v>
      </c>
      <c r="D3480" s="32">
        <v>1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Skenmove.com</v>
      </c>
      <c r="I3480" s="26" t="str">
        <f>IF(E3480="","",INDEX('기사 리스트'!B:B,MATCH("https://skinnonews.com"&amp;A3480,'기사 리스트'!C:C,0)))</f>
        <v/>
      </c>
    </row>
    <row r="3481" spans="1:9">
      <c r="A3481" s="32" t="s">
        <v>3944</v>
      </c>
      <c r="B3481" s="32" t="s">
        <v>2596</v>
      </c>
      <c r="C3481" s="32">
        <v>1</v>
      </c>
      <c r="D3481" s="32">
        <v>1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Google 검색</v>
      </c>
      <c r="I3481" s="26" t="str">
        <f>IF(E3481="","",INDEX('기사 리스트'!B:B,MATCH("https://skinnonews.com"&amp;A3481,'기사 리스트'!C:C,0)))</f>
        <v/>
      </c>
    </row>
    <row r="3482" spans="1:9">
      <c r="A3482" s="32" t="s">
        <v>2076</v>
      </c>
      <c r="B3482" s="32" t="s">
        <v>2606</v>
      </c>
      <c r="C3482" s="32">
        <v>1</v>
      </c>
      <c r="D3482" s="32">
        <v>1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M.search.naver.com</v>
      </c>
      <c r="I3482" s="26" t="str">
        <f>IF(E3482="","",INDEX('기사 리스트'!B:B,MATCH("https://skinnonews.com"&amp;A3482,'기사 리스트'!C:C,0)))</f>
        <v/>
      </c>
    </row>
    <row r="3483" spans="1:9">
      <c r="A3483" s="32" t="s">
        <v>3945</v>
      </c>
      <c r="B3483" s="32" t="s">
        <v>2597</v>
      </c>
      <c r="C3483" s="32">
        <v>1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직접유입</v>
      </c>
      <c r="I3483" s="26" t="str">
        <f>IF(E3483="","",INDEX('기사 리스트'!B:B,MATCH("https://skinnonews.com"&amp;A3483,'기사 리스트'!C:C,0)))</f>
        <v/>
      </c>
    </row>
    <row r="3484" spans="1:9">
      <c r="A3484" s="32" t="s">
        <v>1714</v>
      </c>
      <c r="B3484" s="32" t="s">
        <v>2597</v>
      </c>
      <c r="C3484" s="32">
        <v>1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직접유입</v>
      </c>
      <c r="I3484" s="26" t="str">
        <f>IF(E3484="","",INDEX('기사 리스트'!B:B,MATCH("https://skinnonews.com"&amp;A3484,'기사 리스트'!C:C,0)))</f>
        <v/>
      </c>
    </row>
    <row r="3485" spans="1:9">
      <c r="A3485" s="32" t="s">
        <v>1969</v>
      </c>
      <c r="B3485" s="32" t="s">
        <v>2597</v>
      </c>
      <c r="C3485" s="32">
        <v>1</v>
      </c>
      <c r="D3485" s="32">
        <v>1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직접유입</v>
      </c>
      <c r="I3485" s="26" t="str">
        <f>IF(E3485="","",INDEX('기사 리스트'!B:B,MATCH("https://skinnonews.com"&amp;A3485,'기사 리스트'!C:C,0)))</f>
        <v/>
      </c>
    </row>
    <row r="3486" spans="1:9">
      <c r="A3486" s="32" t="s">
        <v>1969</v>
      </c>
      <c r="B3486" s="32" t="s">
        <v>2596</v>
      </c>
      <c r="C3486" s="32">
        <v>1</v>
      </c>
      <c r="D3486" s="32">
        <v>1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Google 검색</v>
      </c>
      <c r="I3486" s="26" t="str">
        <f>IF(E3486="","",INDEX('기사 리스트'!B:B,MATCH("https://skinnonews.com"&amp;A3486,'기사 리스트'!C:C,0)))</f>
        <v/>
      </c>
    </row>
    <row r="3487" spans="1:9">
      <c r="A3487" s="32" t="s">
        <v>1969</v>
      </c>
      <c r="B3487" s="32" t="s">
        <v>2606</v>
      </c>
      <c r="C3487" s="32">
        <v>1</v>
      </c>
      <c r="D3487" s="32">
        <v>1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M.search.naver.com</v>
      </c>
      <c r="I3487" s="26" t="str">
        <f>IF(E3487="","",INDEX('기사 리스트'!B:B,MATCH("https://skinnonews.com"&amp;A3487,'기사 리스트'!C:C,0)))</f>
        <v/>
      </c>
    </row>
    <row r="3488" spans="1:9">
      <c r="A3488" s="32" t="s">
        <v>1969</v>
      </c>
      <c r="B3488" s="32" t="s">
        <v>2598</v>
      </c>
      <c r="C3488" s="32">
        <v>1</v>
      </c>
      <c r="D3488" s="32">
        <v>1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Naver 검색</v>
      </c>
      <c r="I3488" s="26" t="str">
        <f>IF(E3488="","",INDEX('기사 리스트'!B:B,MATCH("https://skinnonews.com"&amp;A3488,'기사 리스트'!C:C,0)))</f>
        <v/>
      </c>
    </row>
    <row r="3489" spans="1:9">
      <c r="A3489" s="32" t="s">
        <v>1969</v>
      </c>
      <c r="B3489" s="32" t="s">
        <v>2646</v>
      </c>
      <c r="C3489" s="32">
        <v>1</v>
      </c>
      <c r="D3489" s="32">
        <v>1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Ozmailer.com</v>
      </c>
      <c r="I3489" s="26" t="str">
        <f>IF(E3489="","",INDEX('기사 리스트'!B:B,MATCH("https://skinnonews.com"&amp;A3489,'기사 리스트'!C:C,0)))</f>
        <v/>
      </c>
    </row>
    <row r="3490" spans="1:9">
      <c r="A3490" s="32" t="s">
        <v>1456</v>
      </c>
      <c r="B3490" s="32" t="s">
        <v>2601</v>
      </c>
      <c r="C3490" s="32">
        <v>1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Naver.com</v>
      </c>
      <c r="I3490" s="26" t="str">
        <f>IF(E3490="","",INDEX('기사 리스트'!B:B,MATCH("https://skinnonews.com"&amp;A3490,'기사 리스트'!C:C,0)))</f>
        <v/>
      </c>
    </row>
    <row r="3491" spans="1:9">
      <c r="A3491" s="32" t="s">
        <v>1672</v>
      </c>
      <c r="B3491" s="32" t="s">
        <v>2597</v>
      </c>
      <c r="C3491" s="32">
        <v>1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직접유입</v>
      </c>
      <c r="I3491" s="26" t="str">
        <f>IF(E3491="","",INDEX('기사 리스트'!B:B,MATCH("https://skinnonews.com"&amp;A3491,'기사 리스트'!C:C,0)))</f>
        <v/>
      </c>
    </row>
    <row r="3492" spans="1:9">
      <c r="A3492" s="32" t="s">
        <v>1672</v>
      </c>
      <c r="B3492" s="32" t="s">
        <v>2603</v>
      </c>
      <c r="C3492" s="32">
        <v>1</v>
      </c>
      <c r="D3492" s="32">
        <v>1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Skenergy.com</v>
      </c>
      <c r="I3492" s="26" t="str">
        <f>IF(E3492="","",INDEX('기사 리스트'!B:B,MATCH("https://skinnonews.com"&amp;A3492,'기사 리스트'!C:C,0)))</f>
        <v/>
      </c>
    </row>
    <row r="3493" spans="1:9">
      <c r="A3493" s="32" t="s">
        <v>2078</v>
      </c>
      <c r="B3493" s="32" t="s">
        <v>2597</v>
      </c>
      <c r="C3493" s="32">
        <v>1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직접유입</v>
      </c>
      <c r="I3493" s="26" t="str">
        <f>IF(E3493="","",INDEX('기사 리스트'!B:B,MATCH("https://skinnonews.com"&amp;A3493,'기사 리스트'!C:C,0)))</f>
        <v/>
      </c>
    </row>
    <row r="3494" spans="1:9">
      <c r="A3494" s="32" t="s">
        <v>2392</v>
      </c>
      <c r="B3494" s="32" t="s">
        <v>2597</v>
      </c>
      <c r="C3494" s="32">
        <v>1</v>
      </c>
      <c r="D3494" s="32">
        <v>1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직접유입</v>
      </c>
      <c r="I3494" s="26" t="str">
        <f>IF(E3494="","",INDEX('기사 리스트'!B:B,MATCH("https://skinnonews.com"&amp;A3494,'기사 리스트'!C:C,0)))</f>
        <v/>
      </c>
    </row>
    <row r="3495" spans="1:9">
      <c r="A3495" s="32" t="s">
        <v>2079</v>
      </c>
      <c r="B3495" s="32" t="s">
        <v>2598</v>
      </c>
      <c r="C3495" s="32">
        <v>1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Naver 검색</v>
      </c>
      <c r="I3495" s="26" t="str">
        <f>IF(E3495="","",INDEX('기사 리스트'!B:B,MATCH("https://skinnonews.com"&amp;A3495,'기사 리스트'!C:C,0)))</f>
        <v/>
      </c>
    </row>
    <row r="3496" spans="1:9">
      <c r="A3496" s="32" t="s">
        <v>2079</v>
      </c>
      <c r="B3496" s="32" t="s">
        <v>2601</v>
      </c>
      <c r="C3496" s="32">
        <v>1</v>
      </c>
      <c r="D3496" s="32">
        <v>1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Naver.com</v>
      </c>
      <c r="I3496" s="26" t="str">
        <f>IF(E3496="","",INDEX('기사 리스트'!B:B,MATCH("https://skinnonews.com"&amp;A3496,'기사 리스트'!C:C,0)))</f>
        <v/>
      </c>
    </row>
    <row r="3497" spans="1:9">
      <c r="A3497" s="32" t="s">
        <v>1524</v>
      </c>
      <c r="B3497" s="32" t="s">
        <v>2598</v>
      </c>
      <c r="C3497" s="32">
        <v>1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Naver 검색</v>
      </c>
      <c r="I3497" s="26" t="str">
        <f>IF(E3497="","",INDEX('기사 리스트'!B:B,MATCH("https://skinnonews.com"&amp;A3497,'기사 리스트'!C:C,0)))</f>
        <v/>
      </c>
    </row>
    <row r="3498" spans="1:9">
      <c r="A3498" s="32" t="s">
        <v>1524</v>
      </c>
      <c r="B3498" s="32" t="s">
        <v>2604</v>
      </c>
      <c r="C3498" s="32">
        <v>1</v>
      </c>
      <c r="D3498" s="32">
        <v>1</v>
      </c>
      <c r="E3498" s="26" t="str">
        <f>IFERROR(MATCH(A3498,기사별유입!$J$3:$J$3072,0),"")</f>
        <v/>
      </c>
      <c r="F3498" s="26" t="str">
        <f>IF(E3498="","",E3498&amp;"@"&amp;COUNTIF($E$1:E3498,E3498))</f>
        <v/>
      </c>
      <c r="G3498" s="26" t="str">
        <f t="shared" si="54"/>
        <v>Skgeocentric.com</v>
      </c>
      <c r="I3498" s="26" t="str">
        <f>IF(E3498="","",INDEX('기사 리스트'!B:B,MATCH("https://skinnonews.com"&amp;A3498,'기사 리스트'!C:C,0)))</f>
        <v/>
      </c>
    </row>
    <row r="3499" spans="1:9">
      <c r="A3499" s="32" t="s">
        <v>1156</v>
      </c>
      <c r="B3499" s="32" t="s">
        <v>2626</v>
      </c>
      <c r="C3499" s="32">
        <v>1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M.blog.naver.com</v>
      </c>
      <c r="I3499" s="26" t="str">
        <f>IF(E3499="","",INDEX('기사 리스트'!B:B,MATCH("https://skinnonews.com"&amp;A3499,'기사 리스트'!C:C,0)))</f>
        <v/>
      </c>
    </row>
    <row r="3500" spans="1:9">
      <c r="A3500" s="32" t="s">
        <v>2217</v>
      </c>
      <c r="B3500" s="32" t="s">
        <v>2599</v>
      </c>
      <c r="C3500" s="32">
        <v>1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Sk-on.com</v>
      </c>
      <c r="I3500" s="26" t="str">
        <f>IF(E3500="","",INDEX('기사 리스트'!B:B,MATCH("https://skinnonews.com"&amp;A3500,'기사 리스트'!C:C,0)))</f>
        <v/>
      </c>
    </row>
    <row r="3501" spans="1:9">
      <c r="A3501" s="32" t="s">
        <v>3946</v>
      </c>
      <c r="B3501" s="32" t="s">
        <v>2596</v>
      </c>
      <c r="C3501" s="32">
        <v>1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Google 검색</v>
      </c>
      <c r="I3501" s="26" t="str">
        <f>IF(E3501="","",INDEX('기사 리스트'!B:B,MATCH("https://skinnonews.com"&amp;A3501,'기사 리스트'!C:C,0)))</f>
        <v/>
      </c>
    </row>
    <row r="3502" spans="1:9">
      <c r="A3502" s="32" t="s">
        <v>3947</v>
      </c>
      <c r="B3502" s="32" t="s">
        <v>2597</v>
      </c>
      <c r="C3502" s="32">
        <v>1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직접유입</v>
      </c>
      <c r="I3502" s="26" t="str">
        <f>IF(E3502="","",INDEX('기사 리스트'!B:B,MATCH("https://skinnonews.com"&amp;A3502,'기사 리스트'!C:C,0)))</f>
        <v/>
      </c>
    </row>
    <row r="3503" spans="1:9">
      <c r="A3503" s="32" t="s">
        <v>1360</v>
      </c>
      <c r="B3503" s="32" t="s">
        <v>2597</v>
      </c>
      <c r="C3503" s="32">
        <v>1</v>
      </c>
      <c r="D3503" s="32">
        <v>1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직접유입</v>
      </c>
      <c r="I3503" s="26" t="str">
        <f>IF(E3503="","",INDEX('기사 리스트'!B:B,MATCH("https://skinnonews.com"&amp;A3503,'기사 리스트'!C:C,0)))</f>
        <v/>
      </c>
    </row>
    <row r="3504" spans="1:9">
      <c r="A3504" s="32" t="s">
        <v>1360</v>
      </c>
      <c r="B3504" s="32" t="s">
        <v>2598</v>
      </c>
      <c r="C3504" s="32">
        <v>1</v>
      </c>
      <c r="D3504" s="32">
        <v>1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Naver 검색</v>
      </c>
      <c r="I3504" s="26" t="str">
        <f>IF(E3504="","",INDEX('기사 리스트'!B:B,MATCH("https://skinnonews.com"&amp;A3504,'기사 리스트'!C:C,0)))</f>
        <v/>
      </c>
    </row>
    <row r="3505" spans="1:9">
      <c r="A3505" s="32" t="s">
        <v>1360</v>
      </c>
      <c r="B3505" s="32" t="s">
        <v>2601</v>
      </c>
      <c r="C3505" s="32">
        <v>1</v>
      </c>
      <c r="D3505" s="32">
        <v>1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Naver.com</v>
      </c>
      <c r="I3505" s="26" t="str">
        <f>IF(E3505="","",INDEX('기사 리스트'!B:B,MATCH("https://skinnonews.com"&amp;A3505,'기사 리스트'!C:C,0)))</f>
        <v/>
      </c>
    </row>
    <row r="3506" spans="1:9">
      <c r="A3506" s="32" t="s">
        <v>1319</v>
      </c>
      <c r="B3506" s="32" t="s">
        <v>2597</v>
      </c>
      <c r="C3506" s="32">
        <v>1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직접유입</v>
      </c>
      <c r="I3506" s="26" t="str">
        <f>IF(E3506="","",INDEX('기사 리스트'!B:B,MATCH("https://skinnonews.com"&amp;A3506,'기사 리스트'!C:C,0)))</f>
        <v/>
      </c>
    </row>
    <row r="3507" spans="1:9">
      <c r="A3507" s="32" t="s">
        <v>1319</v>
      </c>
      <c r="B3507" s="32" t="s">
        <v>2615</v>
      </c>
      <c r="C3507" s="32">
        <v>1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(not set)</v>
      </c>
      <c r="I3507" s="26" t="str">
        <f>IF(E3507="","",INDEX('기사 리스트'!B:B,MATCH("https://skinnonews.com"&amp;A3507,'기사 리스트'!C:C,0)))</f>
        <v/>
      </c>
    </row>
    <row r="3508" spans="1:9">
      <c r="A3508" s="32" t="s">
        <v>1319</v>
      </c>
      <c r="B3508" s="32" t="s">
        <v>2606</v>
      </c>
      <c r="C3508" s="32">
        <v>1</v>
      </c>
      <c r="D3508" s="32">
        <v>1</v>
      </c>
      <c r="E3508" s="26" t="str">
        <f>IFERROR(MATCH(A3508,기사별유입!$J$3:$J$3072,0),"")</f>
        <v/>
      </c>
      <c r="F3508" s="26" t="str">
        <f>IF(E3508="","",E3508&amp;"@"&amp;COUNTIF($E$1:E3508,E3508))</f>
        <v/>
      </c>
      <c r="G3508" s="26" t="str">
        <f t="shared" si="54"/>
        <v>M.search.naver.com</v>
      </c>
      <c r="I3508" s="26" t="str">
        <f>IF(E3508="","",INDEX('기사 리스트'!B:B,MATCH("https://skinnonews.com"&amp;A3508,'기사 리스트'!C:C,0)))</f>
        <v/>
      </c>
    </row>
    <row r="3509" spans="1:9">
      <c r="A3509" s="32" t="s">
        <v>1319</v>
      </c>
      <c r="B3509" s="32" t="s">
        <v>2598</v>
      </c>
      <c r="C3509" s="32">
        <v>1</v>
      </c>
      <c r="D3509" s="32">
        <v>1</v>
      </c>
      <c r="E3509" s="26" t="str">
        <f>IFERROR(MATCH(A3509,기사별유입!$J$3:$J$3072,0),"")</f>
        <v/>
      </c>
      <c r="F3509" s="26" t="str">
        <f>IF(E3509="","",E3509&amp;"@"&amp;COUNTIF($E$1:E3509,E3509))</f>
        <v/>
      </c>
      <c r="G3509" s="26" t="str">
        <f t="shared" si="54"/>
        <v>Naver 검색</v>
      </c>
      <c r="I3509" s="26" t="str">
        <f>IF(E3509="","",INDEX('기사 리스트'!B:B,MATCH("https://skinnonews.com"&amp;A3509,'기사 리스트'!C:C,0)))</f>
        <v/>
      </c>
    </row>
    <row r="3510" spans="1:9">
      <c r="A3510" s="32" t="s">
        <v>1319</v>
      </c>
      <c r="B3510" s="32" t="s">
        <v>2603</v>
      </c>
      <c r="C3510" s="32">
        <v>1</v>
      </c>
      <c r="D3510" s="32">
        <v>1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Skenergy.com</v>
      </c>
      <c r="I3510" s="26" t="str">
        <f>IF(E3510="","",INDEX('기사 리스트'!B:B,MATCH("https://skinnonews.com"&amp;A3510,'기사 리스트'!C:C,0)))</f>
        <v/>
      </c>
    </row>
    <row r="3511" spans="1:9">
      <c r="A3511" s="32" t="s">
        <v>1489</v>
      </c>
      <c r="B3511" s="32" t="s">
        <v>2619</v>
      </c>
      <c r="C3511" s="32">
        <v>1</v>
      </c>
      <c r="D3511" s="32">
        <v>1</v>
      </c>
      <c r="E3511" s="26" t="str">
        <f>IFERROR(MATCH(A3511,기사별유입!$J$3:$J$3072,0),"")</f>
        <v/>
      </c>
      <c r="F3511" s="26" t="str">
        <f>IF(E3511="","",E3511&amp;"@"&amp;COUNTIF($E$1:E3511,E3511))</f>
        <v/>
      </c>
      <c r="G3511" s="26" t="str">
        <f t="shared" si="54"/>
        <v>Skinnovation.co.kr</v>
      </c>
      <c r="I3511" s="26" t="str">
        <f>IF(E3511="","",INDEX('기사 리스트'!B:B,MATCH("https://skinnonews.com"&amp;A3511,'기사 리스트'!C:C,0)))</f>
        <v/>
      </c>
    </row>
    <row r="3512" spans="1:9">
      <c r="A3512" s="32" t="s">
        <v>1457</v>
      </c>
      <c r="B3512" s="32" t="s">
        <v>2607</v>
      </c>
      <c r="C3512" s="32">
        <v>1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Linkedin.com</v>
      </c>
      <c r="I3512" s="26" t="str">
        <f>IF(E3512="","",INDEX('기사 리스트'!B:B,MATCH("https://skinnonews.com"&amp;A3512,'기사 리스트'!C:C,0)))</f>
        <v/>
      </c>
    </row>
    <row r="3513" spans="1:9">
      <c r="A3513" s="32" t="s">
        <v>1457</v>
      </c>
      <c r="B3513" s="32" t="s">
        <v>2634</v>
      </c>
      <c r="C3513" s="32">
        <v>1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Marklines.com</v>
      </c>
      <c r="I3513" s="26" t="str">
        <f>IF(E3513="","",INDEX('기사 리스트'!B:B,MATCH("https://skinnonews.com"&amp;A3513,'기사 리스트'!C:C,0)))</f>
        <v/>
      </c>
    </row>
    <row r="3514" spans="1:9">
      <c r="A3514" s="32" t="s">
        <v>1457</v>
      </c>
      <c r="B3514" s="32" t="s">
        <v>2598</v>
      </c>
      <c r="C3514" s="32">
        <v>1</v>
      </c>
      <c r="D3514" s="32">
        <v>1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Naver 검색</v>
      </c>
      <c r="I3514" s="26" t="str">
        <f>IF(E3514="","",INDEX('기사 리스트'!B:B,MATCH("https://skinnonews.com"&amp;A3514,'기사 리스트'!C:C,0)))</f>
        <v/>
      </c>
    </row>
    <row r="3515" spans="1:9">
      <c r="A3515" s="32" t="s">
        <v>1716</v>
      </c>
      <c r="B3515" s="32" t="s">
        <v>2597</v>
      </c>
      <c r="C3515" s="32">
        <v>1</v>
      </c>
      <c r="D3515" s="32">
        <v>1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직접유입</v>
      </c>
      <c r="I3515" s="26" t="str">
        <f>IF(E3515="","",INDEX('기사 리스트'!B:B,MATCH("https://skinnonews.com"&amp;A3515,'기사 리스트'!C:C,0)))</f>
        <v/>
      </c>
    </row>
    <row r="3516" spans="1:9">
      <c r="A3516" s="32" t="s">
        <v>1716</v>
      </c>
      <c r="B3516" s="32" t="s">
        <v>2608</v>
      </c>
      <c r="C3516" s="32">
        <v>1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Enclean.com</v>
      </c>
      <c r="I3516" s="26" t="str">
        <f>IF(E3516="","",INDEX('기사 리스트'!B:B,MATCH("https://skinnonews.com"&amp;A3516,'기사 리스트'!C:C,0)))</f>
        <v/>
      </c>
    </row>
    <row r="3517" spans="1:9">
      <c r="A3517" s="32" t="s">
        <v>1716</v>
      </c>
      <c r="B3517" s="32" t="s">
        <v>2612</v>
      </c>
      <c r="C3517" s="32">
        <v>1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Youtube.com</v>
      </c>
      <c r="I3517" s="26" t="str">
        <f>IF(E3517="","",INDEX('기사 리스트'!B:B,MATCH("https://skinnonews.com"&amp;A3517,'기사 리스트'!C:C,0)))</f>
        <v/>
      </c>
    </row>
    <row r="3518" spans="1:9">
      <c r="A3518" s="32" t="s">
        <v>1261</v>
      </c>
      <c r="B3518" s="32" t="s">
        <v>2598</v>
      </c>
      <c r="C3518" s="32">
        <v>1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Naver 검색</v>
      </c>
      <c r="I3518" s="26" t="str">
        <f>IF(E3518="","",INDEX('기사 리스트'!B:B,MATCH("https://skinnonews.com"&amp;A3518,'기사 리스트'!C:C,0)))</f>
        <v/>
      </c>
    </row>
    <row r="3519" spans="1:9">
      <c r="A3519" s="32" t="s">
        <v>3681</v>
      </c>
      <c r="B3519" s="32" t="s">
        <v>2596</v>
      </c>
      <c r="C3519" s="32">
        <v>1</v>
      </c>
      <c r="D3519" s="32">
        <v>1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Google 검색</v>
      </c>
      <c r="I3519" s="26" t="str">
        <f>IF(E3519="","",INDEX('기사 리스트'!B:B,MATCH("https://skinnonews.com"&amp;A3519,'기사 리스트'!C:C,0)))</f>
        <v/>
      </c>
    </row>
    <row r="3520" spans="1:9">
      <c r="A3520" s="32" t="s">
        <v>3681</v>
      </c>
      <c r="B3520" s="32" t="s">
        <v>2603</v>
      </c>
      <c r="C3520" s="32">
        <v>1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Skenergy.com</v>
      </c>
      <c r="I3520" s="26" t="str">
        <f>IF(E3520="","",INDEX('기사 리스트'!B:B,MATCH("https://skinnonews.com"&amp;A3520,'기사 리스트'!C:C,0)))</f>
        <v/>
      </c>
    </row>
    <row r="3521" spans="1:9">
      <c r="A3521" s="32" t="s">
        <v>2218</v>
      </c>
      <c r="B3521" s="32" t="s">
        <v>2598</v>
      </c>
      <c r="C3521" s="32">
        <v>1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Naver 검색</v>
      </c>
      <c r="I3521" s="26" t="str">
        <f>IF(E3521="","",INDEX('기사 리스트'!B:B,MATCH("https://skinnonews.com"&amp;A3521,'기사 리스트'!C:C,0)))</f>
        <v/>
      </c>
    </row>
    <row r="3522" spans="1:9">
      <c r="A3522" s="32" t="s">
        <v>2758</v>
      </c>
      <c r="B3522" s="32" t="s">
        <v>2596</v>
      </c>
      <c r="C3522" s="32">
        <v>1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Google 검색</v>
      </c>
      <c r="I3522" s="26" t="str">
        <f>IF(E3522="","",INDEX('기사 리스트'!B:B,MATCH("https://skinnonews.com"&amp;A3522,'기사 리스트'!C:C,0)))</f>
        <v/>
      </c>
    </row>
    <row r="3523" spans="1:9">
      <c r="A3523" s="32" t="s">
        <v>2758</v>
      </c>
      <c r="B3523" s="32" t="s">
        <v>2617</v>
      </c>
      <c r="C3523" s="32">
        <v>1</v>
      </c>
      <c r="D3523" s="32">
        <v>1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Instagramstory</v>
      </c>
      <c r="I3523" s="26" t="str">
        <f>IF(E3523="","",INDEX('기사 리스트'!B:B,MATCH("https://skinnonews.com"&amp;A3523,'기사 리스트'!C:C,0)))</f>
        <v/>
      </c>
    </row>
    <row r="3524" spans="1:9">
      <c r="A3524" s="32" t="s">
        <v>3948</v>
      </c>
      <c r="B3524" s="32" t="s">
        <v>2596</v>
      </c>
      <c r="C3524" s="32">
        <v>1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Google 검색</v>
      </c>
      <c r="I3524" s="26" t="str">
        <f>IF(E3524="","",INDEX('기사 리스트'!B:B,MATCH("https://skinnonews.com"&amp;A3524,'기사 리스트'!C:C,0)))</f>
        <v/>
      </c>
    </row>
    <row r="3525" spans="1:9">
      <c r="A3525" s="32" t="s">
        <v>1458</v>
      </c>
      <c r="B3525" s="32" t="s">
        <v>2596</v>
      </c>
      <c r="C3525" s="32">
        <v>1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Google 검색</v>
      </c>
      <c r="I3525" s="26" t="str">
        <f>IF(E3525="","",INDEX('기사 리스트'!B:B,MATCH("https://skinnonews.com"&amp;A3525,'기사 리스트'!C:C,0)))</f>
        <v/>
      </c>
    </row>
    <row r="3526" spans="1:9">
      <c r="A3526" s="32" t="s">
        <v>2219</v>
      </c>
      <c r="B3526" s="32" t="s">
        <v>2596</v>
      </c>
      <c r="C3526" s="32">
        <v>1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Google 검색</v>
      </c>
      <c r="I3526" s="26" t="str">
        <f>IF(E3526="","",INDEX('기사 리스트'!B:B,MATCH("https://skinnonews.com"&amp;A3526,'기사 리스트'!C:C,0)))</f>
        <v/>
      </c>
    </row>
    <row r="3527" spans="1:9">
      <c r="A3527" s="32" t="s">
        <v>3949</v>
      </c>
      <c r="B3527" s="32" t="s">
        <v>2596</v>
      </c>
      <c r="C3527" s="32">
        <v>1</v>
      </c>
      <c r="D3527" s="32">
        <v>1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Google 검색</v>
      </c>
      <c r="I3527" s="26" t="str">
        <f>IF(E3527="","",INDEX('기사 리스트'!B:B,MATCH("https://skinnonews.com"&amp;A3527,'기사 리스트'!C:C,0)))</f>
        <v/>
      </c>
    </row>
    <row r="3528" spans="1:9">
      <c r="A3528" s="32" t="s">
        <v>2768</v>
      </c>
      <c r="B3528" s="32" t="s">
        <v>2596</v>
      </c>
      <c r="C3528" s="32">
        <v>1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Google 검색</v>
      </c>
      <c r="I3528" s="26" t="str">
        <f>IF(E3528="","",INDEX('기사 리스트'!B:B,MATCH("https://skinnonews.com"&amp;A3528,'기사 리스트'!C:C,0)))</f>
        <v/>
      </c>
    </row>
    <row r="3529" spans="1:9">
      <c r="A3529" s="32" t="s">
        <v>1785</v>
      </c>
      <c r="B3529" s="32" t="s">
        <v>2609</v>
      </c>
      <c r="C3529" s="32">
        <v>1</v>
      </c>
      <c r="D3529" s="32">
        <v>1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Bing</v>
      </c>
      <c r="I3529" s="26" t="str">
        <f>IF(E3529="","",INDEX('기사 리스트'!B:B,MATCH("https://skinnonews.com"&amp;A3529,'기사 리스트'!C:C,0)))</f>
        <v/>
      </c>
    </row>
    <row r="3530" spans="1:9">
      <c r="A3530" s="32" t="s">
        <v>1184</v>
      </c>
      <c r="B3530" s="32" t="s">
        <v>2609</v>
      </c>
      <c r="C3530" s="32">
        <v>1</v>
      </c>
      <c r="D3530" s="32">
        <v>1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Bing</v>
      </c>
      <c r="I3530" s="26" t="str">
        <f>IF(E3530="","",INDEX('기사 리스트'!B:B,MATCH("https://skinnonews.com"&amp;A3530,'기사 리스트'!C:C,0)))</f>
        <v/>
      </c>
    </row>
    <row r="3531" spans="1:9">
      <c r="A3531" s="32" t="s">
        <v>1184</v>
      </c>
      <c r="B3531" s="32" t="s">
        <v>2617</v>
      </c>
      <c r="C3531" s="32">
        <v>1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Instagramstory</v>
      </c>
      <c r="I3531" s="26" t="str">
        <f>IF(E3531="","",INDEX('기사 리스트'!B:B,MATCH("https://skinnonews.com"&amp;A3531,'기사 리스트'!C:C,0)))</f>
        <v/>
      </c>
    </row>
    <row r="3532" spans="1:9">
      <c r="A3532" s="32" t="s">
        <v>1184</v>
      </c>
      <c r="B3532" s="32" t="s">
        <v>2646</v>
      </c>
      <c r="C3532" s="32">
        <v>1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Ozmailer.com</v>
      </c>
      <c r="I3532" s="26" t="str">
        <f>IF(E3532="","",INDEX('기사 리스트'!B:B,MATCH("https://skinnonews.com"&amp;A3532,'기사 리스트'!C:C,0)))</f>
        <v/>
      </c>
    </row>
    <row r="3533" spans="1:9">
      <c r="A3533" s="32" t="s">
        <v>1970</v>
      </c>
      <c r="B3533" s="32" t="s">
        <v>2597</v>
      </c>
      <c r="C3533" s="32">
        <v>1</v>
      </c>
      <c r="D3533" s="32">
        <v>1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직접유입</v>
      </c>
      <c r="I3533" s="26" t="str">
        <f>IF(E3533="","",INDEX('기사 리스트'!B:B,MATCH("https://skinnonews.com"&amp;A3533,'기사 리스트'!C:C,0)))</f>
        <v/>
      </c>
    </row>
    <row r="3534" spans="1:9">
      <c r="A3534" s="32" t="s">
        <v>1970</v>
      </c>
      <c r="B3534" s="32" t="s">
        <v>2609</v>
      </c>
      <c r="C3534" s="32">
        <v>1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Bing</v>
      </c>
      <c r="I3534" s="26" t="str">
        <f>IF(E3534="","",INDEX('기사 리스트'!B:B,MATCH("https://skinnonews.com"&amp;A3534,'기사 리스트'!C:C,0)))</f>
        <v/>
      </c>
    </row>
    <row r="3535" spans="1:9">
      <c r="A3535" s="32" t="s">
        <v>1970</v>
      </c>
      <c r="B3535" s="32" t="s">
        <v>4829</v>
      </c>
      <c r="C3535" s="32">
        <v>1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M.socialvalueconnect.com</v>
      </c>
      <c r="I3535" s="26" t="str">
        <f>IF(E3535="","",INDEX('기사 리스트'!B:B,MATCH("https://skinnonews.com"&amp;A3535,'기사 리스트'!C:C,0)))</f>
        <v/>
      </c>
    </row>
    <row r="3536" spans="1:9">
      <c r="A3536" s="32" t="s">
        <v>1970</v>
      </c>
      <c r="B3536" s="32" t="s">
        <v>2598</v>
      </c>
      <c r="C3536" s="32">
        <v>1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Naver 검색</v>
      </c>
      <c r="I3536" s="26" t="str">
        <f>IF(E3536="","",INDEX('기사 리스트'!B:B,MATCH("https://skinnonews.com"&amp;A3536,'기사 리스트'!C:C,0)))</f>
        <v/>
      </c>
    </row>
    <row r="3537" spans="1:9">
      <c r="A3537" s="32" t="s">
        <v>1619</v>
      </c>
      <c r="B3537" s="32" t="s">
        <v>2617</v>
      </c>
      <c r="C3537" s="32">
        <v>1</v>
      </c>
      <c r="D3537" s="32">
        <v>1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Instagramstory</v>
      </c>
      <c r="I3537" s="26" t="str">
        <f>IF(E3537="","",INDEX('기사 리스트'!B:B,MATCH("https://skinnonews.com"&amp;A3537,'기사 리스트'!C:C,0)))</f>
        <v/>
      </c>
    </row>
    <row r="3538" spans="1:9">
      <c r="A3538" s="32" t="s">
        <v>1619</v>
      </c>
      <c r="B3538" s="32" t="s">
        <v>2646</v>
      </c>
      <c r="C3538" s="32">
        <v>1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Ozmailer.com</v>
      </c>
      <c r="I3538" s="26" t="str">
        <f>IF(E3538="","",INDEX('기사 리스트'!B:B,MATCH("https://skinnonews.com"&amp;A3538,'기사 리스트'!C:C,0)))</f>
        <v/>
      </c>
    </row>
    <row r="3539" spans="1:9">
      <c r="A3539" s="32" t="s">
        <v>3015</v>
      </c>
      <c r="B3539" s="32" t="s">
        <v>2596</v>
      </c>
      <c r="C3539" s="32">
        <v>1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Google 검색</v>
      </c>
      <c r="I3539" s="26" t="str">
        <f>IF(E3539="","",INDEX('기사 리스트'!B:B,MATCH("https://skinnonews.com"&amp;A3539,'기사 리스트'!C:C,0)))</f>
        <v/>
      </c>
    </row>
    <row r="3540" spans="1:9">
      <c r="A3540" s="32" t="s">
        <v>1170</v>
      </c>
      <c r="B3540" s="32" t="s">
        <v>2606</v>
      </c>
      <c r="C3540" s="32">
        <v>1</v>
      </c>
      <c r="D3540" s="32">
        <v>1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M.search.naver.com</v>
      </c>
      <c r="I3540" s="26" t="str">
        <f>IF(E3540="","",INDEX('기사 리스트'!B:B,MATCH("https://skinnonews.com"&amp;A3540,'기사 리스트'!C:C,0)))</f>
        <v/>
      </c>
    </row>
    <row r="3541" spans="1:9">
      <c r="A3541" s="32" t="s">
        <v>1170</v>
      </c>
      <c r="B3541" s="32" t="s">
        <v>2605</v>
      </c>
      <c r="C3541" s="32">
        <v>1</v>
      </c>
      <c r="D3541" s="32">
        <v>1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Skenmove.com</v>
      </c>
      <c r="I3541" s="26" t="str">
        <f>IF(E3541="","",INDEX('기사 리스트'!B:B,MATCH("https://skinnonews.com"&amp;A3541,'기사 리스트'!C:C,0)))</f>
        <v/>
      </c>
    </row>
    <row r="3542" spans="1:9">
      <c r="A3542" s="32" t="s">
        <v>1971</v>
      </c>
      <c r="B3542" s="32" t="s">
        <v>2597</v>
      </c>
      <c r="C3542" s="32">
        <v>1</v>
      </c>
      <c r="D3542" s="32">
        <v>1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직접유입</v>
      </c>
      <c r="I3542" s="26" t="str">
        <f>IF(E3542="","",INDEX('기사 리스트'!B:B,MATCH("https://skinnonews.com"&amp;A3542,'기사 리스트'!C:C,0)))</f>
        <v/>
      </c>
    </row>
    <row r="3543" spans="1:9">
      <c r="A3543" s="32" t="s">
        <v>1971</v>
      </c>
      <c r="B3543" s="32" t="s">
        <v>2596</v>
      </c>
      <c r="C3543" s="32">
        <v>1</v>
      </c>
      <c r="D3543" s="32">
        <v>1</v>
      </c>
      <c r="E3543" s="26" t="str">
        <f>IFERROR(MATCH(A3543,기사별유입!$J$3:$J$3072,0),"")</f>
        <v/>
      </c>
      <c r="F3543" s="26" t="str">
        <f>IF(E3543="","",E3543&amp;"@"&amp;COUNTIF($E$1:E3543,E3543))</f>
        <v/>
      </c>
      <c r="G3543" s="26" t="str">
        <f t="shared" si="55"/>
        <v>Google 검색</v>
      </c>
      <c r="I3543" s="26" t="str">
        <f>IF(E3543="","",INDEX('기사 리스트'!B:B,MATCH("https://skinnonews.com"&amp;A3543,'기사 리스트'!C:C,0)))</f>
        <v/>
      </c>
    </row>
    <row r="3544" spans="1:9">
      <c r="A3544" s="32" t="s">
        <v>1869</v>
      </c>
      <c r="B3544" s="32" t="s">
        <v>2643</v>
      </c>
      <c r="C3544" s="32">
        <v>1</v>
      </c>
      <c r="D3544" s="32">
        <v>1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Lens.google.com</v>
      </c>
      <c r="I3544" s="26" t="str">
        <f>IF(E3544="","",INDEX('기사 리스트'!B:B,MATCH("https://skinnonews.com"&amp;A3544,'기사 리스트'!C:C,0)))</f>
        <v/>
      </c>
    </row>
    <row r="3545" spans="1:9">
      <c r="A3545" s="32" t="s">
        <v>3950</v>
      </c>
      <c r="B3545" s="32" t="s">
        <v>2598</v>
      </c>
      <c r="C3545" s="32">
        <v>1</v>
      </c>
      <c r="D3545" s="32">
        <v>1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Naver 검색</v>
      </c>
      <c r="I3545" s="26" t="str">
        <f>IF(E3545="","",INDEX('기사 리스트'!B:B,MATCH("https://skinnonews.com"&amp;A3545,'기사 리스트'!C:C,0)))</f>
        <v/>
      </c>
    </row>
    <row r="3546" spans="1:9">
      <c r="A3546" s="32" t="s">
        <v>1459</v>
      </c>
      <c r="B3546" s="32" t="s">
        <v>2597</v>
      </c>
      <c r="C3546" s="32">
        <v>1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직접유입</v>
      </c>
      <c r="I3546" s="26" t="str">
        <f>IF(E3546="","",INDEX('기사 리스트'!B:B,MATCH("https://skinnonews.com"&amp;A3546,'기사 리스트'!C:C,0)))</f>
        <v/>
      </c>
    </row>
    <row r="3547" spans="1:9">
      <c r="A3547" s="32" t="s">
        <v>1276</v>
      </c>
      <c r="B3547" s="32" t="s">
        <v>2597</v>
      </c>
      <c r="C3547" s="32">
        <v>1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직접유입</v>
      </c>
      <c r="I3547" s="26" t="str">
        <f>IF(E3547="","",INDEX('기사 리스트'!B:B,MATCH("https://skinnonews.com"&amp;A3547,'기사 리스트'!C:C,0)))</f>
        <v/>
      </c>
    </row>
    <row r="3548" spans="1:9">
      <c r="A3548" s="32" t="s">
        <v>3684</v>
      </c>
      <c r="B3548" s="32" t="s">
        <v>2596</v>
      </c>
      <c r="C3548" s="32">
        <v>1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Google 검색</v>
      </c>
      <c r="I3548" s="26" t="str">
        <f>IF(E3548="","",INDEX('기사 리스트'!B:B,MATCH("https://skinnonews.com"&amp;A3548,'기사 리스트'!C:C,0)))</f>
        <v/>
      </c>
    </row>
    <row r="3549" spans="1:9">
      <c r="A3549" s="32" t="s">
        <v>3684</v>
      </c>
      <c r="B3549" s="32" t="s">
        <v>2601</v>
      </c>
      <c r="C3549" s="32">
        <v>1</v>
      </c>
      <c r="D3549" s="32">
        <v>1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Naver.com</v>
      </c>
      <c r="I3549" s="26" t="str">
        <f>IF(E3549="","",INDEX('기사 리스트'!B:B,MATCH("https://skinnonews.com"&amp;A3549,'기사 리스트'!C:C,0)))</f>
        <v/>
      </c>
    </row>
    <row r="3550" spans="1:9">
      <c r="A3550" s="32" t="s">
        <v>1098</v>
      </c>
      <c r="B3550" s="32" t="s">
        <v>2670</v>
      </c>
      <c r="C3550" s="32">
        <v>1</v>
      </c>
      <c r="D3550" s="32">
        <v>1</v>
      </c>
      <c r="E3550" s="26">
        <f>IFERROR(MATCH(A3550,기사별유입!$J$3:$J$3072,0),"")</f>
        <v>9</v>
      </c>
      <c r="F3550" s="26" t="str">
        <f>IF(E3550="","",E3550&amp;"@"&amp;COUNTIF($E$1:E3550,E3550))</f>
        <v>9@4</v>
      </c>
      <c r="G3550" s="26" t="str">
        <f t="shared" si="55"/>
        <v>Search.zum.com</v>
      </c>
      <c r="I3550" s="26" t="str">
        <f>IF(E3550="","",INDEX('기사 리스트'!B:B,MATCH("https://skinnonews.com"&amp;A3550,'기사 리스트'!C:C,0)))</f>
        <v>[카드뉴스] 6월 5일은 세계 환경의 날, 오늘만큼은 관심을 주세요!</v>
      </c>
    </row>
    <row r="3551" spans="1:9">
      <c r="A3551" s="32" t="s">
        <v>2831</v>
      </c>
      <c r="B3551" s="32" t="s">
        <v>2597</v>
      </c>
      <c r="C3551" s="32">
        <v>1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직접유입</v>
      </c>
      <c r="I3551" s="26" t="str">
        <f>IF(E3551="","",INDEX('기사 리스트'!B:B,MATCH("https://skinnonews.com"&amp;A3551,'기사 리스트'!C:C,0)))</f>
        <v/>
      </c>
    </row>
    <row r="3552" spans="1:9">
      <c r="A3552" s="32" t="s">
        <v>2831</v>
      </c>
      <c r="B3552" s="32" t="s">
        <v>2596</v>
      </c>
      <c r="C3552" s="32">
        <v>1</v>
      </c>
      <c r="D3552" s="32">
        <v>1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Google 검색</v>
      </c>
      <c r="I3552" s="26" t="str">
        <f>IF(E3552="","",INDEX('기사 리스트'!B:B,MATCH("https://skinnonews.com"&amp;A3552,'기사 리스트'!C:C,0)))</f>
        <v/>
      </c>
    </row>
    <row r="3553" spans="1:9">
      <c r="A3553" s="32" t="s">
        <v>1272</v>
      </c>
      <c r="B3553" s="32" t="s">
        <v>2631</v>
      </c>
      <c r="C3553" s="32">
        <v>1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Newsletter</v>
      </c>
      <c r="I3553" s="26" t="str">
        <f>IF(E3553="","",INDEX('기사 리스트'!B:B,MATCH("https://skinnonews.com"&amp;A3553,'기사 리스트'!C:C,0)))</f>
        <v/>
      </c>
    </row>
    <row r="3554" spans="1:9">
      <c r="A3554" s="32" t="s">
        <v>1272</v>
      </c>
      <c r="B3554" s="32" t="s">
        <v>2619</v>
      </c>
      <c r="C3554" s="32">
        <v>1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Skinnovation.co.kr</v>
      </c>
      <c r="I3554" s="26" t="str">
        <f>IF(E3554="","",INDEX('기사 리스트'!B:B,MATCH("https://skinnonews.com"&amp;A3554,'기사 리스트'!C:C,0)))</f>
        <v/>
      </c>
    </row>
    <row r="3555" spans="1:9">
      <c r="A3555" s="32" t="s">
        <v>1786</v>
      </c>
      <c r="B3555" s="32" t="s">
        <v>2598</v>
      </c>
      <c r="C3555" s="32">
        <v>1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Naver 검색</v>
      </c>
      <c r="I3555" s="26" t="str">
        <f>IF(E3555="","",INDEX('기사 리스트'!B:B,MATCH("https://skinnonews.com"&amp;A3555,'기사 리스트'!C:C,0)))</f>
        <v/>
      </c>
    </row>
    <row r="3556" spans="1:9">
      <c r="A3556" s="32" t="s">
        <v>3120</v>
      </c>
      <c r="B3556" s="32" t="s">
        <v>2596</v>
      </c>
      <c r="C3556" s="32">
        <v>1</v>
      </c>
      <c r="D3556" s="32">
        <v>1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Google 검색</v>
      </c>
      <c r="I3556" s="26" t="str">
        <f>IF(E3556="","",INDEX('기사 리스트'!B:B,MATCH("https://skinnonews.com"&amp;A3556,'기사 리스트'!C:C,0)))</f>
        <v/>
      </c>
    </row>
    <row r="3557" spans="1:9">
      <c r="A3557" s="32" t="s">
        <v>3208</v>
      </c>
      <c r="B3557" s="32" t="s">
        <v>2596</v>
      </c>
      <c r="C3557" s="32">
        <v>1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Google 검색</v>
      </c>
      <c r="I3557" s="26" t="str">
        <f>IF(E3557="","",INDEX('기사 리스트'!B:B,MATCH("https://skinnonews.com"&amp;A3557,'기사 리스트'!C:C,0)))</f>
        <v/>
      </c>
    </row>
    <row r="3558" spans="1:9">
      <c r="A3558" s="32" t="s">
        <v>1179</v>
      </c>
      <c r="B3558" s="32" t="s">
        <v>2598</v>
      </c>
      <c r="C3558" s="32">
        <v>1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Naver 검색</v>
      </c>
      <c r="I3558" s="26" t="str">
        <f>IF(E3558="","",INDEX('기사 리스트'!B:B,MATCH("https://skinnonews.com"&amp;A3558,'기사 리스트'!C:C,0)))</f>
        <v/>
      </c>
    </row>
    <row r="3559" spans="1:9">
      <c r="A3559" s="32" t="s">
        <v>1179</v>
      </c>
      <c r="B3559" s="32" t="s">
        <v>2619</v>
      </c>
      <c r="C3559" s="32">
        <v>1</v>
      </c>
      <c r="D3559" s="32">
        <v>1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Skinnovation.co.kr</v>
      </c>
      <c r="I3559" s="26" t="str">
        <f>IF(E3559="","",INDEX('기사 리스트'!B:B,MATCH("https://skinnonews.com"&amp;A3559,'기사 리스트'!C:C,0)))</f>
        <v/>
      </c>
    </row>
    <row r="3560" spans="1:9">
      <c r="A3560" s="32" t="s">
        <v>2220</v>
      </c>
      <c r="B3560" s="32" t="s">
        <v>2601</v>
      </c>
      <c r="C3560" s="32">
        <v>1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Naver.com</v>
      </c>
      <c r="I3560" s="26" t="str">
        <f>IF(E3560="","",INDEX('기사 리스트'!B:B,MATCH("https://skinnonews.com"&amp;A3560,'기사 리스트'!C:C,0)))</f>
        <v/>
      </c>
    </row>
    <row r="3561" spans="1:9">
      <c r="A3561" s="32" t="s">
        <v>2832</v>
      </c>
      <c r="B3561" s="32" t="s">
        <v>2609</v>
      </c>
      <c r="C3561" s="32">
        <v>1</v>
      </c>
      <c r="D3561" s="32">
        <v>1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Bing</v>
      </c>
      <c r="I3561" s="26" t="str">
        <f>IF(E3561="","",INDEX('기사 리스트'!B:B,MATCH("https://skinnonews.com"&amp;A3561,'기사 리스트'!C:C,0)))</f>
        <v/>
      </c>
    </row>
    <row r="3562" spans="1:9">
      <c r="A3562" s="32" t="s">
        <v>2832</v>
      </c>
      <c r="B3562" s="32" t="s">
        <v>2596</v>
      </c>
      <c r="C3562" s="32">
        <v>1</v>
      </c>
      <c r="D3562" s="32">
        <v>1</v>
      </c>
      <c r="E3562" s="26" t="str">
        <f>IFERROR(MATCH(A3562,기사별유입!$J$3:$J$3072,0),"")</f>
        <v/>
      </c>
      <c r="F3562" s="26" t="str">
        <f>IF(E3562="","",E3562&amp;"@"&amp;COUNTIF($E$1:E3562,E3562))</f>
        <v/>
      </c>
      <c r="G3562" s="26" t="str">
        <f t="shared" si="55"/>
        <v>Google 검색</v>
      </c>
      <c r="I3562" s="26" t="str">
        <f>IF(E3562="","",INDEX('기사 리스트'!B:B,MATCH("https://skinnonews.com"&amp;A3562,'기사 리스트'!C:C,0)))</f>
        <v/>
      </c>
    </row>
    <row r="3563" spans="1:9">
      <c r="A3563" s="32" t="s">
        <v>1320</v>
      </c>
      <c r="B3563" s="32" t="s">
        <v>2597</v>
      </c>
      <c r="C3563" s="32">
        <v>1</v>
      </c>
      <c r="D3563" s="32">
        <v>0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직접유입</v>
      </c>
      <c r="I3563" s="26" t="str">
        <f>IF(E3563="","",INDEX('기사 리스트'!B:B,MATCH("https://skinnonews.com"&amp;A3563,'기사 리스트'!C:C,0)))</f>
        <v/>
      </c>
    </row>
    <row r="3564" spans="1:9">
      <c r="A3564" s="32" t="s">
        <v>1320</v>
      </c>
      <c r="B3564" s="32" t="s">
        <v>2601</v>
      </c>
      <c r="C3564" s="32">
        <v>1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Naver.com</v>
      </c>
      <c r="I3564" s="26" t="str">
        <f>IF(E3564="","",INDEX('기사 리스트'!B:B,MATCH("https://skinnonews.com"&amp;A3564,'기사 리스트'!C:C,0)))</f>
        <v/>
      </c>
    </row>
    <row r="3565" spans="1:9">
      <c r="A3565" s="32" t="s">
        <v>1320</v>
      </c>
      <c r="B3565" s="32" t="s">
        <v>2619</v>
      </c>
      <c r="C3565" s="32">
        <v>1</v>
      </c>
      <c r="D3565" s="32">
        <v>1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Skinnovation.co.kr</v>
      </c>
      <c r="I3565" s="26" t="str">
        <f>IF(E3565="","",INDEX('기사 리스트'!B:B,MATCH("https://skinnonews.com"&amp;A3565,'기사 리스트'!C:C,0)))</f>
        <v/>
      </c>
    </row>
    <row r="3566" spans="1:9">
      <c r="A3566" s="32" t="s">
        <v>3951</v>
      </c>
      <c r="B3566" s="32" t="s">
        <v>2596</v>
      </c>
      <c r="C3566" s="32">
        <v>1</v>
      </c>
      <c r="D3566" s="32">
        <v>1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Google 검색</v>
      </c>
      <c r="I3566" s="26" t="str">
        <f>IF(E3566="","",INDEX('기사 리스트'!B:B,MATCH("https://skinnonews.com"&amp;A3566,'기사 리스트'!C:C,0)))</f>
        <v/>
      </c>
    </row>
    <row r="3567" spans="1:9">
      <c r="A3567" s="32" t="s">
        <v>1620</v>
      </c>
      <c r="B3567" s="32" t="s">
        <v>2597</v>
      </c>
      <c r="C3567" s="32">
        <v>1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직접유입</v>
      </c>
      <c r="I3567" s="26" t="str">
        <f>IF(E3567="","",INDEX('기사 리스트'!B:B,MATCH("https://skinnonews.com"&amp;A3567,'기사 리스트'!C:C,0)))</f>
        <v/>
      </c>
    </row>
    <row r="3568" spans="1:9">
      <c r="A3568" s="32" t="s">
        <v>1214</v>
      </c>
      <c r="B3568" s="32" t="s">
        <v>2617</v>
      </c>
      <c r="C3568" s="32">
        <v>1</v>
      </c>
      <c r="D3568" s="32">
        <v>1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Instagramstory</v>
      </c>
      <c r="I3568" s="26" t="str">
        <f>IF(E3568="","",INDEX('기사 리스트'!B:B,MATCH("https://skinnonews.com"&amp;A3568,'기사 리스트'!C:C,0)))</f>
        <v/>
      </c>
    </row>
    <row r="3569" spans="1:9">
      <c r="A3569" s="32" t="s">
        <v>1214</v>
      </c>
      <c r="B3569" s="32" t="s">
        <v>2606</v>
      </c>
      <c r="C3569" s="32">
        <v>1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M.search.naver.com</v>
      </c>
      <c r="I3569" s="26" t="str">
        <f>IF(E3569="","",INDEX('기사 리스트'!B:B,MATCH("https://skinnonews.com"&amp;A3569,'기사 리스트'!C:C,0)))</f>
        <v/>
      </c>
    </row>
    <row r="3570" spans="1:9">
      <c r="A3570" s="32" t="s">
        <v>1214</v>
      </c>
      <c r="B3570" s="32" t="s">
        <v>2603</v>
      </c>
      <c r="C3570" s="32">
        <v>1</v>
      </c>
      <c r="D3570" s="32">
        <v>1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Skenergy.com</v>
      </c>
      <c r="I3570" s="26" t="str">
        <f>IF(E3570="","",INDEX('기사 리스트'!B:B,MATCH("https://skinnonews.com"&amp;A3570,'기사 리스트'!C:C,0)))</f>
        <v/>
      </c>
    </row>
    <row r="3571" spans="1:9">
      <c r="A3571" s="32" t="s">
        <v>2084</v>
      </c>
      <c r="B3571" s="32" t="s">
        <v>2597</v>
      </c>
      <c r="C3571" s="32">
        <v>1</v>
      </c>
      <c r="D3571" s="32">
        <v>1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직접유입</v>
      </c>
      <c r="I3571" s="26" t="str">
        <f>IF(E3571="","",INDEX('기사 리스트'!B:B,MATCH("https://skinnonews.com"&amp;A3571,'기사 리스트'!C:C,0)))</f>
        <v/>
      </c>
    </row>
    <row r="3572" spans="1:9">
      <c r="A3572" s="32" t="s">
        <v>2084</v>
      </c>
      <c r="B3572" s="32" t="s">
        <v>2596</v>
      </c>
      <c r="C3572" s="32">
        <v>1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Google 검색</v>
      </c>
      <c r="I3572" s="26" t="str">
        <f>IF(E3572="","",INDEX('기사 리스트'!B:B,MATCH("https://skinnonews.com"&amp;A3572,'기사 리스트'!C:C,0)))</f>
        <v/>
      </c>
    </row>
    <row r="3573" spans="1:9">
      <c r="A3573" s="32" t="s">
        <v>2084</v>
      </c>
      <c r="B3573" s="32" t="s">
        <v>2601</v>
      </c>
      <c r="C3573" s="32">
        <v>1</v>
      </c>
      <c r="D3573" s="32">
        <v>1</v>
      </c>
      <c r="E3573" s="26" t="str">
        <f>IFERROR(MATCH(A3573,기사별유입!$J$3:$J$3072,0),"")</f>
        <v/>
      </c>
      <c r="F3573" s="26" t="str">
        <f>IF(E3573="","",E3573&amp;"@"&amp;COUNTIF($E$1:E3573,E3573))</f>
        <v/>
      </c>
      <c r="G3573" s="26" t="str">
        <f t="shared" si="55"/>
        <v>Naver.com</v>
      </c>
      <c r="I3573" s="26" t="str">
        <f>IF(E3573="","",INDEX('기사 리스트'!B:B,MATCH("https://skinnonews.com"&amp;A3573,'기사 리스트'!C:C,0)))</f>
        <v/>
      </c>
    </row>
    <row r="3574" spans="1:9">
      <c r="A3574" s="32" t="s">
        <v>1788</v>
      </c>
      <c r="B3574" s="32" t="s">
        <v>3366</v>
      </c>
      <c r="C3574" s="32">
        <v>1</v>
      </c>
      <c r="D3574" s="32">
        <v>1</v>
      </c>
      <c r="E3574" s="26" t="str">
        <f>IFERROR(MATCH(A3574,기사별유입!$J$3:$J$3072,0),"")</f>
        <v/>
      </c>
      <c r="F3574" s="26" t="str">
        <f>IF(E3574="","",E3574&amp;"@"&amp;COUNTIF($E$1:E3574,E3574))</f>
        <v/>
      </c>
      <c r="G3574" s="26" t="str">
        <f t="shared" si="55"/>
        <v>Mail.google.com</v>
      </c>
      <c r="I3574" s="26" t="str">
        <f>IF(E3574="","",INDEX('기사 리스트'!B:B,MATCH("https://skinnonews.com"&amp;A3574,'기사 리스트'!C:C,0)))</f>
        <v/>
      </c>
    </row>
    <row r="3575" spans="1:9">
      <c r="A3575" s="32" t="s">
        <v>1788</v>
      </c>
      <c r="B3575" s="32" t="s">
        <v>2598</v>
      </c>
      <c r="C3575" s="32">
        <v>1</v>
      </c>
      <c r="D3575" s="32">
        <v>1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Naver 검색</v>
      </c>
      <c r="I3575" s="26" t="str">
        <f>IF(E3575="","",INDEX('기사 리스트'!B:B,MATCH("https://skinnonews.com"&amp;A3575,'기사 리스트'!C:C,0)))</f>
        <v/>
      </c>
    </row>
    <row r="3576" spans="1:9">
      <c r="A3576" s="32" t="s">
        <v>1788</v>
      </c>
      <c r="B3576" s="32" t="s">
        <v>2612</v>
      </c>
      <c r="C3576" s="32">
        <v>1</v>
      </c>
      <c r="D3576" s="32">
        <v>1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Youtube.com</v>
      </c>
      <c r="I3576" s="26" t="str">
        <f>IF(E3576="","",INDEX('기사 리스트'!B:B,MATCH("https://skinnonews.com"&amp;A3576,'기사 리스트'!C:C,0)))</f>
        <v/>
      </c>
    </row>
    <row r="3577" spans="1:9">
      <c r="A3577" s="32" t="s">
        <v>1215</v>
      </c>
      <c r="B3577" s="32" t="s">
        <v>2597</v>
      </c>
      <c r="C3577" s="32">
        <v>1</v>
      </c>
      <c r="D3577" s="32">
        <v>1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직접유입</v>
      </c>
      <c r="I3577" s="26" t="str">
        <f>IF(E3577="","",INDEX('기사 리스트'!B:B,MATCH("https://skinnonews.com"&amp;A3577,'기사 리스트'!C:C,0)))</f>
        <v/>
      </c>
    </row>
    <row r="3578" spans="1:9">
      <c r="A3578" s="32" t="s">
        <v>1621</v>
      </c>
      <c r="B3578" s="32" t="s">
        <v>2597</v>
      </c>
      <c r="C3578" s="32">
        <v>1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직접유입</v>
      </c>
      <c r="I3578" s="26" t="str">
        <f>IF(E3578="","",INDEX('기사 리스트'!B:B,MATCH("https://skinnonews.com"&amp;A3578,'기사 리스트'!C:C,0)))</f>
        <v/>
      </c>
    </row>
    <row r="3579" spans="1:9">
      <c r="A3579" s="32" t="s">
        <v>1621</v>
      </c>
      <c r="B3579" s="32" t="s">
        <v>2609</v>
      </c>
      <c r="C3579" s="32">
        <v>1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Bing</v>
      </c>
      <c r="I3579" s="26" t="str">
        <f>IF(E3579="","",INDEX('기사 리스트'!B:B,MATCH("https://skinnonews.com"&amp;A3579,'기사 리스트'!C:C,0)))</f>
        <v/>
      </c>
    </row>
    <row r="3580" spans="1:9">
      <c r="A3580" s="32" t="s">
        <v>1621</v>
      </c>
      <c r="B3580" s="32" t="s">
        <v>2652</v>
      </c>
      <c r="C3580" s="32">
        <v>1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Link.naver.com</v>
      </c>
      <c r="I3580" s="26" t="str">
        <f>IF(E3580="","",INDEX('기사 리스트'!B:B,MATCH("https://skinnonews.com"&amp;A3580,'기사 리스트'!C:C,0)))</f>
        <v/>
      </c>
    </row>
    <row r="3581" spans="1:9">
      <c r="A3581" s="32" t="s">
        <v>1621</v>
      </c>
      <c r="B3581" s="32" t="s">
        <v>2598</v>
      </c>
      <c r="C3581" s="32">
        <v>1</v>
      </c>
      <c r="D3581" s="32">
        <v>1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Naver 검색</v>
      </c>
      <c r="I3581" s="26" t="str">
        <f>IF(E3581="","",INDEX('기사 리스트'!B:B,MATCH("https://skinnonews.com"&amp;A3581,'기사 리스트'!C:C,0)))</f>
        <v/>
      </c>
    </row>
    <row r="3582" spans="1:9">
      <c r="A3582" s="32" t="s">
        <v>1870</v>
      </c>
      <c r="B3582" s="32" t="s">
        <v>2597</v>
      </c>
      <c r="C3582" s="32">
        <v>1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직접유입</v>
      </c>
      <c r="I3582" s="26" t="str">
        <f>IF(E3582="","",INDEX('기사 리스트'!B:B,MATCH("https://skinnonews.com"&amp;A3582,'기사 리스트'!C:C,0)))</f>
        <v/>
      </c>
    </row>
    <row r="3583" spans="1:9">
      <c r="A3583" s="32" t="s">
        <v>1870</v>
      </c>
      <c r="B3583" s="32" t="s">
        <v>2596</v>
      </c>
      <c r="C3583" s="32">
        <v>1</v>
      </c>
      <c r="D3583" s="32">
        <v>1</v>
      </c>
      <c r="E3583" s="26" t="str">
        <f>IFERROR(MATCH(A3583,기사별유입!$J$3:$J$3072,0),"")</f>
        <v/>
      </c>
      <c r="F3583" s="26" t="str">
        <f>IF(E3583="","",E3583&amp;"@"&amp;COUNTIF($E$1:E3583,E3583))</f>
        <v/>
      </c>
      <c r="G3583" s="26" t="str">
        <f t="shared" si="55"/>
        <v>Google 검색</v>
      </c>
      <c r="I3583" s="26" t="str">
        <f>IF(E3583="","",INDEX('기사 리스트'!B:B,MATCH("https://skinnonews.com"&amp;A3583,'기사 리스트'!C:C,0)))</f>
        <v/>
      </c>
    </row>
    <row r="3584" spans="1:9">
      <c r="A3584" s="32" t="s">
        <v>1870</v>
      </c>
      <c r="B3584" s="32" t="s">
        <v>2598</v>
      </c>
      <c r="C3584" s="32">
        <v>1</v>
      </c>
      <c r="D3584" s="32">
        <v>1</v>
      </c>
      <c r="E3584" s="26" t="str">
        <f>IFERROR(MATCH(A3584,기사별유입!$J$3:$J$3072,0),"")</f>
        <v/>
      </c>
      <c r="F3584" s="26" t="str">
        <f>IF(E3584="","",E3584&amp;"@"&amp;COUNTIF($E$1:E3584,E3584))</f>
        <v/>
      </c>
      <c r="G3584" s="26" t="str">
        <f t="shared" si="55"/>
        <v>Naver 검색</v>
      </c>
      <c r="I3584" s="26" t="str">
        <f>IF(E3584="","",INDEX('기사 리스트'!B:B,MATCH("https://skinnonews.com"&amp;A3584,'기사 리스트'!C:C,0)))</f>
        <v/>
      </c>
    </row>
    <row r="3585" spans="1:9">
      <c r="A3585" s="32" t="s">
        <v>1871</v>
      </c>
      <c r="B3585" s="32" t="s">
        <v>2597</v>
      </c>
      <c r="C3585" s="32">
        <v>1</v>
      </c>
      <c r="D3585" s="32">
        <v>1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직접유입</v>
      </c>
      <c r="I3585" s="26" t="str">
        <f>IF(E3585="","",INDEX('기사 리스트'!B:B,MATCH("https://skinnonews.com"&amp;A3585,'기사 리스트'!C:C,0)))</f>
        <v/>
      </c>
    </row>
    <row r="3586" spans="1:9">
      <c r="A3586" s="32" t="s">
        <v>1871</v>
      </c>
      <c r="B3586" s="32" t="s">
        <v>2596</v>
      </c>
      <c r="C3586" s="32">
        <v>1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Google 검색</v>
      </c>
      <c r="I3586" s="26" t="str">
        <f>IF(E3586="","",INDEX('기사 리스트'!B:B,MATCH("https://skinnonews.com"&amp;A3586,'기사 리스트'!C:C,0)))</f>
        <v/>
      </c>
    </row>
    <row r="3587" spans="1:9">
      <c r="A3587" s="32" t="s">
        <v>1871</v>
      </c>
      <c r="B3587" s="32" t="s">
        <v>2612</v>
      </c>
      <c r="C3587" s="32">
        <v>1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Youtube.com</v>
      </c>
      <c r="I3587" s="26" t="str">
        <f>IF(E3587="","",INDEX('기사 리스트'!B:B,MATCH("https://skinnonews.com"&amp;A3587,'기사 리스트'!C:C,0)))</f>
        <v/>
      </c>
    </row>
    <row r="3588" spans="1:9">
      <c r="A3588" s="32" t="s">
        <v>3209</v>
      </c>
      <c r="B3588" s="32" t="s">
        <v>2596</v>
      </c>
      <c r="C3588" s="32">
        <v>1</v>
      </c>
      <c r="D3588" s="32">
        <v>1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Google 검색</v>
      </c>
      <c r="I3588" s="26" t="str">
        <f>IF(E3588="","",INDEX('기사 리스트'!B:B,MATCH("https://skinnonews.com"&amp;A3588,'기사 리스트'!C:C,0)))</f>
        <v/>
      </c>
    </row>
    <row r="3589" spans="1:9">
      <c r="A3589" s="32" t="s">
        <v>1974</v>
      </c>
      <c r="B3589" s="32" t="s">
        <v>2596</v>
      </c>
      <c r="C3589" s="32">
        <v>1</v>
      </c>
      <c r="D3589" s="32">
        <v>1</v>
      </c>
      <c r="E3589" s="26" t="str">
        <f>IFERROR(MATCH(A3589,기사별유입!$J$3:$J$3072,0),"")</f>
        <v/>
      </c>
      <c r="F3589" s="26" t="str">
        <f>IF(E3589="","",E3589&amp;"@"&amp;COUNTIF($E$1:E3589,E3589))</f>
        <v/>
      </c>
      <c r="G3589" s="26" t="str">
        <f t="shared" si="56"/>
        <v>Google 검색</v>
      </c>
      <c r="I3589" s="26" t="str">
        <f>IF(E3589="","",INDEX('기사 리스트'!B:B,MATCH("https://skinnonews.com"&amp;A3589,'기사 리스트'!C:C,0)))</f>
        <v/>
      </c>
    </row>
    <row r="3590" spans="1:9">
      <c r="A3590" s="32" t="s">
        <v>2833</v>
      </c>
      <c r="B3590" s="32" t="s">
        <v>2598</v>
      </c>
      <c r="C3590" s="32">
        <v>1</v>
      </c>
      <c r="D3590" s="32">
        <v>1</v>
      </c>
      <c r="E3590" s="26" t="str">
        <f>IFERROR(MATCH(A3590,기사별유입!$J$3:$J$3072,0),"")</f>
        <v/>
      </c>
      <c r="F3590" s="26" t="str">
        <f>IF(E3590="","",E3590&amp;"@"&amp;COUNTIF($E$1:E3590,E3590))</f>
        <v/>
      </c>
      <c r="G3590" s="26" t="str">
        <f t="shared" si="56"/>
        <v>Naver 검색</v>
      </c>
      <c r="I3590" s="26" t="str">
        <f>IF(E3590="","",INDEX('기사 리스트'!B:B,MATCH("https://skinnonews.com"&amp;A3590,'기사 리스트'!C:C,0)))</f>
        <v/>
      </c>
    </row>
    <row r="3591" spans="1:9">
      <c r="A3591" s="32" t="s">
        <v>3952</v>
      </c>
      <c r="B3591" s="32" t="s">
        <v>2597</v>
      </c>
      <c r="C3591" s="32">
        <v>1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직접유입</v>
      </c>
      <c r="I3591" s="26" t="str">
        <f>IF(E3591="","",INDEX('기사 리스트'!B:B,MATCH("https://skinnonews.com"&amp;A3591,'기사 리스트'!C:C,0)))</f>
        <v/>
      </c>
    </row>
    <row r="3592" spans="1:9">
      <c r="A3592" s="32" t="s">
        <v>3953</v>
      </c>
      <c r="B3592" s="32" t="s">
        <v>2596</v>
      </c>
      <c r="C3592" s="32">
        <v>1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Google 검색</v>
      </c>
      <c r="I3592" s="26" t="str">
        <f>IF(E3592="","",INDEX('기사 리스트'!B:B,MATCH("https://skinnonews.com"&amp;A3592,'기사 리스트'!C:C,0)))</f>
        <v/>
      </c>
    </row>
    <row r="3593" spans="1:9">
      <c r="A3593" s="32" t="s">
        <v>3954</v>
      </c>
      <c r="B3593" s="32" t="s">
        <v>2596</v>
      </c>
      <c r="C3593" s="32">
        <v>1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Google 검색</v>
      </c>
      <c r="I3593" s="26" t="str">
        <f>IF(E3593="","",INDEX('기사 리스트'!B:B,MATCH("https://skinnonews.com"&amp;A3593,'기사 리스트'!C:C,0)))</f>
        <v/>
      </c>
    </row>
    <row r="3594" spans="1:9">
      <c r="A3594" s="32" t="s">
        <v>3955</v>
      </c>
      <c r="B3594" s="32" t="s">
        <v>2596</v>
      </c>
      <c r="C3594" s="32">
        <v>1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Google 검색</v>
      </c>
      <c r="I3594" s="26" t="str">
        <f>IF(E3594="","",INDEX('기사 리스트'!B:B,MATCH("https://skinnonews.com"&amp;A3594,'기사 리스트'!C:C,0)))</f>
        <v/>
      </c>
    </row>
    <row r="3595" spans="1:9">
      <c r="A3595" s="32" t="s">
        <v>1057</v>
      </c>
      <c r="B3595" s="32" t="s">
        <v>2597</v>
      </c>
      <c r="C3595" s="32">
        <v>1</v>
      </c>
      <c r="D3595" s="32">
        <v>1</v>
      </c>
      <c r="E3595" s="26">
        <f>IFERROR(MATCH(A3595,기사별유입!$J$3:$J$3072,0),"")</f>
        <v>41</v>
      </c>
      <c r="F3595" s="26" t="str">
        <f>IF(E3595="","",E3595&amp;"@"&amp;COUNTIF($E$1:E3595,E3595))</f>
        <v>41@2</v>
      </c>
      <c r="G3595" s="26" t="str">
        <f t="shared" si="56"/>
        <v>직접유입</v>
      </c>
      <c r="I3595" s="26" t="e">
        <f>IF(E3595="","",INDEX('기사 리스트'!B:B,MATCH("https://skinnonews.com"&amp;A3595,'기사 리스트'!C:C,0)))</f>
        <v>#N/A</v>
      </c>
    </row>
    <row r="3596" spans="1:9">
      <c r="A3596" s="32" t="s">
        <v>1057</v>
      </c>
      <c r="B3596" s="32" t="s">
        <v>2598</v>
      </c>
      <c r="C3596" s="32">
        <v>1</v>
      </c>
      <c r="D3596" s="32">
        <v>1</v>
      </c>
      <c r="E3596" s="26">
        <f>IFERROR(MATCH(A3596,기사별유입!$J$3:$J$3072,0),"")</f>
        <v>41</v>
      </c>
      <c r="F3596" s="26" t="str">
        <f>IF(E3596="","",E3596&amp;"@"&amp;COUNTIF($E$1:E3596,E3596))</f>
        <v>41@3</v>
      </c>
      <c r="G3596" s="26" t="str">
        <f t="shared" si="56"/>
        <v>Naver 검색</v>
      </c>
      <c r="I3596" s="26" t="e">
        <f>IF(E3596="","",INDEX('기사 리스트'!B:B,MATCH("https://skinnonews.com"&amp;A3596,'기사 리스트'!C:C,0)))</f>
        <v>#N/A</v>
      </c>
    </row>
    <row r="3597" spans="1:9">
      <c r="A3597" s="32" t="s">
        <v>3956</v>
      </c>
      <c r="B3597" s="32" t="s">
        <v>2596</v>
      </c>
      <c r="C3597" s="32">
        <v>1</v>
      </c>
      <c r="D3597" s="32">
        <v>1</v>
      </c>
      <c r="E3597" s="26" t="str">
        <f>IFERROR(MATCH(A3597,기사별유입!$J$3:$J$3072,0),"")</f>
        <v/>
      </c>
      <c r="F3597" s="26" t="str">
        <f>IF(E3597="","",E3597&amp;"@"&amp;COUNTIF($E$1:E3597,E3597))</f>
        <v/>
      </c>
      <c r="G3597" s="26" t="str">
        <f t="shared" si="56"/>
        <v>Google 검색</v>
      </c>
      <c r="I3597" s="26" t="str">
        <f>IF(E3597="","",INDEX('기사 리스트'!B:B,MATCH("https://skinnonews.com"&amp;A3597,'기사 리스트'!C:C,0)))</f>
        <v/>
      </c>
    </row>
    <row r="3598" spans="1:9">
      <c r="A3598" s="32" t="s">
        <v>2085</v>
      </c>
      <c r="B3598" s="32" t="s">
        <v>2596</v>
      </c>
      <c r="C3598" s="32">
        <v>1</v>
      </c>
      <c r="D3598" s="32">
        <v>1</v>
      </c>
      <c r="E3598" s="26" t="str">
        <f>IFERROR(MATCH(A3598,기사별유입!$J$3:$J$3072,0),"")</f>
        <v/>
      </c>
      <c r="F3598" s="26" t="str">
        <f>IF(E3598="","",E3598&amp;"@"&amp;COUNTIF($E$1:E3598,E3598))</f>
        <v/>
      </c>
      <c r="G3598" s="26" t="str">
        <f t="shared" si="56"/>
        <v>Google 검색</v>
      </c>
      <c r="I3598" s="26" t="str">
        <f>IF(E3598="","",INDEX('기사 리스트'!B:B,MATCH("https://skinnonews.com"&amp;A3598,'기사 리스트'!C:C,0)))</f>
        <v/>
      </c>
    </row>
    <row r="3599" spans="1:9">
      <c r="A3599" s="32" t="s">
        <v>1789</v>
      </c>
      <c r="B3599" s="32" t="s">
        <v>2596</v>
      </c>
      <c r="C3599" s="32">
        <v>1</v>
      </c>
      <c r="D3599" s="32">
        <v>1</v>
      </c>
      <c r="E3599" s="26" t="str">
        <f>IFERROR(MATCH(A3599,기사별유입!$J$3:$J$3072,0),"")</f>
        <v/>
      </c>
      <c r="F3599" s="26" t="str">
        <f>IF(E3599="","",E3599&amp;"@"&amp;COUNTIF($E$1:E3599,E3599))</f>
        <v/>
      </c>
      <c r="G3599" s="26" t="str">
        <f t="shared" si="56"/>
        <v>Google 검색</v>
      </c>
      <c r="I3599" s="26" t="str">
        <f>IF(E3599="","",INDEX('기사 리스트'!B:B,MATCH("https://skinnonews.com"&amp;A3599,'기사 리스트'!C:C,0)))</f>
        <v/>
      </c>
    </row>
    <row r="3600" spans="1:9">
      <c r="A3600" s="32" t="s">
        <v>3210</v>
      </c>
      <c r="B3600" s="32" t="s">
        <v>2596</v>
      </c>
      <c r="C3600" s="32">
        <v>1</v>
      </c>
      <c r="D3600" s="32">
        <v>1</v>
      </c>
      <c r="E3600" s="26" t="str">
        <f>IFERROR(MATCH(A3600,기사별유입!$J$3:$J$3072,0),"")</f>
        <v/>
      </c>
      <c r="F3600" s="26" t="str">
        <f>IF(E3600="","",E3600&amp;"@"&amp;COUNTIF($E$1:E3600,E3600))</f>
        <v/>
      </c>
      <c r="G3600" s="26" t="str">
        <f t="shared" si="56"/>
        <v>Google 검색</v>
      </c>
      <c r="I3600" s="26" t="str">
        <f>IF(E3600="","",INDEX('기사 리스트'!B:B,MATCH("https://skinnonews.com"&amp;A3600,'기사 리스트'!C:C,0)))</f>
        <v/>
      </c>
    </row>
    <row r="3601" spans="1:9">
      <c r="A3601" s="32" t="s">
        <v>2877</v>
      </c>
      <c r="B3601" s="32" t="s">
        <v>2596</v>
      </c>
      <c r="C3601" s="32">
        <v>1</v>
      </c>
      <c r="D3601" s="32">
        <v>1</v>
      </c>
      <c r="E3601" s="26" t="str">
        <f>IFERROR(MATCH(A3601,기사별유입!$J$3:$J$3072,0),"")</f>
        <v/>
      </c>
      <c r="F3601" s="26" t="str">
        <f>IF(E3601="","",E3601&amp;"@"&amp;COUNTIF($E$1:E3601,E3601))</f>
        <v/>
      </c>
      <c r="G3601" s="26" t="str">
        <f t="shared" si="56"/>
        <v>Google 검색</v>
      </c>
      <c r="I3601" s="26" t="str">
        <f>IF(E3601="","",INDEX('기사 리스트'!B:B,MATCH("https://skinnonews.com"&amp;A3601,'기사 리스트'!C:C,0)))</f>
        <v/>
      </c>
    </row>
    <row r="3602" spans="1:9">
      <c r="A3602" s="32" t="s">
        <v>3957</v>
      </c>
      <c r="B3602" s="32" t="s">
        <v>2597</v>
      </c>
      <c r="C3602" s="32">
        <v>1</v>
      </c>
      <c r="D3602" s="32">
        <v>1</v>
      </c>
      <c r="E3602" s="26" t="str">
        <f>IFERROR(MATCH(A3602,기사별유입!$J$3:$J$3072,0),"")</f>
        <v/>
      </c>
      <c r="F3602" s="26" t="str">
        <f>IF(E3602="","",E3602&amp;"@"&amp;COUNTIF($E$1:E3602,E3602))</f>
        <v/>
      </c>
      <c r="G3602" s="26" t="str">
        <f t="shared" si="56"/>
        <v>직접유입</v>
      </c>
      <c r="I3602" s="26" t="str">
        <f>IF(E3602="","",INDEX('기사 리스트'!B:B,MATCH("https://skinnonews.com"&amp;A3602,'기사 리스트'!C:C,0)))</f>
        <v/>
      </c>
    </row>
    <row r="3603" spans="1:9">
      <c r="A3603" s="32" t="s">
        <v>1339</v>
      </c>
      <c r="B3603" s="32" t="s">
        <v>2609</v>
      </c>
      <c r="C3603" s="32">
        <v>1</v>
      </c>
      <c r="D3603" s="32">
        <v>1</v>
      </c>
      <c r="E3603" s="26" t="str">
        <f>IFERROR(MATCH(A3603,기사별유입!$J$3:$J$3072,0),"")</f>
        <v/>
      </c>
      <c r="F3603" s="26" t="str">
        <f>IF(E3603="","",E3603&amp;"@"&amp;COUNTIF($E$1:E3603,E3603))</f>
        <v/>
      </c>
      <c r="G3603" s="26" t="str">
        <f t="shared" si="56"/>
        <v>Bing</v>
      </c>
      <c r="I3603" s="26" t="str">
        <f>IF(E3603="","",INDEX('기사 리스트'!B:B,MATCH("https://skinnonews.com"&amp;A3603,'기사 리스트'!C:C,0)))</f>
        <v/>
      </c>
    </row>
    <row r="3604" spans="1:9">
      <c r="A3604" s="32" t="s">
        <v>1339</v>
      </c>
      <c r="B3604" s="32" t="s">
        <v>2607</v>
      </c>
      <c r="C3604" s="32">
        <v>1</v>
      </c>
      <c r="D3604" s="32">
        <v>1</v>
      </c>
      <c r="E3604" s="26" t="str">
        <f>IFERROR(MATCH(A3604,기사별유입!$J$3:$J$3072,0),"")</f>
        <v/>
      </c>
      <c r="F3604" s="26" t="str">
        <f>IF(E3604="","",E3604&amp;"@"&amp;COUNTIF($E$1:E3604,E3604))</f>
        <v/>
      </c>
      <c r="G3604" s="26" t="str">
        <f t="shared" si="56"/>
        <v>Linkedin.com</v>
      </c>
      <c r="I3604" s="26" t="str">
        <f>IF(E3604="","",INDEX('기사 리스트'!B:B,MATCH("https://skinnonews.com"&amp;A3604,'기사 리스트'!C:C,0)))</f>
        <v/>
      </c>
    </row>
    <row r="3605" spans="1:9">
      <c r="A3605" s="32" t="s">
        <v>1339</v>
      </c>
      <c r="B3605" s="32" t="s">
        <v>2598</v>
      </c>
      <c r="C3605" s="32">
        <v>1</v>
      </c>
      <c r="D3605" s="32">
        <v>1</v>
      </c>
      <c r="E3605" s="26" t="str">
        <f>IFERROR(MATCH(A3605,기사별유입!$J$3:$J$3072,0),"")</f>
        <v/>
      </c>
      <c r="F3605" s="26" t="str">
        <f>IF(E3605="","",E3605&amp;"@"&amp;COUNTIF($E$1:E3605,E3605))</f>
        <v/>
      </c>
      <c r="G3605" s="26" t="str">
        <f t="shared" si="56"/>
        <v>Naver 검색</v>
      </c>
      <c r="I3605" s="26" t="str">
        <f>IF(E3605="","",INDEX('기사 리스트'!B:B,MATCH("https://skinnonews.com"&amp;A3605,'기사 리스트'!C:C,0)))</f>
        <v/>
      </c>
    </row>
    <row r="3606" spans="1:9">
      <c r="A3606" s="32" t="s">
        <v>1339</v>
      </c>
      <c r="B3606" s="32" t="s">
        <v>2599</v>
      </c>
      <c r="C3606" s="32">
        <v>1</v>
      </c>
      <c r="D3606" s="32">
        <v>1</v>
      </c>
      <c r="E3606" s="26" t="str">
        <f>IFERROR(MATCH(A3606,기사별유입!$J$3:$J$3072,0),"")</f>
        <v/>
      </c>
      <c r="F3606" s="26" t="str">
        <f>IF(E3606="","",E3606&amp;"@"&amp;COUNTIF($E$1:E3606,E3606))</f>
        <v/>
      </c>
      <c r="G3606" s="26" t="str">
        <f t="shared" si="56"/>
        <v>Sk-on.com</v>
      </c>
      <c r="I3606" s="26" t="str">
        <f>IF(E3606="","",INDEX('기사 리스트'!B:B,MATCH("https://skinnonews.com"&amp;A3606,'기사 리스트'!C:C,0)))</f>
        <v/>
      </c>
    </row>
    <row r="3607" spans="1:9">
      <c r="A3607" s="32" t="s">
        <v>2221</v>
      </c>
      <c r="B3607" s="32" t="s">
        <v>2596</v>
      </c>
      <c r="C3607" s="32">
        <v>1</v>
      </c>
      <c r="D3607" s="32">
        <v>1</v>
      </c>
      <c r="E3607" s="26" t="str">
        <f>IFERROR(MATCH(A3607,기사별유입!$J$3:$J$3072,0),"")</f>
        <v/>
      </c>
      <c r="F3607" s="26" t="str">
        <f>IF(E3607="","",E3607&amp;"@"&amp;COUNTIF($E$1:E3607,E3607))</f>
        <v/>
      </c>
      <c r="G3607" s="26" t="str">
        <f t="shared" si="56"/>
        <v>Google 검색</v>
      </c>
      <c r="I3607" s="26" t="str">
        <f>IF(E3607="","",INDEX('기사 리스트'!B:B,MATCH("https://skinnonews.com"&amp;A3607,'기사 리스트'!C:C,0)))</f>
        <v/>
      </c>
    </row>
    <row r="3608" spans="1:9">
      <c r="A3608" s="32" t="s">
        <v>2222</v>
      </c>
      <c r="B3608" s="32" t="s">
        <v>2596</v>
      </c>
      <c r="C3608" s="32">
        <v>1</v>
      </c>
      <c r="D3608" s="32">
        <v>1</v>
      </c>
      <c r="E3608" s="26" t="str">
        <f>IFERROR(MATCH(A3608,기사별유입!$J$3:$J$3072,0),"")</f>
        <v/>
      </c>
      <c r="F3608" s="26" t="str">
        <f>IF(E3608="","",E3608&amp;"@"&amp;COUNTIF($E$1:E3608,E3608))</f>
        <v/>
      </c>
      <c r="G3608" s="26" t="str">
        <f t="shared" si="56"/>
        <v>Google 검색</v>
      </c>
      <c r="I3608" s="26" t="str">
        <f>IF(E3608="","",INDEX('기사 리스트'!B:B,MATCH("https://skinnonews.com"&amp;A3608,'기사 리스트'!C:C,0)))</f>
        <v/>
      </c>
    </row>
    <row r="3609" spans="1:9">
      <c r="A3609" s="32" t="s">
        <v>2222</v>
      </c>
      <c r="B3609" s="32" t="s">
        <v>2612</v>
      </c>
      <c r="C3609" s="32">
        <v>1</v>
      </c>
      <c r="D3609" s="32">
        <v>1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Youtube.com</v>
      </c>
      <c r="I3609" s="26" t="str">
        <f>IF(E3609="","",INDEX('기사 리스트'!B:B,MATCH("https://skinnonews.com"&amp;A3609,'기사 리스트'!C:C,0)))</f>
        <v/>
      </c>
    </row>
    <row r="3610" spans="1:9">
      <c r="A3610" s="32" t="s">
        <v>2805</v>
      </c>
      <c r="B3610" s="32" t="s">
        <v>2596</v>
      </c>
      <c r="C3610" s="32">
        <v>1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Google 검색</v>
      </c>
      <c r="I3610" s="26" t="str">
        <f>IF(E3610="","",INDEX('기사 리스트'!B:B,MATCH("https://skinnonews.com"&amp;A3610,'기사 리스트'!C:C,0)))</f>
        <v/>
      </c>
    </row>
    <row r="3611" spans="1:9">
      <c r="A3611" s="32" t="s">
        <v>2805</v>
      </c>
      <c r="B3611" s="32" t="s">
        <v>2603</v>
      </c>
      <c r="C3611" s="32">
        <v>1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Skenergy.com</v>
      </c>
      <c r="I3611" s="26" t="str">
        <f>IF(E3611="","",INDEX('기사 리스트'!B:B,MATCH("https://skinnonews.com"&amp;A3611,'기사 리스트'!C:C,0)))</f>
        <v/>
      </c>
    </row>
    <row r="3612" spans="1:9">
      <c r="A3612" s="32" t="s">
        <v>3958</v>
      </c>
      <c r="B3612" s="32" t="s">
        <v>2596</v>
      </c>
      <c r="C3612" s="32">
        <v>1</v>
      </c>
      <c r="D3612" s="32">
        <v>1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Google 검색</v>
      </c>
      <c r="I3612" s="26" t="str">
        <f>IF(E3612="","",INDEX('기사 리스트'!B:B,MATCH("https://skinnonews.com"&amp;A3612,'기사 리스트'!C:C,0)))</f>
        <v/>
      </c>
    </row>
    <row r="3613" spans="1:9">
      <c r="A3613" s="32" t="s">
        <v>1393</v>
      </c>
      <c r="B3613" s="32" t="s">
        <v>2597</v>
      </c>
      <c r="C3613" s="32">
        <v>1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직접유입</v>
      </c>
      <c r="I3613" s="26" t="str">
        <f>IF(E3613="","",INDEX('기사 리스트'!B:B,MATCH("https://skinnonews.com"&amp;A3613,'기사 리스트'!C:C,0)))</f>
        <v/>
      </c>
    </row>
    <row r="3614" spans="1:9">
      <c r="A3614" s="32" t="s">
        <v>1393</v>
      </c>
      <c r="B3614" s="32" t="s">
        <v>2601</v>
      </c>
      <c r="C3614" s="32">
        <v>1</v>
      </c>
      <c r="D3614" s="32">
        <v>1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Naver.com</v>
      </c>
      <c r="I3614" s="26" t="str">
        <f>IF(E3614="","",INDEX('기사 리스트'!B:B,MATCH("https://skinnonews.com"&amp;A3614,'기사 리스트'!C:C,0)))</f>
        <v/>
      </c>
    </row>
    <row r="3615" spans="1:9">
      <c r="A3615" s="32" t="s">
        <v>1393</v>
      </c>
      <c r="B3615" s="32" t="s">
        <v>2633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Yahoo</v>
      </c>
      <c r="I3615" s="26" t="str">
        <f>IF(E3615="","",INDEX('기사 리스트'!B:B,MATCH("https://skinnonews.com"&amp;A3615,'기사 리스트'!C:C,0)))</f>
        <v/>
      </c>
    </row>
    <row r="3616" spans="1:9">
      <c r="A3616" s="32" t="s">
        <v>1168</v>
      </c>
      <c r="B3616" s="32" t="s">
        <v>2597</v>
      </c>
      <c r="C3616" s="32">
        <v>1</v>
      </c>
      <c r="D3616" s="32">
        <v>1</v>
      </c>
      <c r="E3616" s="26" t="str">
        <f>IFERROR(MATCH(A3616,기사별유입!$J$3:$J$3072,0),"")</f>
        <v/>
      </c>
      <c r="F3616" s="26" t="str">
        <f>IF(E3616="","",E3616&amp;"@"&amp;COUNTIF($E$1:E3616,E3616))</f>
        <v/>
      </c>
      <c r="G3616" s="26" t="str">
        <f t="shared" si="56"/>
        <v>직접유입</v>
      </c>
      <c r="I3616" s="26" t="str">
        <f>IF(E3616="","",INDEX('기사 리스트'!B:B,MATCH("https://skinnonews.com"&amp;A3616,'기사 리스트'!C:C,0)))</f>
        <v/>
      </c>
    </row>
    <row r="3617" spans="1:9">
      <c r="A3617" s="32" t="s">
        <v>1168</v>
      </c>
      <c r="B3617" s="32" t="s">
        <v>2598</v>
      </c>
      <c r="C3617" s="32">
        <v>1</v>
      </c>
      <c r="D3617" s="32">
        <v>1</v>
      </c>
      <c r="E3617" s="26" t="str">
        <f>IFERROR(MATCH(A3617,기사별유입!$J$3:$J$3072,0),"")</f>
        <v/>
      </c>
      <c r="F3617" s="26" t="str">
        <f>IF(E3617="","",E3617&amp;"@"&amp;COUNTIF($E$1:E3617,E3617))</f>
        <v/>
      </c>
      <c r="G3617" s="26" t="str">
        <f t="shared" si="56"/>
        <v>Naver 검색</v>
      </c>
      <c r="I3617" s="26" t="str">
        <f>IF(E3617="","",INDEX('기사 리스트'!B:B,MATCH("https://skinnonews.com"&amp;A3617,'기사 리스트'!C:C,0)))</f>
        <v/>
      </c>
    </row>
    <row r="3618" spans="1:9">
      <c r="A3618" s="32" t="s">
        <v>1168</v>
      </c>
      <c r="B3618" s="32" t="s">
        <v>2603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Skenergy.com</v>
      </c>
      <c r="I3618" s="26" t="str">
        <f>IF(E3618="","",INDEX('기사 리스트'!B:B,MATCH("https://skinnonews.com"&amp;A3618,'기사 리스트'!C:C,0)))</f>
        <v/>
      </c>
    </row>
    <row r="3619" spans="1:9">
      <c r="A3619" s="32" t="s">
        <v>1573</v>
      </c>
      <c r="B3619" s="32" t="s">
        <v>2597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직접유입</v>
      </c>
      <c r="I3619" s="26" t="str">
        <f>IF(E3619="","",INDEX('기사 리스트'!B:B,MATCH("https://skinnonews.com"&amp;A3619,'기사 리스트'!C:C,0)))</f>
        <v/>
      </c>
    </row>
    <row r="3620" spans="1:9">
      <c r="A3620" s="32" t="s">
        <v>1162</v>
      </c>
      <c r="B3620" s="32" t="s">
        <v>2599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Sk-on.com</v>
      </c>
      <c r="I3620" s="26" t="str">
        <f>IF(E3620="","",INDEX('기사 리스트'!B:B,MATCH("https://skinnonews.com"&amp;A3620,'기사 리스트'!C:C,0)))</f>
        <v/>
      </c>
    </row>
    <row r="3621" spans="1:9">
      <c r="A3621" s="32" t="s">
        <v>1340</v>
      </c>
      <c r="B3621" s="32" t="s">
        <v>2597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직접유입</v>
      </c>
      <c r="I3621" s="26" t="str">
        <f>IF(E3621="","",INDEX('기사 리스트'!B:B,MATCH("https://skinnonews.com"&amp;A3621,'기사 리스트'!C:C,0)))</f>
        <v/>
      </c>
    </row>
    <row r="3622" spans="1:9">
      <c r="A3622" s="32" t="s">
        <v>3685</v>
      </c>
      <c r="B3622" s="32" t="s">
        <v>2597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직접유입</v>
      </c>
      <c r="I3622" s="26" t="str">
        <f>IF(E3622="","",INDEX('기사 리스트'!B:B,MATCH("https://skinnonews.com"&amp;A3622,'기사 리스트'!C:C,0)))</f>
        <v/>
      </c>
    </row>
    <row r="3623" spans="1:9">
      <c r="A3623" s="32" t="s">
        <v>3685</v>
      </c>
      <c r="B3623" s="32" t="s">
        <v>2596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Google 검색</v>
      </c>
      <c r="I3623" s="26" t="str">
        <f>IF(E3623="","",INDEX('기사 리스트'!B:B,MATCH("https://skinnonews.com"&amp;A3623,'기사 리스트'!C:C,0)))</f>
        <v/>
      </c>
    </row>
    <row r="3624" spans="1:9">
      <c r="A3624" s="32" t="s">
        <v>1975</v>
      </c>
      <c r="B3624" s="32" t="s">
        <v>2596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Google 검색</v>
      </c>
      <c r="I3624" s="26" t="str">
        <f>IF(E3624="","",INDEX('기사 리스트'!B:B,MATCH("https://skinnonews.com"&amp;A3624,'기사 리스트'!C:C,0)))</f>
        <v/>
      </c>
    </row>
    <row r="3625" spans="1:9">
      <c r="A3625" s="32" t="s">
        <v>1975</v>
      </c>
      <c r="B3625" s="32" t="s">
        <v>2603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Skenergy.com</v>
      </c>
      <c r="I3625" s="26" t="str">
        <f>IF(E3625="","",INDEX('기사 리스트'!B:B,MATCH("https://skinnonews.com"&amp;A3625,'기사 리스트'!C:C,0)))</f>
        <v/>
      </c>
    </row>
    <row r="3626" spans="1:9">
      <c r="A3626" s="32" t="s">
        <v>1976</v>
      </c>
      <c r="B3626" s="32" t="s">
        <v>2609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Bing</v>
      </c>
      <c r="I3626" s="26" t="str">
        <f>IF(E3626="","",INDEX('기사 리스트'!B:B,MATCH("https://skinnonews.com"&amp;A3626,'기사 리스트'!C:C,0)))</f>
        <v/>
      </c>
    </row>
    <row r="3627" spans="1:9">
      <c r="A3627" s="32" t="s">
        <v>2223</v>
      </c>
      <c r="B3627" s="32" t="s">
        <v>2596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Google 검색</v>
      </c>
      <c r="I3627" s="26" t="str">
        <f>IF(E3627="","",INDEX('기사 리스트'!B:B,MATCH("https://skinnonews.com"&amp;A3627,'기사 리스트'!C:C,0)))</f>
        <v/>
      </c>
    </row>
    <row r="3628" spans="1:9">
      <c r="A3628" s="32" t="s">
        <v>3121</v>
      </c>
      <c r="B3628" s="32" t="s">
        <v>2599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Sk-on.com</v>
      </c>
      <c r="I3628" s="26" t="str">
        <f>IF(E3628="","",INDEX('기사 리스트'!B:B,MATCH("https://skinnonews.com"&amp;A3628,'기사 리스트'!C:C,0)))</f>
        <v/>
      </c>
    </row>
    <row r="3629" spans="1:9">
      <c r="A3629" s="32" t="s">
        <v>2397</v>
      </c>
      <c r="B3629" s="32" t="s">
        <v>2598</v>
      </c>
      <c r="C3629" s="32">
        <v>1</v>
      </c>
      <c r="D3629" s="32">
        <v>1</v>
      </c>
      <c r="E3629" s="26" t="str">
        <f>IFERROR(MATCH(A3629,기사별유입!$J$3:$J$3072,0),"")</f>
        <v/>
      </c>
      <c r="F3629" s="26" t="str">
        <f>IF(E3629="","",E3629&amp;"@"&amp;COUNTIF($E$1:E3629,E3629))</f>
        <v/>
      </c>
      <c r="G3629" s="26" t="str">
        <f t="shared" si="56"/>
        <v>Naver 검색</v>
      </c>
      <c r="I3629" s="26" t="str">
        <f>IF(E3629="","",INDEX('기사 리스트'!B:B,MATCH("https://skinnonews.com"&amp;A3629,'기사 리스트'!C:C,0)))</f>
        <v/>
      </c>
    </row>
    <row r="3630" spans="1:9">
      <c r="A3630" s="32" t="s">
        <v>1460</v>
      </c>
      <c r="B3630" s="32" t="s">
        <v>2598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Naver 검색</v>
      </c>
      <c r="I3630" s="26" t="str">
        <f>IF(E3630="","",INDEX('기사 리스트'!B:B,MATCH("https://skinnonews.com"&amp;A3630,'기사 리스트'!C:C,0)))</f>
        <v/>
      </c>
    </row>
    <row r="3631" spans="1:9">
      <c r="A3631" s="32" t="s">
        <v>2224</v>
      </c>
      <c r="B3631" s="32" t="s">
        <v>2598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Naver 검색</v>
      </c>
      <c r="I3631" s="26" t="str">
        <f>IF(E3631="","",INDEX('기사 리스트'!B:B,MATCH("https://skinnonews.com"&amp;A3631,'기사 리스트'!C:C,0)))</f>
        <v/>
      </c>
    </row>
    <row r="3632" spans="1:9">
      <c r="A3632" s="32" t="s">
        <v>2224</v>
      </c>
      <c r="B3632" s="32" t="s">
        <v>2631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Newsletter</v>
      </c>
      <c r="I3632" s="26" t="str">
        <f>IF(E3632="","",INDEX('기사 리스트'!B:B,MATCH("https://skinnonews.com"&amp;A3632,'기사 리스트'!C:C,0)))</f>
        <v/>
      </c>
    </row>
    <row r="3633" spans="1:9">
      <c r="A3633" s="32" t="s">
        <v>3211</v>
      </c>
      <c r="B3633" s="32" t="s">
        <v>2598</v>
      </c>
      <c r="C3633" s="32">
        <v>1</v>
      </c>
      <c r="D3633" s="32">
        <v>1</v>
      </c>
      <c r="E3633" s="26" t="str">
        <f>IFERROR(MATCH(A3633,기사별유입!$J$3:$J$3072,0),"")</f>
        <v/>
      </c>
      <c r="F3633" s="26" t="str">
        <f>IF(E3633="","",E3633&amp;"@"&amp;COUNTIF($E$1:E3633,E3633))</f>
        <v/>
      </c>
      <c r="G3633" s="26" t="str">
        <f t="shared" si="56"/>
        <v>Naver 검색</v>
      </c>
      <c r="I3633" s="26" t="str">
        <f>IF(E3633="","",INDEX('기사 리스트'!B:B,MATCH("https://skinnonews.com"&amp;A3633,'기사 리스트'!C:C,0)))</f>
        <v/>
      </c>
    </row>
    <row r="3634" spans="1:9">
      <c r="A3634" s="32" t="s">
        <v>1055</v>
      </c>
      <c r="B3634" s="32" t="s">
        <v>2652</v>
      </c>
      <c r="C3634" s="32">
        <v>1</v>
      </c>
      <c r="D3634" s="32">
        <v>1</v>
      </c>
      <c r="E3634" s="26">
        <f>IFERROR(MATCH(A3634,기사별유입!$J$3:$J$3072,0),"")</f>
        <v>21</v>
      </c>
      <c r="F3634" s="26" t="str">
        <f>IF(E3634="","",E3634&amp;"@"&amp;COUNTIF($E$1:E3634,E3634))</f>
        <v>21@6</v>
      </c>
      <c r="G3634" s="26" t="str">
        <f t="shared" si="56"/>
        <v>Link.naver.com</v>
      </c>
      <c r="I3634" s="26" t="str">
        <f>IF(E3634="","",INDEX('기사 리스트'!B:B,MATCH("https://skinnonews.com"&amp;A3634,'기사 리스트'!C:C,0)))</f>
        <v>SK온, 최고사업책임자(CCO) 신설</v>
      </c>
    </row>
    <row r="3635" spans="1:9">
      <c r="A3635" s="32" t="s">
        <v>3959</v>
      </c>
      <c r="B3635" s="32" t="s">
        <v>2596</v>
      </c>
      <c r="C3635" s="32">
        <v>1</v>
      </c>
      <c r="D3635" s="32">
        <v>1</v>
      </c>
      <c r="E3635" s="26" t="str">
        <f>IFERROR(MATCH(A3635,기사별유입!$J$3:$J$3072,0),"")</f>
        <v/>
      </c>
      <c r="F3635" s="26" t="str">
        <f>IF(E3635="","",E3635&amp;"@"&amp;COUNTIF($E$1:E3635,E3635))</f>
        <v/>
      </c>
      <c r="G3635" s="26" t="str">
        <f t="shared" si="56"/>
        <v>Google 검색</v>
      </c>
      <c r="I3635" s="26" t="str">
        <f>IF(E3635="","",INDEX('기사 리스트'!B:B,MATCH("https://skinnonews.com"&amp;A3635,'기사 리스트'!C:C,0)))</f>
        <v/>
      </c>
    </row>
    <row r="3636" spans="1:9">
      <c r="A3636" s="32" t="s">
        <v>3212</v>
      </c>
      <c r="B3636" s="32" t="s">
        <v>2596</v>
      </c>
      <c r="C3636" s="32">
        <v>1</v>
      </c>
      <c r="D3636" s="32">
        <v>1</v>
      </c>
      <c r="E3636" s="26" t="str">
        <f>IFERROR(MATCH(A3636,기사별유입!$J$3:$J$3072,0),"")</f>
        <v/>
      </c>
      <c r="F3636" s="26" t="str">
        <f>IF(E3636="","",E3636&amp;"@"&amp;COUNTIF($E$1:E3636,E3636))</f>
        <v/>
      </c>
      <c r="G3636" s="26" t="str">
        <f t="shared" si="56"/>
        <v>Google 검색</v>
      </c>
      <c r="I3636" s="26" t="str">
        <f>IF(E3636="","",INDEX('기사 리스트'!B:B,MATCH("https://skinnonews.com"&amp;A3636,'기사 리스트'!C:C,0)))</f>
        <v/>
      </c>
    </row>
    <row r="3637" spans="1:9">
      <c r="A3637" s="32" t="s">
        <v>3534</v>
      </c>
      <c r="B3637" s="32" t="s">
        <v>2597</v>
      </c>
      <c r="C3637" s="32">
        <v>1</v>
      </c>
      <c r="D3637" s="32">
        <v>1</v>
      </c>
      <c r="E3637" s="26" t="str">
        <f>IFERROR(MATCH(A3637,기사별유입!$J$3:$J$3072,0),"")</f>
        <v/>
      </c>
      <c r="F3637" s="26" t="str">
        <f>IF(E3637="","",E3637&amp;"@"&amp;COUNTIF($E$1:E3637,E3637))</f>
        <v/>
      </c>
      <c r="G3637" s="26" t="str">
        <f t="shared" si="56"/>
        <v>직접유입</v>
      </c>
      <c r="I3637" s="26" t="str">
        <f>IF(E3637="","",INDEX('기사 리스트'!B:B,MATCH("https://skinnonews.com"&amp;A3637,'기사 리스트'!C:C,0)))</f>
        <v/>
      </c>
    </row>
    <row r="3638" spans="1:9">
      <c r="A3638" s="32" t="s">
        <v>2398</v>
      </c>
      <c r="B3638" s="32" t="s">
        <v>2596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Google 검색</v>
      </c>
      <c r="I3638" s="26" t="str">
        <f>IF(E3638="","",INDEX('기사 리스트'!B:B,MATCH("https://skinnonews.com"&amp;A3638,'기사 리스트'!C:C,0)))</f>
        <v/>
      </c>
    </row>
    <row r="3639" spans="1:9">
      <c r="A3639" s="32" t="s">
        <v>1574</v>
      </c>
      <c r="B3639" s="32" t="s">
        <v>2597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직접유입</v>
      </c>
      <c r="I3639" s="26" t="str">
        <f>IF(E3639="","",INDEX('기사 리스트'!B:B,MATCH("https://skinnonews.com"&amp;A3639,'기사 리스트'!C:C,0)))</f>
        <v/>
      </c>
    </row>
    <row r="3640" spans="1:9">
      <c r="A3640" s="32" t="s">
        <v>1241</v>
      </c>
      <c r="B3640" s="32" t="s">
        <v>2619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Skinnovation.co.kr</v>
      </c>
      <c r="I3640" s="26" t="str">
        <f>IF(E3640="","",INDEX('기사 리스트'!B:B,MATCH("https://skinnonews.com"&amp;A3640,'기사 리스트'!C:C,0)))</f>
        <v/>
      </c>
    </row>
    <row r="3641" spans="1:9">
      <c r="A3641" s="32" t="s">
        <v>2225</v>
      </c>
      <c r="B3641" s="32" t="s">
        <v>2596</v>
      </c>
      <c r="C3641" s="32">
        <v>1</v>
      </c>
      <c r="D3641" s="32">
        <v>1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Google 검색</v>
      </c>
      <c r="I3641" s="26" t="str">
        <f>IF(E3641="","",INDEX('기사 리스트'!B:B,MATCH("https://skinnonews.com"&amp;A3641,'기사 리스트'!C:C,0)))</f>
        <v/>
      </c>
    </row>
    <row r="3642" spans="1:9">
      <c r="A3642" s="32" t="s">
        <v>2225</v>
      </c>
      <c r="B3642" s="32" t="s">
        <v>2599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Sk-on.com</v>
      </c>
      <c r="I3642" s="26" t="str">
        <f>IF(E3642="","",INDEX('기사 리스트'!B:B,MATCH("https://skinnonews.com"&amp;A3642,'기사 리스트'!C:C,0)))</f>
        <v/>
      </c>
    </row>
    <row r="3643" spans="1:9">
      <c r="A3643" s="32" t="s">
        <v>1977</v>
      </c>
      <c r="B3643" s="32" t="s">
        <v>2596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Google 검색</v>
      </c>
      <c r="I3643" s="26" t="str">
        <f>IF(E3643="","",INDEX('기사 리스트'!B:B,MATCH("https://skinnonews.com"&amp;A3643,'기사 리스트'!C:C,0)))</f>
        <v/>
      </c>
    </row>
    <row r="3644" spans="1:9">
      <c r="A3644" s="32" t="s">
        <v>2399</v>
      </c>
      <c r="B3644" s="32" t="s">
        <v>2597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직접유입</v>
      </c>
      <c r="I3644" s="26" t="str">
        <f>IF(E3644="","",INDEX('기사 리스트'!B:B,MATCH("https://skinnonews.com"&amp;A3644,'기사 리스트'!C:C,0)))</f>
        <v/>
      </c>
    </row>
    <row r="3645" spans="1:9">
      <c r="A3645" s="32" t="s">
        <v>2226</v>
      </c>
      <c r="B3645" s="32" t="s">
        <v>2596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Google 검색</v>
      </c>
      <c r="I3645" s="26" t="str">
        <f>IF(E3645="","",INDEX('기사 리스트'!B:B,MATCH("https://skinnonews.com"&amp;A3645,'기사 리스트'!C:C,0)))</f>
        <v/>
      </c>
    </row>
    <row r="3646" spans="1:9">
      <c r="A3646" s="32" t="s">
        <v>2226</v>
      </c>
      <c r="B3646" s="32" t="s">
        <v>2667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Instagram.com</v>
      </c>
      <c r="I3646" s="26" t="str">
        <f>IF(E3646="","",INDEX('기사 리스트'!B:B,MATCH("https://skinnonews.com"&amp;A3646,'기사 리스트'!C:C,0)))</f>
        <v/>
      </c>
    </row>
    <row r="3647" spans="1:9">
      <c r="A3647" s="32" t="s">
        <v>1171</v>
      </c>
      <c r="B3647" s="32" t="s">
        <v>2616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Baidu</v>
      </c>
      <c r="I3647" s="26" t="str">
        <f>IF(E3647="","",INDEX('기사 리스트'!B:B,MATCH("https://skinnonews.com"&amp;A3647,'기사 리스트'!C:C,0)))</f>
        <v/>
      </c>
    </row>
    <row r="3648" spans="1:9">
      <c r="A3648" s="32" t="s">
        <v>1171</v>
      </c>
      <c r="B3648" s="32" t="s">
        <v>2604</v>
      </c>
      <c r="C3648" s="32">
        <v>1</v>
      </c>
      <c r="D3648" s="32">
        <v>1</v>
      </c>
      <c r="E3648" s="26" t="str">
        <f>IFERROR(MATCH(A3648,기사별유입!$J$3:$J$3072,0),"")</f>
        <v/>
      </c>
      <c r="F3648" s="26" t="str">
        <f>IF(E3648="","",E3648&amp;"@"&amp;COUNTIF($E$1:E3648,E3648))</f>
        <v/>
      </c>
      <c r="G3648" s="26" t="str">
        <f t="shared" si="56"/>
        <v>Skgeocentric.com</v>
      </c>
      <c r="I3648" s="26" t="str">
        <f>IF(E3648="","",INDEX('기사 리스트'!B:B,MATCH("https://skinnonews.com"&amp;A3648,'기사 리스트'!C:C,0)))</f>
        <v/>
      </c>
    </row>
    <row r="3649" spans="1:9">
      <c r="A3649" s="32" t="s">
        <v>1277</v>
      </c>
      <c r="B3649" s="32" t="s">
        <v>2597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직접유입</v>
      </c>
      <c r="I3649" s="26" t="str">
        <f>IF(E3649="","",INDEX('기사 리스트'!B:B,MATCH("https://skinnonews.com"&amp;A3649,'기사 리스트'!C:C,0)))</f>
        <v/>
      </c>
    </row>
    <row r="3650" spans="1:9">
      <c r="A3650" s="32" t="s">
        <v>1575</v>
      </c>
      <c r="B3650" s="32" t="s">
        <v>2598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Naver 검색</v>
      </c>
      <c r="I3650" s="26" t="str">
        <f>IF(E3650="","",INDEX('기사 리스트'!B:B,MATCH("https://skinnonews.com"&amp;A3650,'기사 리스트'!C:C,0)))</f>
        <v/>
      </c>
    </row>
    <row r="3651" spans="1:9">
      <c r="A3651" s="32" t="s">
        <v>1575</v>
      </c>
      <c r="B3651" s="32" t="s">
        <v>2601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Naver.com</v>
      </c>
      <c r="I3651" s="26" t="str">
        <f>IF(E3651="","",INDEX('기사 리스트'!B:B,MATCH("https://skinnonews.com"&amp;A3651,'기사 리스트'!C:C,0)))</f>
        <v/>
      </c>
    </row>
    <row r="3652" spans="1:9">
      <c r="A3652" s="32" t="s">
        <v>1088</v>
      </c>
      <c r="B3652" s="32" t="s">
        <v>2609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Bing</v>
      </c>
      <c r="I3652" s="26" t="str">
        <f>IF(E3652="","",INDEX('기사 리스트'!B:B,MATCH("https://skinnonews.com"&amp;A3652,'기사 리스트'!C:C,0)))</f>
        <v/>
      </c>
    </row>
    <row r="3653" spans="1:9">
      <c r="A3653" s="32" t="s">
        <v>1088</v>
      </c>
      <c r="B3653" s="32" t="s">
        <v>2598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Naver 검색</v>
      </c>
      <c r="I3653" s="26" t="str">
        <f>IF(E3653="","",INDEX('기사 리스트'!B:B,MATCH("https://skinnonews.com"&amp;A3653,'기사 리스트'!C:C,0)))</f>
        <v/>
      </c>
    </row>
    <row r="3654" spans="1:9">
      <c r="A3654" s="32" t="s">
        <v>1088</v>
      </c>
      <c r="B3654" s="32" t="s">
        <v>2599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Sk-on.com</v>
      </c>
      <c r="I3654" s="26" t="str">
        <f>IF(E3654="","",INDEX('기사 리스트'!B:B,MATCH("https://skinnonews.com"&amp;A3654,'기사 리스트'!C:C,0)))</f>
        <v/>
      </c>
    </row>
    <row r="3655" spans="1:9">
      <c r="A3655" s="32" t="s">
        <v>1090</v>
      </c>
      <c r="B3655" s="32" t="s">
        <v>2609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Bing</v>
      </c>
      <c r="I3655" s="26" t="str">
        <f>IF(E3655="","",INDEX('기사 리스트'!B:B,MATCH("https://skinnonews.com"&amp;A3655,'기사 리스트'!C:C,0)))</f>
        <v/>
      </c>
    </row>
    <row r="3656" spans="1:9">
      <c r="A3656" s="32" t="s">
        <v>1090</v>
      </c>
      <c r="B3656" s="32" t="s">
        <v>2607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Linkedin.com</v>
      </c>
      <c r="I3656" s="26" t="str">
        <f>IF(E3656="","",INDEX('기사 리스트'!B:B,MATCH("https://skinnonews.com"&amp;A3656,'기사 리스트'!C:C,0)))</f>
        <v/>
      </c>
    </row>
    <row r="3657" spans="1:9">
      <c r="A3657" s="32" t="s">
        <v>1090</v>
      </c>
      <c r="B3657" s="32" t="s">
        <v>2598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Naver 검색</v>
      </c>
      <c r="I3657" s="26" t="str">
        <f>IF(E3657="","",INDEX('기사 리스트'!B:B,MATCH("https://skinnonews.com"&amp;A3657,'기사 리스트'!C:C,0)))</f>
        <v/>
      </c>
    </row>
    <row r="3658" spans="1:9">
      <c r="A3658" s="32" t="s">
        <v>1090</v>
      </c>
      <c r="B3658" s="32" t="s">
        <v>2633</v>
      </c>
      <c r="C3658" s="32">
        <v>1</v>
      </c>
      <c r="D3658" s="32">
        <v>1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Yahoo</v>
      </c>
      <c r="I3658" s="26" t="str">
        <f>IF(E3658="","",INDEX('기사 리스트'!B:B,MATCH("https://skinnonews.com"&amp;A3658,'기사 리스트'!C:C,0)))</f>
        <v/>
      </c>
    </row>
    <row r="3659" spans="1:9">
      <c r="A3659" s="32" t="s">
        <v>1718</v>
      </c>
      <c r="B3659" s="32" t="s">
        <v>2596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Google 검색</v>
      </c>
      <c r="I3659" s="26" t="str">
        <f>IF(E3659="","",INDEX('기사 리스트'!B:B,MATCH("https://skinnonews.com"&amp;A3659,'기사 리스트'!C:C,0)))</f>
        <v/>
      </c>
    </row>
    <row r="3660" spans="1:9">
      <c r="A3660" s="32" t="s">
        <v>1718</v>
      </c>
      <c r="B3660" s="32" t="s">
        <v>2598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Naver 검색</v>
      </c>
      <c r="I3660" s="26" t="str">
        <f>IF(E3660="","",INDEX('기사 리스트'!B:B,MATCH("https://skinnonews.com"&amp;A3660,'기사 리스트'!C:C,0)))</f>
        <v/>
      </c>
    </row>
    <row r="3661" spans="1:9">
      <c r="A3661" s="32" t="s">
        <v>1186</v>
      </c>
      <c r="B3661" s="32" t="s">
        <v>2596</v>
      </c>
      <c r="C3661" s="32">
        <v>1</v>
      </c>
      <c r="D3661" s="32">
        <v>1</v>
      </c>
      <c r="E3661" s="26" t="str">
        <f>IFERROR(MATCH(A3661,기사별유입!$J$3:$J$3072,0),"")</f>
        <v/>
      </c>
      <c r="F3661" s="26" t="str">
        <f>IF(E3661="","",E3661&amp;"@"&amp;COUNTIF($E$1:E3661,E3661))</f>
        <v/>
      </c>
      <c r="G3661" s="26" t="str">
        <f t="shared" si="57"/>
        <v>Google 검색</v>
      </c>
      <c r="I3661" s="26" t="str">
        <f>IF(E3661="","",INDEX('기사 리스트'!B:B,MATCH("https://skinnonews.com"&amp;A3661,'기사 리스트'!C:C,0)))</f>
        <v/>
      </c>
    </row>
    <row r="3662" spans="1:9">
      <c r="A3662" s="32" t="s">
        <v>1110</v>
      </c>
      <c r="B3662" s="32" t="s">
        <v>2601</v>
      </c>
      <c r="C3662" s="32">
        <v>1</v>
      </c>
      <c r="D3662" s="32">
        <v>1</v>
      </c>
      <c r="E3662" s="26" t="str">
        <f>IFERROR(MATCH(A3662,기사별유입!$J$3:$J$3072,0),"")</f>
        <v/>
      </c>
      <c r="F3662" s="26" t="str">
        <f>IF(E3662="","",E3662&amp;"@"&amp;COUNTIF($E$1:E3662,E3662))</f>
        <v/>
      </c>
      <c r="G3662" s="26" t="str">
        <f t="shared" si="57"/>
        <v>Naver.com</v>
      </c>
      <c r="I3662" s="26" t="str">
        <f>IF(E3662="","",INDEX('기사 리스트'!B:B,MATCH("https://skinnonews.com"&amp;A3662,'기사 리스트'!C:C,0)))</f>
        <v/>
      </c>
    </row>
    <row r="3663" spans="1:9">
      <c r="A3663" s="32" t="s">
        <v>1110</v>
      </c>
      <c r="B3663" s="32" t="s">
        <v>2619</v>
      </c>
      <c r="C3663" s="32">
        <v>1</v>
      </c>
      <c r="D3663" s="32">
        <v>1</v>
      </c>
      <c r="E3663" s="26" t="str">
        <f>IFERROR(MATCH(A3663,기사별유입!$J$3:$J$3072,0),"")</f>
        <v/>
      </c>
      <c r="F3663" s="26" t="str">
        <f>IF(E3663="","",E3663&amp;"@"&amp;COUNTIF($E$1:E3663,E3663))</f>
        <v/>
      </c>
      <c r="G3663" s="26" t="str">
        <f t="shared" si="57"/>
        <v>Skinnovation.co.kr</v>
      </c>
      <c r="I3663" s="26" t="str">
        <f>IF(E3663="","",INDEX('기사 리스트'!B:B,MATCH("https://skinnonews.com"&amp;A3663,'기사 리스트'!C:C,0)))</f>
        <v/>
      </c>
    </row>
    <row r="3664" spans="1:9">
      <c r="A3664" s="32" t="s">
        <v>2087</v>
      </c>
      <c r="B3664" s="32" t="s">
        <v>4830</v>
      </c>
      <c r="C3664" s="32">
        <v>1</v>
      </c>
      <c r="D3664" s="32">
        <v>1</v>
      </c>
      <c r="E3664" s="26" t="str">
        <f>IFERROR(MATCH(A3664,기사별유입!$J$3:$J$3072,0),"")</f>
        <v/>
      </c>
      <c r="F3664" s="26" t="str">
        <f>IF(E3664="","",E3664&amp;"@"&amp;COUNTIF($E$1:E3664,E3664))</f>
        <v/>
      </c>
      <c r="G3664" s="26" t="str">
        <f t="shared" si="57"/>
        <v>Pinterest.com</v>
      </c>
      <c r="I3664" s="26" t="str">
        <f>IF(E3664="","",INDEX('기사 리스트'!B:B,MATCH("https://skinnonews.com"&amp;A3664,'기사 리스트'!C:C,0)))</f>
        <v/>
      </c>
    </row>
    <row r="3665" spans="1:9">
      <c r="A3665" s="32" t="s">
        <v>3960</v>
      </c>
      <c r="B3665" s="32" t="s">
        <v>2596</v>
      </c>
      <c r="C3665" s="32">
        <v>1</v>
      </c>
      <c r="D3665" s="32">
        <v>1</v>
      </c>
      <c r="E3665" s="26" t="str">
        <f>IFERROR(MATCH(A3665,기사별유입!$J$3:$J$3072,0),"")</f>
        <v/>
      </c>
      <c r="F3665" s="26" t="str">
        <f>IF(E3665="","",E3665&amp;"@"&amp;COUNTIF($E$1:E3665,E3665))</f>
        <v/>
      </c>
      <c r="G3665" s="26" t="str">
        <f t="shared" si="57"/>
        <v>Google 검색</v>
      </c>
      <c r="I3665" s="26" t="str">
        <f>IF(E3665="","",INDEX('기사 리스트'!B:B,MATCH("https://skinnonews.com"&amp;A3665,'기사 리스트'!C:C,0)))</f>
        <v/>
      </c>
    </row>
    <row r="3666" spans="1:9">
      <c r="A3666" s="32" t="s">
        <v>1224</v>
      </c>
      <c r="B3666" s="32" t="s">
        <v>2615</v>
      </c>
      <c r="C3666" s="32">
        <v>1</v>
      </c>
      <c r="D3666" s="32">
        <v>1</v>
      </c>
      <c r="E3666" s="26" t="str">
        <f>IFERROR(MATCH(A3666,기사별유입!$J$3:$J$3072,0),"")</f>
        <v/>
      </c>
      <c r="F3666" s="26" t="str">
        <f>IF(E3666="","",E3666&amp;"@"&amp;COUNTIF($E$1:E3666,E3666))</f>
        <v/>
      </c>
      <c r="G3666" s="26" t="str">
        <f t="shared" si="57"/>
        <v>(not set)</v>
      </c>
      <c r="I3666" s="26" t="str">
        <f>IF(E3666="","",INDEX('기사 리스트'!B:B,MATCH("https://skinnonews.com"&amp;A3666,'기사 리스트'!C:C,0)))</f>
        <v/>
      </c>
    </row>
    <row r="3667" spans="1:9">
      <c r="A3667" s="32" t="s">
        <v>1528</v>
      </c>
      <c r="B3667" s="32" t="s">
        <v>2597</v>
      </c>
      <c r="C3667" s="32">
        <v>1</v>
      </c>
      <c r="D3667" s="32">
        <v>1</v>
      </c>
      <c r="E3667" s="26" t="str">
        <f>IFERROR(MATCH(A3667,기사별유입!$J$3:$J$3072,0),"")</f>
        <v/>
      </c>
      <c r="F3667" s="26" t="str">
        <f>IF(E3667="","",E3667&amp;"@"&amp;COUNTIF($E$1:E3667,E3667))</f>
        <v/>
      </c>
      <c r="G3667" s="26" t="str">
        <f t="shared" si="57"/>
        <v>직접유입</v>
      </c>
      <c r="I3667" s="26" t="str">
        <f>IF(E3667="","",INDEX('기사 리스트'!B:B,MATCH("https://skinnonews.com"&amp;A3667,'기사 리스트'!C:C,0)))</f>
        <v/>
      </c>
    </row>
    <row r="3668" spans="1:9">
      <c r="A3668" s="32" t="s">
        <v>1043</v>
      </c>
      <c r="B3668" s="32" t="s">
        <v>2609</v>
      </c>
      <c r="C3668" s="32">
        <v>1</v>
      </c>
      <c r="D3668" s="32">
        <v>1</v>
      </c>
      <c r="E3668" s="26">
        <f>IFERROR(MATCH(A3668,기사별유입!$J$3:$J$3072,0),"")</f>
        <v>54</v>
      </c>
      <c r="F3668" s="26" t="str">
        <f>IF(E3668="","",E3668&amp;"@"&amp;COUNTIF($E$1:E3668,E3668))</f>
        <v>54@5</v>
      </c>
      <c r="G3668" s="26" t="str">
        <f t="shared" si="57"/>
        <v>Bing</v>
      </c>
      <c r="I3668" s="26" t="str">
        <f>IF(E3668="","",INDEX('기사 리스트'!B:B,MATCH("https://skinnonews.com"&amp;A3668,'기사 리스트'!C:C,0)))</f>
        <v>SK온, 세계 최고 리튬이온전도도 新고체전해질 개발 성공</v>
      </c>
    </row>
    <row r="3669" spans="1:9">
      <c r="A3669" s="32" t="s">
        <v>1043</v>
      </c>
      <c r="B3669" s="32" t="s">
        <v>2607</v>
      </c>
      <c r="C3669" s="32">
        <v>1</v>
      </c>
      <c r="D3669" s="32">
        <v>1</v>
      </c>
      <c r="E3669" s="26">
        <f>IFERROR(MATCH(A3669,기사별유입!$J$3:$J$3072,0),"")</f>
        <v>54</v>
      </c>
      <c r="F3669" s="26" t="str">
        <f>IF(E3669="","",E3669&amp;"@"&amp;COUNTIF($E$1:E3669,E3669))</f>
        <v>54@6</v>
      </c>
      <c r="G3669" s="26" t="str">
        <f t="shared" si="57"/>
        <v>Linkedin.com</v>
      </c>
      <c r="I3669" s="26" t="str">
        <f>IF(E3669="","",INDEX('기사 리스트'!B:B,MATCH("https://skinnonews.com"&amp;A3669,'기사 리스트'!C:C,0)))</f>
        <v>SK온, 세계 최고 리튬이온전도도 新고체전해질 개발 성공</v>
      </c>
    </row>
    <row r="3670" spans="1:9">
      <c r="A3670" s="32" t="s">
        <v>1043</v>
      </c>
      <c r="B3670" s="32" t="s">
        <v>2606</v>
      </c>
      <c r="C3670" s="32">
        <v>1</v>
      </c>
      <c r="D3670" s="32">
        <v>1</v>
      </c>
      <c r="E3670" s="26">
        <f>IFERROR(MATCH(A3670,기사별유입!$J$3:$J$3072,0),"")</f>
        <v>54</v>
      </c>
      <c r="F3670" s="26" t="str">
        <f>IF(E3670="","",E3670&amp;"@"&amp;COUNTIF($E$1:E3670,E3670))</f>
        <v>54@7</v>
      </c>
      <c r="G3670" s="26" t="str">
        <f t="shared" si="57"/>
        <v>M.search.naver.com</v>
      </c>
      <c r="I3670" s="26" t="str">
        <f>IF(E3670="","",INDEX('기사 리스트'!B:B,MATCH("https://skinnonews.com"&amp;A3670,'기사 리스트'!C:C,0)))</f>
        <v>SK온, 세계 최고 리튬이온전도도 新고체전해질 개발 성공</v>
      </c>
    </row>
    <row r="3671" spans="1:9">
      <c r="A3671" s="32" t="s">
        <v>1461</v>
      </c>
      <c r="B3671" s="32" t="s">
        <v>2609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Bing</v>
      </c>
      <c r="I3671" s="26" t="str">
        <f>IF(E3671="","",INDEX('기사 리스트'!B:B,MATCH("https://skinnonews.com"&amp;A3671,'기사 리스트'!C:C,0)))</f>
        <v/>
      </c>
    </row>
    <row r="3672" spans="1:9">
      <c r="A3672" s="32" t="s">
        <v>1719</v>
      </c>
      <c r="B3672" s="32" t="s">
        <v>2596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Google 검색</v>
      </c>
      <c r="I3672" s="26" t="str">
        <f>IF(E3672="","",INDEX('기사 리스트'!B:B,MATCH("https://skinnonews.com"&amp;A3672,'기사 리스트'!C:C,0)))</f>
        <v/>
      </c>
    </row>
    <row r="3673" spans="1:9">
      <c r="A3673" s="32" t="s">
        <v>1225</v>
      </c>
      <c r="B3673" s="32" t="s">
        <v>2599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Sk-on.com</v>
      </c>
      <c r="I3673" s="26" t="str">
        <f>IF(E3673="","",INDEX('기사 리스트'!B:B,MATCH("https://skinnonews.com"&amp;A3673,'기사 리스트'!C:C,0)))</f>
        <v/>
      </c>
    </row>
    <row r="3674" spans="1:9">
      <c r="A3674" s="32" t="s">
        <v>1225</v>
      </c>
      <c r="B3674" s="32" t="s">
        <v>2619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Skinnovation.co.kr</v>
      </c>
      <c r="I3674" s="26" t="str">
        <f>IF(E3674="","",INDEX('기사 리스트'!B:B,MATCH("https://skinnonews.com"&amp;A3674,'기사 리스트'!C:C,0)))</f>
        <v/>
      </c>
    </row>
    <row r="3675" spans="1:9">
      <c r="A3675" s="32" t="s">
        <v>3123</v>
      </c>
      <c r="B3675" s="32" t="s">
        <v>2596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Google 검색</v>
      </c>
      <c r="I3675" s="26" t="str">
        <f>IF(E3675="","",INDEX('기사 리스트'!B:B,MATCH("https://skinnonews.com"&amp;A3675,'기사 리스트'!C:C,0)))</f>
        <v/>
      </c>
    </row>
    <row r="3676" spans="1:9">
      <c r="A3676" s="32" t="s">
        <v>1792</v>
      </c>
      <c r="B3676" s="32" t="s">
        <v>2596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Google 검색</v>
      </c>
      <c r="I3676" s="26" t="str">
        <f>IF(E3676="","",INDEX('기사 리스트'!B:B,MATCH("https://skinnonews.com"&amp;A3676,'기사 리스트'!C:C,0)))</f>
        <v/>
      </c>
    </row>
    <row r="3677" spans="1:9">
      <c r="A3677" s="32" t="s">
        <v>3686</v>
      </c>
      <c r="B3677" s="32" t="s">
        <v>2597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직접유입</v>
      </c>
      <c r="I3677" s="26" t="str">
        <f>IF(E3677="","",INDEX('기사 리스트'!B:B,MATCH("https://skinnonews.com"&amp;A3677,'기사 리스트'!C:C,0)))</f>
        <v/>
      </c>
    </row>
    <row r="3678" spans="1:9">
      <c r="A3678" s="32" t="s">
        <v>3686</v>
      </c>
      <c r="B3678" s="32" t="s">
        <v>2596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Google 검색</v>
      </c>
      <c r="I3678" s="26" t="str">
        <f>IF(E3678="","",INDEX('기사 리스트'!B:B,MATCH("https://skinnonews.com"&amp;A3678,'기사 리스트'!C:C,0)))</f>
        <v/>
      </c>
    </row>
    <row r="3679" spans="1:9">
      <c r="A3679" s="32" t="s">
        <v>3124</v>
      </c>
      <c r="B3679" s="32" t="s">
        <v>2597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직접유입</v>
      </c>
      <c r="I3679" s="26" t="str">
        <f>IF(E3679="","",INDEX('기사 리스트'!B:B,MATCH("https://skinnonews.com"&amp;A3679,'기사 리스트'!C:C,0)))</f>
        <v/>
      </c>
    </row>
    <row r="3680" spans="1:9">
      <c r="A3680" s="32" t="s">
        <v>1232</v>
      </c>
      <c r="B3680" s="32" t="s">
        <v>2597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직접유입</v>
      </c>
      <c r="I3680" s="26" t="str">
        <f>IF(E3680="","",INDEX('기사 리스트'!B:B,MATCH("https://skinnonews.com"&amp;A3680,'기사 리스트'!C:C,0)))</f>
        <v/>
      </c>
    </row>
    <row r="3681" spans="1:9">
      <c r="A3681" s="32" t="s">
        <v>1232</v>
      </c>
      <c r="B3681" s="32" t="s">
        <v>2627</v>
      </c>
      <c r="C3681" s="32">
        <v>1</v>
      </c>
      <c r="D3681" s="32">
        <v>1</v>
      </c>
      <c r="E3681" s="26" t="str">
        <f>IFERROR(MATCH(A3681,기사별유입!$J$3:$J$3072,0),"")</f>
        <v/>
      </c>
      <c r="F3681" s="26" t="str">
        <f>IF(E3681="","",E3681&amp;"@"&amp;COUNTIF($E$1:E3681,E3681))</f>
        <v/>
      </c>
      <c r="G3681" s="26" t="str">
        <f t="shared" si="57"/>
        <v>Blog.naver.com</v>
      </c>
      <c r="I3681" s="26" t="str">
        <f>IF(E3681="","",INDEX('기사 리스트'!B:B,MATCH("https://skinnonews.com"&amp;A3681,'기사 리스트'!C:C,0)))</f>
        <v/>
      </c>
    </row>
    <row r="3682" spans="1:9">
      <c r="A3682" s="32" t="s">
        <v>1232</v>
      </c>
      <c r="B3682" s="32" t="s">
        <v>2646</v>
      </c>
      <c r="C3682" s="32">
        <v>1</v>
      </c>
      <c r="D3682" s="32">
        <v>1</v>
      </c>
      <c r="E3682" s="26" t="str">
        <f>IFERROR(MATCH(A3682,기사별유입!$J$3:$J$3072,0),"")</f>
        <v/>
      </c>
      <c r="F3682" s="26" t="str">
        <f>IF(E3682="","",E3682&amp;"@"&amp;COUNTIF($E$1:E3682,E3682))</f>
        <v/>
      </c>
      <c r="G3682" s="26" t="str">
        <f t="shared" si="57"/>
        <v>Ozmailer.com</v>
      </c>
      <c r="I3682" s="26" t="str">
        <f>IF(E3682="","",INDEX('기사 리스트'!B:B,MATCH("https://skinnonews.com"&amp;A3682,'기사 리스트'!C:C,0)))</f>
        <v/>
      </c>
    </row>
    <row r="3683" spans="1:9">
      <c r="A3683" s="32" t="s">
        <v>2227</v>
      </c>
      <c r="B3683" s="32" t="s">
        <v>2605</v>
      </c>
      <c r="C3683" s="32">
        <v>1</v>
      </c>
      <c r="D3683" s="32">
        <v>1</v>
      </c>
      <c r="E3683" s="26" t="str">
        <f>IFERROR(MATCH(A3683,기사별유입!$J$3:$J$3072,0),"")</f>
        <v/>
      </c>
      <c r="F3683" s="26" t="str">
        <f>IF(E3683="","",E3683&amp;"@"&amp;COUNTIF($E$1:E3683,E3683))</f>
        <v/>
      </c>
      <c r="G3683" s="26" t="str">
        <f t="shared" si="57"/>
        <v>Skenmove.com</v>
      </c>
      <c r="I3683" s="26" t="str">
        <f>IF(E3683="","",INDEX('기사 리스트'!B:B,MATCH("https://skinnonews.com"&amp;A3683,'기사 리스트'!C:C,0)))</f>
        <v/>
      </c>
    </row>
    <row r="3684" spans="1:9">
      <c r="A3684" s="32" t="s">
        <v>1226</v>
      </c>
      <c r="B3684" s="32" t="s">
        <v>2598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Naver 검색</v>
      </c>
      <c r="I3684" s="26" t="str">
        <f>IF(E3684="","",INDEX('기사 리스트'!B:B,MATCH("https://skinnonews.com"&amp;A3684,'기사 리스트'!C:C,0)))</f>
        <v/>
      </c>
    </row>
    <row r="3685" spans="1:9">
      <c r="A3685" s="32" t="s">
        <v>1142</v>
      </c>
      <c r="B3685" s="32" t="s">
        <v>2597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직접유입</v>
      </c>
      <c r="I3685" s="26" t="str">
        <f>IF(E3685="","",INDEX('기사 리스트'!B:B,MATCH("https://skinnonews.com"&amp;A3685,'기사 리스트'!C:C,0)))</f>
        <v/>
      </c>
    </row>
    <row r="3686" spans="1:9">
      <c r="A3686" s="32" t="s">
        <v>1978</v>
      </c>
      <c r="B3686" s="32" t="s">
        <v>2597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직접유입</v>
      </c>
      <c r="I3686" s="26" t="str">
        <f>IF(E3686="","",INDEX('기사 리스트'!B:B,MATCH("https://skinnonews.com"&amp;A3686,'기사 리스트'!C:C,0)))</f>
        <v/>
      </c>
    </row>
    <row r="3687" spans="1:9">
      <c r="A3687" s="32" t="s">
        <v>1978</v>
      </c>
      <c r="B3687" s="32" t="s">
        <v>4723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Claude.ai</v>
      </c>
      <c r="I3687" s="26" t="str">
        <f>IF(E3687="","",INDEX('기사 리스트'!B:B,MATCH("https://skinnonews.com"&amp;A3687,'기사 리스트'!C:C,0)))</f>
        <v/>
      </c>
    </row>
    <row r="3688" spans="1:9">
      <c r="A3688" s="32" t="s">
        <v>1978</v>
      </c>
      <c r="B3688" s="32" t="s">
        <v>2606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M.search.naver.com</v>
      </c>
      <c r="I3688" s="26" t="str">
        <f>IF(E3688="","",INDEX('기사 리스트'!B:B,MATCH("https://skinnonews.com"&amp;A3688,'기사 리스트'!C:C,0)))</f>
        <v/>
      </c>
    </row>
    <row r="3689" spans="1:9">
      <c r="A3689" s="32" t="s">
        <v>1978</v>
      </c>
      <c r="B3689" s="32" t="s">
        <v>2598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Naver 검색</v>
      </c>
      <c r="I3689" s="26" t="str">
        <f>IF(E3689="","",INDEX('기사 리스트'!B:B,MATCH("https://skinnonews.com"&amp;A3689,'기사 리스트'!C:C,0)))</f>
        <v/>
      </c>
    </row>
    <row r="3690" spans="1:9">
      <c r="A3690" s="32" t="s">
        <v>3961</v>
      </c>
      <c r="B3690" s="32" t="s">
        <v>2596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Google 검색</v>
      </c>
      <c r="I3690" s="26" t="str">
        <f>IF(E3690="","",INDEX('기사 리스트'!B:B,MATCH("https://skinnonews.com"&amp;A3690,'기사 리스트'!C:C,0)))</f>
        <v/>
      </c>
    </row>
    <row r="3691" spans="1:9">
      <c r="A3691" s="32" t="s">
        <v>3512</v>
      </c>
      <c r="B3691" s="32" t="s">
        <v>2597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직접유입</v>
      </c>
      <c r="I3691" s="26" t="str">
        <f>IF(E3691="","",INDEX('기사 리스트'!B:B,MATCH("https://skinnonews.com"&amp;A3691,'기사 리스트'!C:C,0)))</f>
        <v/>
      </c>
    </row>
    <row r="3692" spans="1:9">
      <c r="A3692" s="32" t="s">
        <v>1979</v>
      </c>
      <c r="B3692" s="32" t="s">
        <v>2599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Sk-on.com</v>
      </c>
      <c r="I3692" s="26" t="str">
        <f>IF(E3692="","",INDEX('기사 리스트'!B:B,MATCH("https://skinnonews.com"&amp;A3692,'기사 리스트'!C:C,0)))</f>
        <v/>
      </c>
    </row>
    <row r="3693" spans="1:9">
      <c r="A3693" s="32" t="s">
        <v>2400</v>
      </c>
      <c r="B3693" s="32" t="s">
        <v>2597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직접유입</v>
      </c>
      <c r="I3693" s="26" t="str">
        <f>IF(E3693="","",INDEX('기사 리스트'!B:B,MATCH("https://skinnonews.com"&amp;A3693,'기사 리스트'!C:C,0)))</f>
        <v/>
      </c>
    </row>
    <row r="3694" spans="1:9">
      <c r="A3694" s="32" t="s">
        <v>2400</v>
      </c>
      <c r="B3694" s="32" t="s">
        <v>2596</v>
      </c>
      <c r="C3694" s="32">
        <v>1</v>
      </c>
      <c r="D3694" s="32">
        <v>1</v>
      </c>
      <c r="E3694" s="26" t="str">
        <f>IFERROR(MATCH(A3694,기사별유입!$J$3:$J$3072,0),"")</f>
        <v/>
      </c>
      <c r="F3694" s="26" t="str">
        <f>IF(E3694="","",E3694&amp;"@"&amp;COUNTIF($E$1:E3694,E3694))</f>
        <v/>
      </c>
      <c r="G3694" s="26" t="str">
        <f t="shared" si="57"/>
        <v>Google 검색</v>
      </c>
      <c r="I3694" s="26" t="str">
        <f>IF(E3694="","",INDEX('기사 리스트'!B:B,MATCH("https://skinnonews.com"&amp;A3694,'기사 리스트'!C:C,0)))</f>
        <v/>
      </c>
    </row>
    <row r="3695" spans="1:9">
      <c r="A3695" s="32" t="s">
        <v>2400</v>
      </c>
      <c r="B3695" s="32" t="s">
        <v>2603</v>
      </c>
      <c r="C3695" s="32">
        <v>1</v>
      </c>
      <c r="D3695" s="32">
        <v>1</v>
      </c>
      <c r="E3695" s="26" t="str">
        <f>IFERROR(MATCH(A3695,기사별유입!$J$3:$J$3072,0),"")</f>
        <v/>
      </c>
      <c r="F3695" s="26" t="str">
        <f>IF(E3695="","",E3695&amp;"@"&amp;COUNTIF($E$1:E3695,E3695))</f>
        <v/>
      </c>
      <c r="G3695" s="26" t="str">
        <f t="shared" si="57"/>
        <v>Skenergy.com</v>
      </c>
      <c r="I3695" s="26" t="str">
        <f>IF(E3695="","",INDEX('기사 리스트'!B:B,MATCH("https://skinnonews.com"&amp;A3695,'기사 리스트'!C:C,0)))</f>
        <v/>
      </c>
    </row>
    <row r="3696" spans="1:9">
      <c r="A3696" s="32" t="s">
        <v>1624</v>
      </c>
      <c r="B3696" s="32" t="s">
        <v>2596</v>
      </c>
      <c r="C3696" s="32">
        <v>1</v>
      </c>
      <c r="D3696" s="32">
        <v>1</v>
      </c>
      <c r="E3696" s="26" t="str">
        <f>IFERROR(MATCH(A3696,기사별유입!$J$3:$J$3072,0),"")</f>
        <v/>
      </c>
      <c r="F3696" s="26" t="str">
        <f>IF(E3696="","",E3696&amp;"@"&amp;COUNTIF($E$1:E3696,E3696))</f>
        <v/>
      </c>
      <c r="G3696" s="26" t="str">
        <f t="shared" si="57"/>
        <v>Google 검색</v>
      </c>
      <c r="I3696" s="26" t="str">
        <f>IF(E3696="","",INDEX('기사 리스트'!B:B,MATCH("https://skinnonews.com"&amp;A3696,'기사 리스트'!C:C,0)))</f>
        <v/>
      </c>
    </row>
    <row r="3697" spans="1:9">
      <c r="A3697" s="32" t="s">
        <v>1674</v>
      </c>
      <c r="B3697" s="32" t="s">
        <v>2599</v>
      </c>
      <c r="C3697" s="32">
        <v>1</v>
      </c>
      <c r="D3697" s="32">
        <v>1</v>
      </c>
      <c r="E3697" s="26" t="str">
        <f>IFERROR(MATCH(A3697,기사별유입!$J$3:$J$3072,0),"")</f>
        <v/>
      </c>
      <c r="F3697" s="26" t="str">
        <f>IF(E3697="","",E3697&amp;"@"&amp;COUNTIF($E$1:E3697,E3697))</f>
        <v/>
      </c>
      <c r="G3697" s="26" t="str">
        <f t="shared" si="57"/>
        <v>Sk-on.com</v>
      </c>
      <c r="I3697" s="26" t="str">
        <f>IF(E3697="","",INDEX('기사 리스트'!B:B,MATCH("https://skinnonews.com"&amp;A3697,'기사 리스트'!C:C,0)))</f>
        <v/>
      </c>
    </row>
    <row r="3698" spans="1:9">
      <c r="A3698" s="32" t="s">
        <v>1163</v>
      </c>
      <c r="B3698" s="32" t="s">
        <v>2606</v>
      </c>
      <c r="C3698" s="32">
        <v>1</v>
      </c>
      <c r="D3698" s="32">
        <v>1</v>
      </c>
      <c r="E3698" s="26" t="str">
        <f>IFERROR(MATCH(A3698,기사별유입!$J$3:$J$3072,0),"")</f>
        <v/>
      </c>
      <c r="F3698" s="26" t="str">
        <f>IF(E3698="","",E3698&amp;"@"&amp;COUNTIF($E$1:E3698,E3698))</f>
        <v/>
      </c>
      <c r="G3698" s="26" t="str">
        <f t="shared" si="57"/>
        <v>M.search.naver.com</v>
      </c>
      <c r="I3698" s="26" t="str">
        <f>IF(E3698="","",INDEX('기사 리스트'!B:B,MATCH("https://skinnonews.com"&amp;A3698,'기사 리스트'!C:C,0)))</f>
        <v/>
      </c>
    </row>
    <row r="3699" spans="1:9">
      <c r="A3699" s="32" t="s">
        <v>1163</v>
      </c>
      <c r="B3699" s="32" t="s">
        <v>2604</v>
      </c>
      <c r="C3699" s="32">
        <v>1</v>
      </c>
      <c r="D3699" s="32">
        <v>1</v>
      </c>
      <c r="E3699" s="26" t="str">
        <f>IFERROR(MATCH(A3699,기사별유입!$J$3:$J$3072,0),"")</f>
        <v/>
      </c>
      <c r="F3699" s="26" t="str">
        <f>IF(E3699="","",E3699&amp;"@"&amp;COUNTIF($E$1:E3699,E3699))</f>
        <v/>
      </c>
      <c r="G3699" s="26" t="str">
        <f t="shared" si="57"/>
        <v>Skgeocentric.com</v>
      </c>
      <c r="I3699" s="26" t="str">
        <f>IF(E3699="","",INDEX('기사 리스트'!B:B,MATCH("https://skinnonews.com"&amp;A3699,'기사 리스트'!C:C,0)))</f>
        <v/>
      </c>
    </row>
    <row r="3700" spans="1:9">
      <c r="A3700" s="32" t="s">
        <v>1492</v>
      </c>
      <c r="B3700" s="32" t="s">
        <v>2606</v>
      </c>
      <c r="C3700" s="32">
        <v>1</v>
      </c>
      <c r="D3700" s="32">
        <v>1</v>
      </c>
      <c r="E3700" s="26" t="str">
        <f>IFERROR(MATCH(A3700,기사별유입!$J$3:$J$3072,0),"")</f>
        <v/>
      </c>
      <c r="F3700" s="26" t="str">
        <f>IF(E3700="","",E3700&amp;"@"&amp;COUNTIF($E$1:E3700,E3700))</f>
        <v/>
      </c>
      <c r="G3700" s="26" t="str">
        <f t="shared" si="57"/>
        <v>M.search.naver.com</v>
      </c>
      <c r="I3700" s="26" t="str">
        <f>IF(E3700="","",INDEX('기사 리스트'!B:B,MATCH("https://skinnonews.com"&amp;A3700,'기사 리스트'!C:C,0)))</f>
        <v/>
      </c>
    </row>
    <row r="3701" spans="1:9">
      <c r="A3701" s="32" t="s">
        <v>3962</v>
      </c>
      <c r="B3701" s="32" t="s">
        <v>2596</v>
      </c>
      <c r="C3701" s="32">
        <v>1</v>
      </c>
      <c r="D3701" s="32">
        <v>1</v>
      </c>
      <c r="E3701" s="26" t="str">
        <f>IFERROR(MATCH(A3701,기사별유입!$J$3:$J$3072,0),"")</f>
        <v/>
      </c>
      <c r="F3701" s="26" t="str">
        <f>IF(E3701="","",E3701&amp;"@"&amp;COUNTIF($E$1:E3701,E3701))</f>
        <v/>
      </c>
      <c r="G3701" s="26" t="str">
        <f t="shared" si="57"/>
        <v>Google 검색</v>
      </c>
      <c r="I3701" s="26" t="str">
        <f>IF(E3701="","",INDEX('기사 리스트'!B:B,MATCH("https://skinnonews.com"&amp;A3701,'기사 리스트'!C:C,0)))</f>
        <v/>
      </c>
    </row>
    <row r="3702" spans="1:9">
      <c r="A3702" s="32" t="s">
        <v>2401</v>
      </c>
      <c r="B3702" s="32" t="s">
        <v>2596</v>
      </c>
      <c r="C3702" s="32">
        <v>1</v>
      </c>
      <c r="D3702" s="32">
        <v>1</v>
      </c>
      <c r="E3702" s="26" t="str">
        <f>IFERROR(MATCH(A3702,기사별유입!$J$3:$J$3072,0),"")</f>
        <v/>
      </c>
      <c r="F3702" s="26" t="str">
        <f>IF(E3702="","",E3702&amp;"@"&amp;COUNTIF($E$1:E3702,E3702))</f>
        <v/>
      </c>
      <c r="G3702" s="26" t="str">
        <f t="shared" si="57"/>
        <v>Google 검색</v>
      </c>
      <c r="I3702" s="26" t="str">
        <f>IF(E3702="","",INDEX('기사 리스트'!B:B,MATCH("https://skinnonews.com"&amp;A3702,'기사 리스트'!C:C,0)))</f>
        <v/>
      </c>
    </row>
    <row r="3703" spans="1:9">
      <c r="A3703" s="32" t="s">
        <v>1793</v>
      </c>
      <c r="B3703" s="32" t="s">
        <v>2597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직접유입</v>
      </c>
      <c r="I3703" s="26" t="str">
        <f>IF(E3703="","",INDEX('기사 리스트'!B:B,MATCH("https://skinnonews.com"&amp;A3703,'기사 리스트'!C:C,0)))</f>
        <v/>
      </c>
    </row>
    <row r="3704" spans="1:9">
      <c r="A3704" s="32" t="s">
        <v>1793</v>
      </c>
      <c r="B3704" s="32" t="s">
        <v>2596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Google 검색</v>
      </c>
      <c r="I3704" s="26" t="str">
        <f>IF(E3704="","",INDEX('기사 리스트'!B:B,MATCH("https://skinnonews.com"&amp;A3704,'기사 리스트'!C:C,0)))</f>
        <v/>
      </c>
    </row>
    <row r="3705" spans="1:9">
      <c r="A3705" s="32" t="s">
        <v>1576</v>
      </c>
      <c r="B3705" s="32" t="s">
        <v>2601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Naver.com</v>
      </c>
      <c r="I3705" s="26" t="str">
        <f>IF(E3705="","",INDEX('기사 리스트'!B:B,MATCH("https://skinnonews.com"&amp;A3705,'기사 리스트'!C:C,0)))</f>
        <v/>
      </c>
    </row>
    <row r="3706" spans="1:9">
      <c r="A3706" s="32" t="s">
        <v>1675</v>
      </c>
      <c r="B3706" s="32" t="s">
        <v>4831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Cjwwm.cj.net</v>
      </c>
      <c r="I3706" s="26" t="str">
        <f>IF(E3706="","",INDEX('기사 리스트'!B:B,MATCH("https://skinnonews.com"&amp;A3706,'기사 리스트'!C:C,0)))</f>
        <v/>
      </c>
    </row>
    <row r="3707" spans="1:9">
      <c r="A3707" s="32" t="s">
        <v>1180</v>
      </c>
      <c r="B3707" s="32" t="s">
        <v>2619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Skinnovation.co.kr</v>
      </c>
      <c r="I3707" s="26" t="str">
        <f>IF(E3707="","",INDEX('기사 리스트'!B:B,MATCH("https://skinnonews.com"&amp;A3707,'기사 리스트'!C:C,0)))</f>
        <v/>
      </c>
    </row>
    <row r="3708" spans="1:9">
      <c r="A3708" s="32" t="s">
        <v>1721</v>
      </c>
      <c r="B3708" s="32" t="s">
        <v>2597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직접유입</v>
      </c>
      <c r="I3708" s="26" t="str">
        <f>IF(E3708="","",INDEX('기사 리스트'!B:B,MATCH("https://skinnonews.com"&amp;A3708,'기사 리스트'!C:C,0)))</f>
        <v/>
      </c>
    </row>
    <row r="3709" spans="1:9">
      <c r="A3709" s="32" t="s">
        <v>1722</v>
      </c>
      <c r="B3709" s="32" t="s">
        <v>2598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Naver 검색</v>
      </c>
      <c r="I3709" s="26" t="str">
        <f>IF(E3709="","",INDEX('기사 리스트'!B:B,MATCH("https://skinnonews.com"&amp;A3709,'기사 리스트'!C:C,0)))</f>
        <v/>
      </c>
    </row>
    <row r="3710" spans="1:9">
      <c r="A3710" s="32" t="s">
        <v>1722</v>
      </c>
      <c r="B3710" s="32" t="s">
        <v>2601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Naver.com</v>
      </c>
      <c r="I3710" s="26" t="str">
        <f>IF(E3710="","",INDEX('기사 리스트'!B:B,MATCH("https://skinnonews.com"&amp;A3710,'기사 리스트'!C:C,0)))</f>
        <v/>
      </c>
    </row>
    <row r="3711" spans="1:9">
      <c r="A3711" s="32" t="s">
        <v>2229</v>
      </c>
      <c r="B3711" s="32" t="s">
        <v>2670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Search.zum.com</v>
      </c>
      <c r="I3711" s="26" t="str">
        <f>IF(E3711="","",INDEX('기사 리스트'!B:B,MATCH("https://skinnonews.com"&amp;A3711,'기사 리스트'!C:C,0)))</f>
        <v/>
      </c>
    </row>
    <row r="3712" spans="1:9">
      <c r="A3712" s="32" t="s">
        <v>2230</v>
      </c>
      <c r="B3712" s="32" t="s">
        <v>2596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Google 검색</v>
      </c>
      <c r="I3712" s="26" t="str">
        <f>IF(E3712="","",INDEX('기사 리스트'!B:B,MATCH("https://skinnonews.com"&amp;A3712,'기사 리스트'!C:C,0)))</f>
        <v/>
      </c>
    </row>
    <row r="3713" spans="1:9">
      <c r="A3713" s="32" t="s">
        <v>2230</v>
      </c>
      <c r="B3713" s="32" t="s">
        <v>2599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Sk-on.com</v>
      </c>
      <c r="I3713" s="26" t="str">
        <f>IF(E3713="","",INDEX('기사 리스트'!B:B,MATCH("https://skinnonews.com"&amp;A3713,'기사 리스트'!C:C,0)))</f>
        <v/>
      </c>
    </row>
    <row r="3714" spans="1:9">
      <c r="A3714" s="32" t="s">
        <v>1293</v>
      </c>
      <c r="B3714" s="32" t="s">
        <v>4832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App.heybunny.io</v>
      </c>
      <c r="I3714" s="26" t="str">
        <f>IF(E3714="","",INDEX('기사 리스트'!B:B,MATCH("https://skinnonews.com"&amp;A3714,'기사 리스트'!C:C,0)))</f>
        <v/>
      </c>
    </row>
    <row r="3715" spans="1:9">
      <c r="A3715" s="32" t="s">
        <v>1293</v>
      </c>
      <c r="B3715" s="32" t="s">
        <v>2609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Bing</v>
      </c>
      <c r="I3715" s="26" t="str">
        <f>IF(E3715="","",INDEX('기사 리스트'!B:B,MATCH("https://skinnonews.com"&amp;A3715,'기사 리스트'!C:C,0)))</f>
        <v/>
      </c>
    </row>
    <row r="3716" spans="1:9">
      <c r="A3716" s="32" t="s">
        <v>1293</v>
      </c>
      <c r="B3716" s="32" t="s">
        <v>4833</v>
      </c>
      <c r="C3716" s="32">
        <v>1</v>
      </c>
      <c r="D3716" s="32">
        <v>1</v>
      </c>
      <c r="E3716" s="26" t="str">
        <f>IFERROR(MATCH(A3716,기사별유입!$J$3:$J$3072,0),"")</f>
        <v/>
      </c>
      <c r="F3716" s="26" t="str">
        <f>IF(E3716="","",E3716&amp;"@"&amp;COUNTIF($E$1:E3716,E3716))</f>
        <v/>
      </c>
      <c r="G3716" s="26" t="str">
        <f t="shared" si="58"/>
        <v>Igw.i-screamedu.co.kr</v>
      </c>
      <c r="I3716" s="26" t="str">
        <f>IF(E3716="","",INDEX('기사 리스트'!B:B,MATCH("https://skinnonews.com"&amp;A3716,'기사 리스트'!C:C,0)))</f>
        <v/>
      </c>
    </row>
    <row r="3717" spans="1:9">
      <c r="A3717" s="32" t="s">
        <v>1293</v>
      </c>
      <c r="B3717" s="32" t="s">
        <v>2601</v>
      </c>
      <c r="C3717" s="32">
        <v>1</v>
      </c>
      <c r="D3717" s="32">
        <v>1</v>
      </c>
      <c r="E3717" s="26" t="str">
        <f>IFERROR(MATCH(A3717,기사별유입!$J$3:$J$3072,0),"")</f>
        <v/>
      </c>
      <c r="F3717" s="26" t="str">
        <f>IF(E3717="","",E3717&amp;"@"&amp;COUNTIF($E$1:E3717,E3717))</f>
        <v/>
      </c>
      <c r="G3717" s="26" t="str">
        <f t="shared" si="58"/>
        <v>Naver.com</v>
      </c>
      <c r="I3717" s="26" t="str">
        <f>IF(E3717="","",INDEX('기사 리스트'!B:B,MATCH("https://skinnonews.com"&amp;A3717,'기사 리스트'!C:C,0)))</f>
        <v/>
      </c>
    </row>
    <row r="3718" spans="1:9">
      <c r="A3718" s="32" t="s">
        <v>1293</v>
      </c>
      <c r="B3718" s="32" t="s">
        <v>4718</v>
      </c>
      <c r="C3718" s="32">
        <v>1</v>
      </c>
      <c r="D3718" s="32">
        <v>1</v>
      </c>
      <c r="E3718" s="26" t="str">
        <f>IFERROR(MATCH(A3718,기사별유입!$J$3:$J$3072,0),"")</f>
        <v/>
      </c>
      <c r="F3718" s="26" t="str">
        <f>IF(E3718="","",E3718&amp;"@"&amp;COUNTIF($E$1:E3718,E3718))</f>
        <v/>
      </c>
      <c r="G3718" s="26" t="str">
        <f t="shared" si="58"/>
        <v>Stibee.com</v>
      </c>
      <c r="I3718" s="26" t="str">
        <f>IF(E3718="","",INDEX('기사 리스트'!B:B,MATCH("https://skinnonews.com"&amp;A3718,'기사 리스트'!C:C,0)))</f>
        <v/>
      </c>
    </row>
    <row r="3719" spans="1:9">
      <c r="A3719" s="32" t="s">
        <v>3055</v>
      </c>
      <c r="B3719" s="32" t="s">
        <v>2596</v>
      </c>
      <c r="C3719" s="32">
        <v>1</v>
      </c>
      <c r="D3719" s="32">
        <v>1</v>
      </c>
      <c r="E3719" s="26" t="str">
        <f>IFERROR(MATCH(A3719,기사별유입!$J$3:$J$3072,0),"")</f>
        <v/>
      </c>
      <c r="F3719" s="26" t="str">
        <f>IF(E3719="","",E3719&amp;"@"&amp;COUNTIF($E$1:E3719,E3719))</f>
        <v/>
      </c>
      <c r="G3719" s="26" t="str">
        <f t="shared" si="58"/>
        <v>Google 검색</v>
      </c>
      <c r="I3719" s="26" t="str">
        <f>IF(E3719="","",INDEX('기사 리스트'!B:B,MATCH("https://skinnonews.com"&amp;A3719,'기사 리스트'!C:C,0)))</f>
        <v/>
      </c>
    </row>
    <row r="3720" spans="1:9">
      <c r="A3720" s="32" t="s">
        <v>1529</v>
      </c>
      <c r="B3720" s="32" t="s">
        <v>2609</v>
      </c>
      <c r="C3720" s="32">
        <v>1</v>
      </c>
      <c r="D3720" s="32">
        <v>1</v>
      </c>
      <c r="E3720" s="26" t="str">
        <f>IFERROR(MATCH(A3720,기사별유입!$J$3:$J$3072,0),"")</f>
        <v/>
      </c>
      <c r="F3720" s="26" t="str">
        <f>IF(E3720="","",E3720&amp;"@"&amp;COUNTIF($E$1:E3720,E3720))</f>
        <v/>
      </c>
      <c r="G3720" s="26" t="str">
        <f t="shared" si="58"/>
        <v>Bing</v>
      </c>
      <c r="I3720" s="26" t="str">
        <f>IF(E3720="","",INDEX('기사 리스트'!B:B,MATCH("https://skinnonews.com"&amp;A3720,'기사 리스트'!C:C,0)))</f>
        <v/>
      </c>
    </row>
    <row r="3721" spans="1:9">
      <c r="A3721" s="32" t="s">
        <v>1873</v>
      </c>
      <c r="B3721" s="32" t="s">
        <v>2597</v>
      </c>
      <c r="C3721" s="32">
        <v>1</v>
      </c>
      <c r="D3721" s="32">
        <v>1</v>
      </c>
      <c r="E3721" s="26" t="str">
        <f>IFERROR(MATCH(A3721,기사별유입!$J$3:$J$3072,0),"")</f>
        <v/>
      </c>
      <c r="F3721" s="26" t="str">
        <f>IF(E3721="","",E3721&amp;"@"&amp;COUNTIF($E$1:E3721,E3721))</f>
        <v/>
      </c>
      <c r="G3721" s="26" t="str">
        <f t="shared" si="58"/>
        <v>직접유입</v>
      </c>
      <c r="I3721" s="26" t="str">
        <f>IF(E3721="","",INDEX('기사 리스트'!B:B,MATCH("https://skinnonews.com"&amp;A3721,'기사 리스트'!C:C,0)))</f>
        <v/>
      </c>
    </row>
    <row r="3722" spans="1:9">
      <c r="A3722" s="32" t="s">
        <v>1625</v>
      </c>
      <c r="B3722" s="32" t="s">
        <v>2598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Naver 검색</v>
      </c>
      <c r="I3722" s="26" t="str">
        <f>IF(E3722="","",INDEX('기사 리스트'!B:B,MATCH("https://skinnonews.com"&amp;A3722,'기사 리스트'!C:C,0)))</f>
        <v/>
      </c>
    </row>
    <row r="3723" spans="1:9">
      <c r="A3723" s="32" t="s">
        <v>1394</v>
      </c>
      <c r="B3723" s="32" t="s">
        <v>2609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Bing</v>
      </c>
      <c r="I3723" s="26" t="str">
        <f>IF(E3723="","",INDEX('기사 리스트'!B:B,MATCH("https://skinnonews.com"&amp;A3723,'기사 리스트'!C:C,0)))</f>
        <v/>
      </c>
    </row>
    <row r="3724" spans="1:9">
      <c r="A3724" s="32" t="s">
        <v>1394</v>
      </c>
      <c r="B3724" s="32" t="s">
        <v>2631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Newsletter</v>
      </c>
      <c r="I3724" s="26" t="str">
        <f>IF(E3724="","",INDEX('기사 리스트'!B:B,MATCH("https://skinnonews.com"&amp;A3724,'기사 리스트'!C:C,0)))</f>
        <v/>
      </c>
    </row>
    <row r="3725" spans="1:9">
      <c r="A3725" s="32" t="s">
        <v>1394</v>
      </c>
      <c r="B3725" s="32" t="s">
        <v>2603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Skenergy.com</v>
      </c>
      <c r="I3725" s="26" t="str">
        <f>IF(E3725="","",INDEX('기사 리스트'!B:B,MATCH("https://skinnonews.com"&amp;A3725,'기사 리스트'!C:C,0)))</f>
        <v/>
      </c>
    </row>
    <row r="3726" spans="1:9">
      <c r="A3726" s="32" t="s">
        <v>1394</v>
      </c>
      <c r="B3726" s="32" t="s">
        <v>2619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Skinnovation.co.kr</v>
      </c>
      <c r="I3726" s="26" t="str">
        <f>IF(E3726="","",INDEX('기사 리스트'!B:B,MATCH("https://skinnonews.com"&amp;A3726,'기사 리스트'!C:C,0)))</f>
        <v/>
      </c>
    </row>
    <row r="3727" spans="1:9">
      <c r="A3727" s="32" t="s">
        <v>1064</v>
      </c>
      <c r="B3727" s="32" t="s">
        <v>2609</v>
      </c>
      <c r="C3727" s="32">
        <v>1</v>
      </c>
      <c r="D3727" s="32">
        <v>1</v>
      </c>
      <c r="E3727" s="26">
        <f>IFERROR(MATCH(A3727,기사별유입!$J$3:$J$3072,0),"")</f>
        <v>45</v>
      </c>
      <c r="F3727" s="26" t="str">
        <f>IF(E3727="","",E3727&amp;"@"&amp;COUNTIF($E$1:E3727,E3727))</f>
        <v>45@5</v>
      </c>
      <c r="G3727" s="26" t="str">
        <f t="shared" si="58"/>
        <v>Bing</v>
      </c>
      <c r="I3727" s="26" t="str">
        <f>IF(E3727="","",INDEX('기사 리스트'!B:B,MATCH("https://skinnonews.com"&amp;A3727,'기사 리스트'!C:C,0)))</f>
        <v>당신의 모든 일상을 머핀과 함께! ‘머핀 포인트’ 3000점으로 차량용 소화기, 옥스포드 블록 등 증정</v>
      </c>
    </row>
    <row r="3728" spans="1:9">
      <c r="A3728" s="32" t="s">
        <v>1064</v>
      </c>
      <c r="B3728" s="32" t="s">
        <v>2598</v>
      </c>
      <c r="C3728" s="32">
        <v>1</v>
      </c>
      <c r="D3728" s="32">
        <v>1</v>
      </c>
      <c r="E3728" s="26">
        <f>IFERROR(MATCH(A3728,기사별유입!$J$3:$J$3072,0),"")</f>
        <v>45</v>
      </c>
      <c r="F3728" s="26" t="str">
        <f>IF(E3728="","",E3728&amp;"@"&amp;COUNTIF($E$1:E3728,E3728))</f>
        <v>45@6</v>
      </c>
      <c r="G3728" s="26" t="str">
        <f t="shared" si="58"/>
        <v>Naver 검색</v>
      </c>
      <c r="I3728" s="26" t="str">
        <f>IF(E3728="","",INDEX('기사 리스트'!B:B,MATCH("https://skinnonews.com"&amp;A3728,'기사 리스트'!C:C,0)))</f>
        <v>당신의 모든 일상을 머핀과 함께! ‘머핀 포인트’ 3000점으로 차량용 소화기, 옥스포드 블록 등 증정</v>
      </c>
    </row>
    <row r="3729" spans="1:9">
      <c r="A3729" s="32" t="s">
        <v>1262</v>
      </c>
      <c r="B3729" s="32" t="s">
        <v>2609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Bing</v>
      </c>
      <c r="I3729" s="26" t="str">
        <f>IF(E3729="","",INDEX('기사 리스트'!B:B,MATCH("https://skinnonews.com"&amp;A3729,'기사 리스트'!C:C,0)))</f>
        <v/>
      </c>
    </row>
    <row r="3730" spans="1:9">
      <c r="A3730" s="32" t="s">
        <v>1262</v>
      </c>
      <c r="B3730" s="32" t="s">
        <v>2608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Enclean.com</v>
      </c>
      <c r="I3730" s="26" t="str">
        <f>IF(E3730="","",INDEX('기사 리스트'!B:B,MATCH("https://skinnonews.com"&amp;A3730,'기사 리스트'!C:C,0)))</f>
        <v/>
      </c>
    </row>
    <row r="3731" spans="1:9">
      <c r="A3731" s="32" t="s">
        <v>1262</v>
      </c>
      <c r="B3731" s="32" t="s">
        <v>2607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Linkedin.com</v>
      </c>
      <c r="I3731" s="26" t="str">
        <f>IF(E3731="","",INDEX('기사 리스트'!B:B,MATCH("https://skinnonews.com"&amp;A3731,'기사 리스트'!C:C,0)))</f>
        <v/>
      </c>
    </row>
    <row r="3732" spans="1:9">
      <c r="A3732" s="32" t="s">
        <v>1262</v>
      </c>
      <c r="B3732" s="32" t="s">
        <v>2598</v>
      </c>
      <c r="C3732" s="32">
        <v>1</v>
      </c>
      <c r="D3732" s="32">
        <v>1</v>
      </c>
      <c r="E3732" s="26" t="str">
        <f>IFERROR(MATCH(A3732,기사별유입!$J$3:$J$3072,0),"")</f>
        <v/>
      </c>
      <c r="F3732" s="26" t="str">
        <f>IF(E3732="","",E3732&amp;"@"&amp;COUNTIF($E$1:E3732,E3732))</f>
        <v/>
      </c>
      <c r="G3732" s="26" t="str">
        <f t="shared" si="58"/>
        <v>Naver 검색</v>
      </c>
      <c r="I3732" s="26" t="str">
        <f>IF(E3732="","",INDEX('기사 리스트'!B:B,MATCH("https://skinnonews.com"&amp;A3732,'기사 리스트'!C:C,0)))</f>
        <v/>
      </c>
    </row>
    <row r="3733" spans="1:9">
      <c r="A3733" s="32" t="s">
        <v>1092</v>
      </c>
      <c r="B3733" s="32" t="s">
        <v>2597</v>
      </c>
      <c r="C3733" s="32">
        <v>1</v>
      </c>
      <c r="D3733" s="32">
        <v>1</v>
      </c>
      <c r="E3733" s="26" t="str">
        <f>IFERROR(MATCH(A3733,기사별유입!$J$3:$J$3072,0),"")</f>
        <v/>
      </c>
      <c r="F3733" s="26" t="str">
        <f>IF(E3733="","",E3733&amp;"@"&amp;COUNTIF($E$1:E3733,E3733))</f>
        <v/>
      </c>
      <c r="G3733" s="26" t="str">
        <f t="shared" si="58"/>
        <v>직접유입</v>
      </c>
      <c r="I3733" s="26" t="str">
        <f>IF(E3733="","",INDEX('기사 리스트'!B:B,MATCH("https://skinnonews.com"&amp;A3733,'기사 리스트'!C:C,0)))</f>
        <v/>
      </c>
    </row>
    <row r="3734" spans="1:9">
      <c r="A3734" s="32" t="s">
        <v>1092</v>
      </c>
      <c r="B3734" s="32" t="s">
        <v>2598</v>
      </c>
      <c r="C3734" s="32">
        <v>1</v>
      </c>
      <c r="D3734" s="32">
        <v>1</v>
      </c>
      <c r="E3734" s="26" t="str">
        <f>IFERROR(MATCH(A3734,기사별유입!$J$3:$J$3072,0),"")</f>
        <v/>
      </c>
      <c r="F3734" s="26" t="str">
        <f>IF(E3734="","",E3734&amp;"@"&amp;COUNTIF($E$1:E3734,E3734))</f>
        <v/>
      </c>
      <c r="G3734" s="26" t="str">
        <f t="shared" si="58"/>
        <v>Naver 검색</v>
      </c>
      <c r="I3734" s="26" t="str">
        <f>IF(E3734="","",INDEX('기사 리스트'!B:B,MATCH("https://skinnonews.com"&amp;A3734,'기사 리스트'!C:C,0)))</f>
        <v/>
      </c>
    </row>
    <row r="3735" spans="1:9">
      <c r="A3735" s="32" t="s">
        <v>1092</v>
      </c>
      <c r="B3735" s="32" t="s">
        <v>2631</v>
      </c>
      <c r="C3735" s="32">
        <v>1</v>
      </c>
      <c r="D3735" s="32">
        <v>1</v>
      </c>
      <c r="E3735" s="26" t="str">
        <f>IFERROR(MATCH(A3735,기사별유입!$J$3:$J$3072,0),"")</f>
        <v/>
      </c>
      <c r="F3735" s="26" t="str">
        <f>IF(E3735="","",E3735&amp;"@"&amp;COUNTIF($E$1:E3735,E3735))</f>
        <v/>
      </c>
      <c r="G3735" s="26" t="str">
        <f t="shared" si="58"/>
        <v>Newsletter</v>
      </c>
      <c r="I3735" s="26" t="str">
        <f>IF(E3735="","",INDEX('기사 리스트'!B:B,MATCH("https://skinnonews.com"&amp;A3735,'기사 리스트'!C:C,0)))</f>
        <v/>
      </c>
    </row>
    <row r="3736" spans="1:9">
      <c r="A3736" s="32" t="s">
        <v>1092</v>
      </c>
      <c r="B3736" s="32" t="s">
        <v>2599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Sk-on.com</v>
      </c>
      <c r="I3736" s="26" t="str">
        <f>IF(E3736="","",INDEX('기사 리스트'!B:B,MATCH("https://skinnonews.com"&amp;A3736,'기사 리스트'!C:C,0)))</f>
        <v/>
      </c>
    </row>
    <row r="3737" spans="1:9">
      <c r="A3737" s="32" t="s">
        <v>1577</v>
      </c>
      <c r="B3737" s="32" t="s">
        <v>2597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직접유입</v>
      </c>
      <c r="I3737" s="26" t="str">
        <f>IF(E3737="","",INDEX('기사 리스트'!B:B,MATCH("https://skinnonews.com"&amp;A3737,'기사 리스트'!C:C,0)))</f>
        <v/>
      </c>
    </row>
    <row r="3738" spans="1:9">
      <c r="A3738" s="32" t="s">
        <v>3581</v>
      </c>
      <c r="B3738" s="32" t="s">
        <v>2598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Naver 검색</v>
      </c>
      <c r="I3738" s="26" t="str">
        <f>IF(E3738="","",INDEX('기사 리스트'!B:B,MATCH("https://skinnonews.com"&amp;A3738,'기사 리스트'!C:C,0)))</f>
        <v/>
      </c>
    </row>
    <row r="3739" spans="1:9">
      <c r="A3739" s="32" t="s">
        <v>1243</v>
      </c>
      <c r="B3739" s="32" t="s">
        <v>2598</v>
      </c>
      <c r="C3739" s="32">
        <v>1</v>
      </c>
      <c r="D3739" s="32">
        <v>1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Naver 검색</v>
      </c>
      <c r="I3739" s="26" t="str">
        <f>IF(E3739="","",INDEX('기사 리스트'!B:B,MATCH("https://skinnonews.com"&amp;A3739,'기사 리스트'!C:C,0)))</f>
        <v/>
      </c>
    </row>
    <row r="3740" spans="1:9">
      <c r="A3740" s="32" t="s">
        <v>1243</v>
      </c>
      <c r="B3740" s="32" t="s">
        <v>2601</v>
      </c>
      <c r="C3740" s="32">
        <v>1</v>
      </c>
      <c r="D3740" s="32">
        <v>1</v>
      </c>
      <c r="E3740" s="26" t="str">
        <f>IFERROR(MATCH(A3740,기사별유입!$J$3:$J$3072,0),"")</f>
        <v/>
      </c>
      <c r="F3740" s="26" t="str">
        <f>IF(E3740="","",E3740&amp;"@"&amp;COUNTIF($E$1:E3740,E3740))</f>
        <v/>
      </c>
      <c r="G3740" s="26" t="str">
        <f t="shared" si="58"/>
        <v>Naver.com</v>
      </c>
      <c r="I3740" s="26" t="str">
        <f>IF(E3740="","",INDEX('기사 리스트'!B:B,MATCH("https://skinnonews.com"&amp;A3740,'기사 리스트'!C:C,0)))</f>
        <v/>
      </c>
    </row>
    <row r="3741" spans="1:9">
      <c r="A3741" s="32" t="s">
        <v>3963</v>
      </c>
      <c r="B3741" s="32" t="s">
        <v>2596</v>
      </c>
      <c r="C3741" s="32">
        <v>1</v>
      </c>
      <c r="D3741" s="32">
        <v>1</v>
      </c>
      <c r="E3741" s="26" t="str">
        <f>IFERROR(MATCH(A3741,기사별유입!$J$3:$J$3072,0),"")</f>
        <v/>
      </c>
      <c r="F3741" s="26" t="str">
        <f>IF(E3741="","",E3741&amp;"@"&amp;COUNTIF($E$1:E3741,E3741))</f>
        <v/>
      </c>
      <c r="G3741" s="26" t="str">
        <f t="shared" si="58"/>
        <v>Google 검색</v>
      </c>
      <c r="I3741" s="26" t="str">
        <f>IF(E3741="","",INDEX('기사 리스트'!B:B,MATCH("https://skinnonews.com"&amp;A3741,'기사 리스트'!C:C,0)))</f>
        <v/>
      </c>
    </row>
    <row r="3742" spans="1:9">
      <c r="A3742" s="32" t="s">
        <v>3582</v>
      </c>
      <c r="B3742" s="32" t="s">
        <v>2597</v>
      </c>
      <c r="C3742" s="32">
        <v>1</v>
      </c>
      <c r="D3742" s="32">
        <v>1</v>
      </c>
      <c r="E3742" s="26" t="str">
        <f>IFERROR(MATCH(A3742,기사별유입!$J$3:$J$3072,0),"")</f>
        <v/>
      </c>
      <c r="F3742" s="26" t="str">
        <f>IF(E3742="","",E3742&amp;"@"&amp;COUNTIF($E$1:E3742,E3742))</f>
        <v/>
      </c>
      <c r="G3742" s="26" t="str">
        <f t="shared" si="58"/>
        <v>직접유입</v>
      </c>
      <c r="I3742" s="26" t="str">
        <f>IF(E3742="","",INDEX('기사 리스트'!B:B,MATCH("https://skinnonews.com"&amp;A3742,'기사 리스트'!C:C,0)))</f>
        <v/>
      </c>
    </row>
    <row r="3743" spans="1:9">
      <c r="A3743" s="32" t="s">
        <v>3687</v>
      </c>
      <c r="B3743" s="32" t="s">
        <v>2597</v>
      </c>
      <c r="C3743" s="32">
        <v>1</v>
      </c>
      <c r="D3743" s="32">
        <v>1</v>
      </c>
      <c r="E3743" s="26" t="str">
        <f>IFERROR(MATCH(A3743,기사별유입!$J$3:$J$3072,0),"")</f>
        <v/>
      </c>
      <c r="F3743" s="26" t="str">
        <f>IF(E3743="","",E3743&amp;"@"&amp;COUNTIF($E$1:E3743,E3743))</f>
        <v/>
      </c>
      <c r="G3743" s="26" t="str">
        <f t="shared" si="58"/>
        <v>직접유입</v>
      </c>
      <c r="I3743" s="26" t="str">
        <f>IF(E3743="","",INDEX('기사 리스트'!B:B,MATCH("https://skinnonews.com"&amp;A3743,'기사 리스트'!C:C,0)))</f>
        <v/>
      </c>
    </row>
    <row r="3744" spans="1:9">
      <c r="A3744" s="32" t="s">
        <v>3687</v>
      </c>
      <c r="B3744" s="32" t="s">
        <v>2596</v>
      </c>
      <c r="C3744" s="32">
        <v>1</v>
      </c>
      <c r="D3744" s="32">
        <v>1</v>
      </c>
      <c r="E3744" s="26" t="str">
        <f>IFERROR(MATCH(A3744,기사별유입!$J$3:$J$3072,0),"")</f>
        <v/>
      </c>
      <c r="F3744" s="26" t="str">
        <f>IF(E3744="","",E3744&amp;"@"&amp;COUNTIF($E$1:E3744,E3744))</f>
        <v/>
      </c>
      <c r="G3744" s="26" t="str">
        <f t="shared" si="58"/>
        <v>Google 검색</v>
      </c>
      <c r="I3744" s="26" t="str">
        <f>IF(E3744="","",INDEX('기사 리스트'!B:B,MATCH("https://skinnonews.com"&amp;A3744,'기사 리스트'!C:C,0)))</f>
        <v/>
      </c>
    </row>
    <row r="3745" spans="1:9">
      <c r="A3745" s="32" t="s">
        <v>2231</v>
      </c>
      <c r="B3745" s="32" t="s">
        <v>2596</v>
      </c>
      <c r="C3745" s="32">
        <v>1</v>
      </c>
      <c r="D3745" s="32">
        <v>1</v>
      </c>
      <c r="E3745" s="26" t="str">
        <f>IFERROR(MATCH(A3745,기사별유입!$J$3:$J$3072,0),"")</f>
        <v/>
      </c>
      <c r="F3745" s="26" t="str">
        <f>IF(E3745="","",E3745&amp;"@"&amp;COUNTIF($E$1:E3745,E3745))</f>
        <v/>
      </c>
      <c r="G3745" s="26" t="str">
        <f t="shared" si="58"/>
        <v>Google 검색</v>
      </c>
      <c r="I3745" s="26" t="str">
        <f>IF(E3745="","",INDEX('기사 리스트'!B:B,MATCH("https://skinnonews.com"&amp;A3745,'기사 리스트'!C:C,0)))</f>
        <v/>
      </c>
    </row>
    <row r="3746" spans="1:9">
      <c r="A3746" s="32" t="s">
        <v>3964</v>
      </c>
      <c r="B3746" s="32" t="s">
        <v>2596</v>
      </c>
      <c r="C3746" s="32">
        <v>1</v>
      </c>
      <c r="D3746" s="32">
        <v>1</v>
      </c>
      <c r="E3746" s="26" t="str">
        <f>IFERROR(MATCH(A3746,기사별유입!$J$3:$J$3072,0),"")</f>
        <v/>
      </c>
      <c r="F3746" s="26" t="str">
        <f>IF(E3746="","",E3746&amp;"@"&amp;COUNTIF($E$1:E3746,E3746))</f>
        <v/>
      </c>
      <c r="G3746" s="26" t="str">
        <f t="shared" si="58"/>
        <v>Google 검색</v>
      </c>
      <c r="I3746" s="26" t="str">
        <f>IF(E3746="","",INDEX('기사 리스트'!B:B,MATCH("https://skinnonews.com"&amp;A3746,'기사 리스트'!C:C,0)))</f>
        <v/>
      </c>
    </row>
    <row r="3747" spans="1:9">
      <c r="A3747" s="32" t="s">
        <v>3213</v>
      </c>
      <c r="B3747" s="32" t="s">
        <v>2596</v>
      </c>
      <c r="C3747" s="32">
        <v>1</v>
      </c>
      <c r="D3747" s="32">
        <v>1</v>
      </c>
      <c r="E3747" s="26" t="str">
        <f>IFERROR(MATCH(A3747,기사별유입!$J$3:$J$3072,0),"")</f>
        <v/>
      </c>
      <c r="F3747" s="26" t="str">
        <f>IF(E3747="","",E3747&amp;"@"&amp;COUNTIF($E$1:E3747,E3747))</f>
        <v/>
      </c>
      <c r="G3747" s="26" t="str">
        <f t="shared" si="58"/>
        <v>Google 검색</v>
      </c>
      <c r="I3747" s="26" t="str">
        <f>IF(E3747="","",INDEX('기사 리스트'!B:B,MATCH("https://skinnonews.com"&amp;A3747,'기사 리스트'!C:C,0)))</f>
        <v/>
      </c>
    </row>
    <row r="3748" spans="1:9">
      <c r="A3748" s="32" t="s">
        <v>3965</v>
      </c>
      <c r="B3748" s="32" t="s">
        <v>2597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직접유입</v>
      </c>
      <c r="I3748" s="26" t="str">
        <f>IF(E3748="","",INDEX('기사 리스트'!B:B,MATCH("https://skinnonews.com"&amp;A3748,'기사 리스트'!C:C,0)))</f>
        <v/>
      </c>
    </row>
    <row r="3749" spans="1:9">
      <c r="A3749" s="32" t="s">
        <v>1175</v>
      </c>
      <c r="B3749" s="32" t="s">
        <v>2597</v>
      </c>
      <c r="C3749" s="32">
        <v>1</v>
      </c>
      <c r="D3749" s="32">
        <v>1</v>
      </c>
      <c r="E3749" s="26" t="str">
        <f>IFERROR(MATCH(A3749,기사별유입!$J$3:$J$3072,0),"")</f>
        <v/>
      </c>
      <c r="F3749" s="26" t="str">
        <f>IF(E3749="","",E3749&amp;"@"&amp;COUNTIF($E$1:E3749,E3749))</f>
        <v/>
      </c>
      <c r="G3749" s="26" t="str">
        <f t="shared" si="58"/>
        <v>직접유입</v>
      </c>
      <c r="I3749" s="26" t="str">
        <f>IF(E3749="","",INDEX('기사 리스트'!B:B,MATCH("https://skinnonews.com"&amp;A3749,'기사 리스트'!C:C,0)))</f>
        <v/>
      </c>
    </row>
    <row r="3750" spans="1:9">
      <c r="A3750" s="32" t="s">
        <v>1175</v>
      </c>
      <c r="B3750" s="32" t="s">
        <v>2639</v>
      </c>
      <c r="C3750" s="32">
        <v>1</v>
      </c>
      <c r="D3750" s="32">
        <v>1</v>
      </c>
      <c r="E3750" s="26" t="str">
        <f>IFERROR(MATCH(A3750,기사별유입!$J$3:$J$3072,0),"")</f>
        <v/>
      </c>
      <c r="F3750" s="26" t="str">
        <f>IF(E3750="","",E3750&amp;"@"&amp;COUNTIF($E$1:E3750,E3750))</f>
        <v/>
      </c>
      <c r="G3750" s="26" t="str">
        <f t="shared" si="58"/>
        <v>Skinno</v>
      </c>
      <c r="I3750" s="26" t="str">
        <f>IF(E3750="","",INDEX('기사 리스트'!B:B,MATCH("https://skinnonews.com"&amp;A3750,'기사 리스트'!C:C,0)))</f>
        <v/>
      </c>
    </row>
    <row r="3751" spans="1:9">
      <c r="A3751" s="32" t="s">
        <v>1175</v>
      </c>
      <c r="B3751" s="32" t="s">
        <v>2623</v>
      </c>
      <c r="C3751" s="32">
        <v>1</v>
      </c>
      <c r="D3751" s="32">
        <v>1</v>
      </c>
      <c r="E3751" s="26" t="str">
        <f>IFERROR(MATCH(A3751,기사별유입!$J$3:$J$3072,0),"")</f>
        <v/>
      </c>
      <c r="F3751" s="26" t="str">
        <f>IF(E3751="","",E3751&amp;"@"&amp;COUNTIF($E$1:E3751,E3751))</f>
        <v/>
      </c>
      <c r="G3751" s="26" t="str">
        <f t="shared" si="58"/>
        <v>Sktradinginternational.com</v>
      </c>
      <c r="I3751" s="26" t="str">
        <f>IF(E3751="","",INDEX('기사 리스트'!B:B,MATCH("https://skinnonews.com"&amp;A3751,'기사 리스트'!C:C,0)))</f>
        <v/>
      </c>
    </row>
    <row r="3752" spans="1:9">
      <c r="A3752" s="32" t="s">
        <v>3966</v>
      </c>
      <c r="B3752" s="32" t="s">
        <v>2597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직접유입</v>
      </c>
      <c r="I3752" s="26" t="str">
        <f>IF(E3752="","",INDEX('기사 리스트'!B:B,MATCH("https://skinnonews.com"&amp;A3752,'기사 리스트'!C:C,0)))</f>
        <v/>
      </c>
    </row>
    <row r="3753" spans="1:9">
      <c r="A3753" s="32" t="s">
        <v>1875</v>
      </c>
      <c r="B3753" s="32" t="s">
        <v>2603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Skenergy.com</v>
      </c>
      <c r="I3753" s="26" t="str">
        <f>IF(E3753="","",INDEX('기사 리스트'!B:B,MATCH("https://skinnonews.com"&amp;A3753,'기사 리스트'!C:C,0)))</f>
        <v/>
      </c>
    </row>
    <row r="3754" spans="1:9">
      <c r="A3754" s="32" t="s">
        <v>2404</v>
      </c>
      <c r="B3754" s="32" t="s">
        <v>2597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직접유입</v>
      </c>
      <c r="I3754" s="26" t="str">
        <f>IF(E3754="","",INDEX('기사 리스트'!B:B,MATCH("https://skinnonews.com"&amp;A3754,'기사 리스트'!C:C,0)))</f>
        <v/>
      </c>
    </row>
    <row r="3755" spans="1:9">
      <c r="A3755" s="32" t="s">
        <v>2405</v>
      </c>
      <c r="B3755" s="32" t="s">
        <v>2597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직접유입</v>
      </c>
      <c r="I3755" s="26" t="str">
        <f>IF(E3755="","",INDEX('기사 리스트'!B:B,MATCH("https://skinnonews.com"&amp;A3755,'기사 리스트'!C:C,0)))</f>
        <v/>
      </c>
    </row>
    <row r="3756" spans="1:9">
      <c r="A3756" s="32" t="s">
        <v>1103</v>
      </c>
      <c r="B3756" s="32" t="s">
        <v>2599</v>
      </c>
      <c r="C3756" s="32">
        <v>1</v>
      </c>
      <c r="D3756" s="32">
        <v>1</v>
      </c>
      <c r="E3756" s="26">
        <f>IFERROR(MATCH(A3756,기사별유입!$J$3:$J$3072,0),"")</f>
        <v>28</v>
      </c>
      <c r="F3756" s="26" t="str">
        <f>IF(E3756="","",E3756&amp;"@"&amp;COUNTIF($E$1:E3756,E3756))</f>
        <v>28@4</v>
      </c>
      <c r="G3756" s="26" t="str">
        <f t="shared" si="58"/>
        <v>Sk-on.com</v>
      </c>
      <c r="I3756" s="26" t="str">
        <f>IF(E3756="","",INDEX('기사 리스트'!B:B,MATCH("https://skinnonews.com"&amp;A3756,'기사 리스트'!C:C,0)))</f>
        <v>[SKinno Tech] 2차전지 핵심 소재 ‘배터리 분리막’ – 글로벌 시장을 선도하는 SK아이이테크놀로지의 기술력</v>
      </c>
    </row>
    <row r="3757" spans="1:9">
      <c r="A3757" s="32" t="s">
        <v>3967</v>
      </c>
      <c r="B3757" s="32" t="s">
        <v>2596</v>
      </c>
      <c r="C3757" s="32">
        <v>1</v>
      </c>
      <c r="D3757" s="32">
        <v>1</v>
      </c>
      <c r="E3757" s="26" t="str">
        <f>IFERROR(MATCH(A3757,기사별유입!$J$3:$J$3072,0),"")</f>
        <v/>
      </c>
      <c r="F3757" s="26" t="str">
        <f>IF(E3757="","",E3757&amp;"@"&amp;COUNTIF($E$1:E3757,E3757))</f>
        <v/>
      </c>
      <c r="G3757" s="26" t="str">
        <f t="shared" si="58"/>
        <v>Google 검색</v>
      </c>
      <c r="I3757" s="26" t="str">
        <f>IF(E3757="","",INDEX('기사 리스트'!B:B,MATCH("https://skinnonews.com"&amp;A3757,'기사 리스트'!C:C,0)))</f>
        <v/>
      </c>
    </row>
    <row r="3758" spans="1:9">
      <c r="A3758" s="32" t="s">
        <v>2088</v>
      </c>
      <c r="B3758" s="32" t="s">
        <v>2597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직접유입</v>
      </c>
      <c r="I3758" s="26" t="str">
        <f>IF(E3758="","",INDEX('기사 리스트'!B:B,MATCH("https://skinnonews.com"&amp;A3758,'기사 리스트'!C:C,0)))</f>
        <v/>
      </c>
    </row>
    <row r="3759" spans="1:9">
      <c r="A3759" s="32" t="s">
        <v>1164</v>
      </c>
      <c r="B3759" s="32" t="s">
        <v>2619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Skinnovation.co.kr</v>
      </c>
      <c r="I3759" s="26" t="str">
        <f>IF(E3759="","",INDEX('기사 리스트'!B:B,MATCH("https://skinnonews.com"&amp;A3759,'기사 리스트'!C:C,0)))</f>
        <v/>
      </c>
    </row>
    <row r="3760" spans="1:9">
      <c r="A3760" s="32" t="s">
        <v>3968</v>
      </c>
      <c r="B3760" s="32" t="s">
        <v>2596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Google 검색</v>
      </c>
      <c r="I3760" s="26" t="str">
        <f>IF(E3760="","",INDEX('기사 리스트'!B:B,MATCH("https://skinnonews.com"&amp;A3760,'기사 리스트'!C:C,0)))</f>
        <v/>
      </c>
    </row>
    <row r="3761" spans="1:9">
      <c r="A3761" s="32" t="s">
        <v>2090</v>
      </c>
      <c r="B3761" s="32" t="s">
        <v>2632</v>
      </c>
      <c r="C3761" s="32">
        <v>1</v>
      </c>
      <c r="D3761" s="32">
        <v>1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Skglobalchemical.com</v>
      </c>
      <c r="I3761" s="26" t="str">
        <f>IF(E3761="","",INDEX('기사 리스트'!B:B,MATCH("https://skinnonews.com"&amp;A3761,'기사 리스트'!C:C,0)))</f>
        <v/>
      </c>
    </row>
    <row r="3762" spans="1:9">
      <c r="A3762" s="32" t="s">
        <v>1434</v>
      </c>
      <c r="B3762" s="32" t="s">
        <v>2597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직접유입</v>
      </c>
      <c r="I3762" s="26" t="str">
        <f>IF(E3762="","",INDEX('기사 리스트'!B:B,MATCH("https://skinnonews.com"&amp;A3762,'기사 리스트'!C:C,0)))</f>
        <v/>
      </c>
    </row>
    <row r="3763" spans="1:9">
      <c r="A3763" s="32" t="s">
        <v>1434</v>
      </c>
      <c r="B3763" s="32" t="s">
        <v>2619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Skinnovation.co.kr</v>
      </c>
      <c r="I3763" s="26" t="str">
        <f>IF(E3763="","",INDEX('기사 리스트'!B:B,MATCH("https://skinnonews.com"&amp;A3763,'기사 리스트'!C:C,0)))</f>
        <v/>
      </c>
    </row>
    <row r="3764" spans="1:9">
      <c r="A3764" s="32" t="s">
        <v>1139</v>
      </c>
      <c r="B3764" s="32" t="s">
        <v>2646</v>
      </c>
      <c r="C3764" s="32">
        <v>1</v>
      </c>
      <c r="D3764" s="32">
        <v>1</v>
      </c>
      <c r="E3764" s="26">
        <f>IFERROR(MATCH(A3764,기사별유입!$J$3:$J$3072,0),"")</f>
        <v>27</v>
      </c>
      <c r="F3764" s="26" t="str">
        <f>IF(E3764="","",E3764&amp;"@"&amp;COUNTIF($E$1:E3764,E3764))</f>
        <v>27@4</v>
      </c>
      <c r="G3764" s="26" t="str">
        <f t="shared" si="58"/>
        <v>Ozmailer.com</v>
      </c>
      <c r="I3764" s="26" t="str">
        <f>IF(E3764="","",INDEX('기사 리스트'!B:B,MATCH("https://skinnonews.com"&amp;A3764,'기사 리스트'!C:C,0)))</f>
        <v>[카드뉴스] 지구가 들끓고 있다! – Warming을 넘어선 Boiling의 시대</v>
      </c>
    </row>
    <row r="3765" spans="1:9">
      <c r="A3765" s="32" t="s">
        <v>1321</v>
      </c>
      <c r="B3765" s="32" t="s">
        <v>2598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Naver 검색</v>
      </c>
      <c r="I3765" s="26" t="str">
        <f>IF(E3765="","",INDEX('기사 리스트'!B:B,MATCH("https://skinnonews.com"&amp;A3765,'기사 리스트'!C:C,0)))</f>
        <v/>
      </c>
    </row>
    <row r="3766" spans="1:9">
      <c r="A3766" s="32" t="s">
        <v>1395</v>
      </c>
      <c r="B3766" s="32" t="s">
        <v>2601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Naver.com</v>
      </c>
      <c r="I3766" s="26" t="str">
        <f>IF(E3766="","",INDEX('기사 리스트'!B:B,MATCH("https://skinnonews.com"&amp;A3766,'기사 리스트'!C:C,0)))</f>
        <v/>
      </c>
    </row>
    <row r="3767" spans="1:9">
      <c r="A3767" s="32" t="s">
        <v>1395</v>
      </c>
      <c r="B3767" s="32" t="s">
        <v>2619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Skinnovation.co.kr</v>
      </c>
      <c r="I3767" s="26" t="str">
        <f>IF(E3767="","",INDEX('기사 리스트'!B:B,MATCH("https://skinnonews.com"&amp;A3767,'기사 리스트'!C:C,0)))</f>
        <v/>
      </c>
    </row>
    <row r="3768" spans="1:9">
      <c r="A3768" s="32" t="s">
        <v>1278</v>
      </c>
      <c r="B3768" s="32" t="s">
        <v>2598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Naver 검색</v>
      </c>
      <c r="I3768" s="26" t="str">
        <f>IF(E3768="","",INDEX('기사 리스트'!B:B,MATCH("https://skinnonews.com"&amp;A3768,'기사 리스트'!C:C,0)))</f>
        <v/>
      </c>
    </row>
    <row r="3769" spans="1:9">
      <c r="A3769" s="32" t="s">
        <v>1278</v>
      </c>
      <c r="B3769" s="32" t="s">
        <v>2639</v>
      </c>
      <c r="C3769" s="32">
        <v>1</v>
      </c>
      <c r="D3769" s="32">
        <v>2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Skinno</v>
      </c>
      <c r="I3769" s="26" t="str">
        <f>IF(E3769="","",INDEX('기사 리스트'!B:B,MATCH("https://skinnonews.com"&amp;A3769,'기사 리스트'!C:C,0)))</f>
        <v/>
      </c>
    </row>
    <row r="3770" spans="1:9">
      <c r="A3770" s="32" t="s">
        <v>1278</v>
      </c>
      <c r="B3770" s="32" t="s">
        <v>2619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Skinnovation.co.kr</v>
      </c>
      <c r="I3770" s="26" t="str">
        <f>IF(E3770="","",INDEX('기사 리스트'!B:B,MATCH("https://skinnonews.com"&amp;A3770,'기사 리스트'!C:C,0)))</f>
        <v/>
      </c>
    </row>
    <row r="3771" spans="1:9">
      <c r="A3771" s="32" t="s">
        <v>2232</v>
      </c>
      <c r="B3771" s="32" t="s">
        <v>2598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Naver 검색</v>
      </c>
      <c r="I3771" s="26" t="str">
        <f>IF(E3771="","",INDEX('기사 리스트'!B:B,MATCH("https://skinnonews.com"&amp;A3771,'기사 리스트'!C:C,0)))</f>
        <v/>
      </c>
    </row>
    <row r="3772" spans="1:9">
      <c r="A3772" s="32" t="s">
        <v>2232</v>
      </c>
      <c r="B3772" s="32" t="s">
        <v>2599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Sk-on.com</v>
      </c>
      <c r="I3772" s="26" t="str">
        <f>IF(E3772="","",INDEX('기사 리스트'!B:B,MATCH("https://skinnonews.com"&amp;A3772,'기사 리스트'!C:C,0)))</f>
        <v/>
      </c>
    </row>
    <row r="3773" spans="1:9">
      <c r="A3773" s="32" t="s">
        <v>1877</v>
      </c>
      <c r="B3773" s="32" t="s">
        <v>2598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Naver 검색</v>
      </c>
      <c r="I3773" s="26" t="str">
        <f>IF(E3773="","",INDEX('기사 리스트'!B:B,MATCH("https://skinnonews.com"&amp;A3773,'기사 리스트'!C:C,0)))</f>
        <v/>
      </c>
    </row>
    <row r="3774" spans="1:9">
      <c r="A3774" s="32" t="s">
        <v>1362</v>
      </c>
      <c r="B3774" s="32" t="s">
        <v>2631</v>
      </c>
      <c r="C3774" s="32">
        <v>1</v>
      </c>
      <c r="D3774" s="32">
        <v>1</v>
      </c>
      <c r="E3774" s="26" t="str">
        <f>IFERROR(MATCH(A3774,기사별유입!$J$3:$J$3072,0),"")</f>
        <v/>
      </c>
      <c r="F3774" s="26" t="str">
        <f>IF(E3774="","",E3774&amp;"@"&amp;COUNTIF($E$1:E3774,E3774))</f>
        <v/>
      </c>
      <c r="G3774" s="26" t="str">
        <f t="shared" si="58"/>
        <v>Newsletter</v>
      </c>
      <c r="I3774" s="26" t="str">
        <f>IF(E3774="","",INDEX('기사 리스트'!B:B,MATCH("https://skinnonews.com"&amp;A3774,'기사 리스트'!C:C,0)))</f>
        <v/>
      </c>
    </row>
    <row r="3775" spans="1:9">
      <c r="A3775" s="32" t="s">
        <v>1795</v>
      </c>
      <c r="B3775" s="32" t="s">
        <v>2596</v>
      </c>
      <c r="C3775" s="32">
        <v>1</v>
      </c>
      <c r="D3775" s="32">
        <v>1</v>
      </c>
      <c r="E3775" s="26" t="str">
        <f>IFERROR(MATCH(A3775,기사별유입!$J$3:$J$3072,0),"")</f>
        <v/>
      </c>
      <c r="F3775" s="26" t="str">
        <f>IF(E3775="","",E3775&amp;"@"&amp;COUNTIF($E$1:E3775,E3775))</f>
        <v/>
      </c>
      <c r="G3775" s="26" t="str">
        <f t="shared" si="58"/>
        <v>Google 검색</v>
      </c>
      <c r="I3775" s="26" t="str">
        <f>IF(E3775="","",INDEX('기사 리스트'!B:B,MATCH("https://skinnonews.com"&amp;A3775,'기사 리스트'!C:C,0)))</f>
        <v/>
      </c>
    </row>
    <row r="3776" spans="1:9">
      <c r="A3776" s="32" t="s">
        <v>1795</v>
      </c>
      <c r="B3776" s="32" t="s">
        <v>2607</v>
      </c>
      <c r="C3776" s="32">
        <v>1</v>
      </c>
      <c r="D3776" s="32">
        <v>1</v>
      </c>
      <c r="E3776" s="26" t="str">
        <f>IFERROR(MATCH(A3776,기사별유입!$J$3:$J$3072,0),"")</f>
        <v/>
      </c>
      <c r="F3776" s="26" t="str">
        <f>IF(E3776="","",E3776&amp;"@"&amp;COUNTIF($E$1:E3776,E3776))</f>
        <v/>
      </c>
      <c r="G3776" s="26" t="str">
        <f t="shared" si="58"/>
        <v>Linkedin.com</v>
      </c>
      <c r="I3776" s="26" t="str">
        <f>IF(E3776="","",INDEX('기사 리스트'!B:B,MATCH("https://skinnonews.com"&amp;A3776,'기사 리스트'!C:C,0)))</f>
        <v/>
      </c>
    </row>
    <row r="3777" spans="1:9">
      <c r="A3777" s="32" t="s">
        <v>1396</v>
      </c>
      <c r="B3777" s="32" t="s">
        <v>2597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직접유입</v>
      </c>
      <c r="I3777" s="26" t="str">
        <f>IF(E3777="","",INDEX('기사 리스트'!B:B,MATCH("https://skinnonews.com"&amp;A3777,'기사 리스트'!C:C,0)))</f>
        <v/>
      </c>
    </row>
    <row r="3778" spans="1:9">
      <c r="A3778" s="32" t="s">
        <v>1396</v>
      </c>
      <c r="B3778" s="32" t="s">
        <v>2596</v>
      </c>
      <c r="C3778" s="32">
        <v>1</v>
      </c>
      <c r="D3778" s="32">
        <v>1</v>
      </c>
      <c r="E3778" s="26" t="str">
        <f>IFERROR(MATCH(A3778,기사별유입!$J$3:$J$3072,0),"")</f>
        <v/>
      </c>
      <c r="F3778" s="26" t="str">
        <f>IF(E3778="","",E3778&amp;"@"&amp;COUNTIF($E$1:E3778,E3778))</f>
        <v/>
      </c>
      <c r="G3778" s="26" t="str">
        <f t="shared" si="58"/>
        <v>Google 검색</v>
      </c>
      <c r="I3778" s="26" t="str">
        <f>IF(E3778="","",INDEX('기사 리스트'!B:B,MATCH("https://skinnonews.com"&amp;A3778,'기사 리스트'!C:C,0)))</f>
        <v/>
      </c>
    </row>
    <row r="3779" spans="1:9">
      <c r="A3779" s="32" t="s">
        <v>1396</v>
      </c>
      <c r="B3779" s="32" t="s">
        <v>2599</v>
      </c>
      <c r="C3779" s="32">
        <v>1</v>
      </c>
      <c r="D3779" s="32">
        <v>1</v>
      </c>
      <c r="E3779" s="26" t="str">
        <f>IFERROR(MATCH(A3779,기사별유입!$J$3:$J$3072,0),"")</f>
        <v/>
      </c>
      <c r="F3779" s="26" t="str">
        <f>IF(E3779="","",E3779&amp;"@"&amp;COUNTIF($E$1:E3779,E3779))</f>
        <v/>
      </c>
      <c r="G3779" s="26" t="str">
        <f t="shared" ref="G3779:G3842" si="59">IF(B3779="naver","Naver 검색",IF(B3779="google","Google 검색",IF(B3779="(direct)","직접유입",UPPER(LEFT(B3779,1))&amp;MID(B3779,2,99))))</f>
        <v>Sk-on.com</v>
      </c>
      <c r="I3779" s="26" t="str">
        <f>IF(E3779="","",INDEX('기사 리스트'!B:B,MATCH("https://skinnonews.com"&amp;A3779,'기사 리스트'!C:C,0)))</f>
        <v/>
      </c>
    </row>
    <row r="3780" spans="1:9">
      <c r="A3780" s="32" t="s">
        <v>1878</v>
      </c>
      <c r="B3780" s="32" t="s">
        <v>2619</v>
      </c>
      <c r="C3780" s="32">
        <v>1</v>
      </c>
      <c r="D3780" s="32">
        <v>1</v>
      </c>
      <c r="E3780" s="26" t="str">
        <f>IFERROR(MATCH(A3780,기사별유입!$J$3:$J$3072,0),"")</f>
        <v/>
      </c>
      <c r="F3780" s="26" t="str">
        <f>IF(E3780="","",E3780&amp;"@"&amp;COUNTIF($E$1:E3780,E3780))</f>
        <v/>
      </c>
      <c r="G3780" s="26" t="str">
        <f t="shared" si="59"/>
        <v>Skinnovation.co.kr</v>
      </c>
      <c r="I3780" s="26" t="str">
        <f>IF(E3780="","",INDEX('기사 리스트'!B:B,MATCH("https://skinnonews.com"&amp;A3780,'기사 리스트'!C:C,0)))</f>
        <v/>
      </c>
    </row>
    <row r="3781" spans="1:9">
      <c r="A3781" s="32" t="s">
        <v>2091</v>
      </c>
      <c r="B3781" s="32" t="s">
        <v>2596</v>
      </c>
      <c r="C3781" s="32">
        <v>1</v>
      </c>
      <c r="D3781" s="32">
        <v>1</v>
      </c>
      <c r="E3781" s="26" t="str">
        <f>IFERROR(MATCH(A3781,기사별유입!$J$3:$J$3072,0),"")</f>
        <v/>
      </c>
      <c r="F3781" s="26" t="str">
        <f>IF(E3781="","",E3781&amp;"@"&amp;COUNTIF($E$1:E3781,E3781))</f>
        <v/>
      </c>
      <c r="G3781" s="26" t="str">
        <f t="shared" si="59"/>
        <v>Google 검색</v>
      </c>
      <c r="I3781" s="26" t="str">
        <f>IF(E3781="","",INDEX('기사 리스트'!B:B,MATCH("https://skinnonews.com"&amp;A3781,'기사 리스트'!C:C,0)))</f>
        <v/>
      </c>
    </row>
    <row r="3782" spans="1:9">
      <c r="A3782" s="32" t="s">
        <v>1982</v>
      </c>
      <c r="B3782" s="32" t="s">
        <v>2606</v>
      </c>
      <c r="C3782" s="32">
        <v>1</v>
      </c>
      <c r="D3782" s="32">
        <v>1</v>
      </c>
      <c r="E3782" s="26" t="str">
        <f>IFERROR(MATCH(A3782,기사별유입!$J$3:$J$3072,0),"")</f>
        <v/>
      </c>
      <c r="F3782" s="26" t="str">
        <f>IF(E3782="","",E3782&amp;"@"&amp;COUNTIF($E$1:E3782,E3782))</f>
        <v/>
      </c>
      <c r="G3782" s="26" t="str">
        <f t="shared" si="59"/>
        <v>M.search.naver.com</v>
      </c>
      <c r="I3782" s="26" t="str">
        <f>IF(E3782="","",INDEX('기사 리스트'!B:B,MATCH("https://skinnonews.com"&amp;A3782,'기사 리스트'!C:C,0)))</f>
        <v/>
      </c>
    </row>
    <row r="3783" spans="1:9">
      <c r="A3783" s="32" t="s">
        <v>1982</v>
      </c>
      <c r="B3783" s="32" t="s">
        <v>2598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Naver 검색</v>
      </c>
      <c r="I3783" s="26" t="str">
        <f>IF(E3783="","",INDEX('기사 리스트'!B:B,MATCH("https://skinnonews.com"&amp;A3783,'기사 리스트'!C:C,0)))</f>
        <v/>
      </c>
    </row>
    <row r="3784" spans="1:9">
      <c r="A3784" s="32" t="s">
        <v>1342</v>
      </c>
      <c r="B3784" s="32" t="s">
        <v>2607</v>
      </c>
      <c r="C3784" s="32">
        <v>1</v>
      </c>
      <c r="D3784" s="32">
        <v>1</v>
      </c>
      <c r="E3784" s="26" t="str">
        <f>IFERROR(MATCH(A3784,기사별유입!$J$3:$J$3072,0),"")</f>
        <v/>
      </c>
      <c r="F3784" s="26" t="str">
        <f>IF(E3784="","",E3784&amp;"@"&amp;COUNTIF($E$1:E3784,E3784))</f>
        <v/>
      </c>
      <c r="G3784" s="26" t="str">
        <f t="shared" si="59"/>
        <v>Linkedin.com</v>
      </c>
      <c r="I3784" s="26" t="str">
        <f>IF(E3784="","",INDEX('기사 리스트'!B:B,MATCH("https://skinnonews.com"&amp;A3784,'기사 리스트'!C:C,0)))</f>
        <v/>
      </c>
    </row>
    <row r="3785" spans="1:9">
      <c r="A3785" s="32" t="s">
        <v>1342</v>
      </c>
      <c r="B3785" s="32" t="s">
        <v>2599</v>
      </c>
      <c r="C3785" s="32">
        <v>1</v>
      </c>
      <c r="D3785" s="32">
        <v>1</v>
      </c>
      <c r="E3785" s="26" t="str">
        <f>IFERROR(MATCH(A3785,기사별유입!$J$3:$J$3072,0),"")</f>
        <v/>
      </c>
      <c r="F3785" s="26" t="str">
        <f>IF(E3785="","",E3785&amp;"@"&amp;COUNTIF($E$1:E3785,E3785))</f>
        <v/>
      </c>
      <c r="G3785" s="26" t="str">
        <f t="shared" si="59"/>
        <v>Sk-on.com</v>
      </c>
      <c r="I3785" s="26" t="str">
        <f>IF(E3785="","",INDEX('기사 리스트'!B:B,MATCH("https://skinnonews.com"&amp;A3785,'기사 리스트'!C:C,0)))</f>
        <v/>
      </c>
    </row>
    <row r="3786" spans="1:9">
      <c r="A3786" s="32" t="s">
        <v>1279</v>
      </c>
      <c r="B3786" s="32" t="s">
        <v>2603</v>
      </c>
      <c r="C3786" s="32">
        <v>1</v>
      </c>
      <c r="D3786" s="32">
        <v>1</v>
      </c>
      <c r="E3786" s="26" t="str">
        <f>IFERROR(MATCH(A3786,기사별유입!$J$3:$J$3072,0),"")</f>
        <v/>
      </c>
      <c r="F3786" s="26" t="str">
        <f>IF(E3786="","",E3786&amp;"@"&amp;COUNTIF($E$1:E3786,E3786))</f>
        <v/>
      </c>
      <c r="G3786" s="26" t="str">
        <f t="shared" si="59"/>
        <v>Skenergy.com</v>
      </c>
      <c r="I3786" s="26" t="str">
        <f>IF(E3786="","",INDEX('기사 리스트'!B:B,MATCH("https://skinnonews.com"&amp;A3786,'기사 리스트'!C:C,0)))</f>
        <v/>
      </c>
    </row>
    <row r="3787" spans="1:9">
      <c r="A3787" s="32" t="s">
        <v>2406</v>
      </c>
      <c r="B3787" s="32" t="s">
        <v>2596</v>
      </c>
      <c r="C3787" s="32">
        <v>1</v>
      </c>
      <c r="D3787" s="32">
        <v>1</v>
      </c>
      <c r="E3787" s="26" t="str">
        <f>IFERROR(MATCH(A3787,기사별유입!$J$3:$J$3072,0),"")</f>
        <v/>
      </c>
      <c r="F3787" s="26" t="str">
        <f>IF(E3787="","",E3787&amp;"@"&amp;COUNTIF($E$1:E3787,E3787))</f>
        <v/>
      </c>
      <c r="G3787" s="26" t="str">
        <f t="shared" si="59"/>
        <v>Google 검색</v>
      </c>
      <c r="I3787" s="26" t="str">
        <f>IF(E3787="","",INDEX('기사 리스트'!B:B,MATCH("https://skinnonews.com"&amp;A3787,'기사 리스트'!C:C,0)))</f>
        <v/>
      </c>
    </row>
    <row r="3788" spans="1:9">
      <c r="A3788" s="32" t="s">
        <v>2093</v>
      </c>
      <c r="B3788" s="32" t="s">
        <v>2596</v>
      </c>
      <c r="C3788" s="32">
        <v>1</v>
      </c>
      <c r="D3788" s="32">
        <v>1</v>
      </c>
      <c r="E3788" s="26" t="str">
        <f>IFERROR(MATCH(A3788,기사별유입!$J$3:$J$3072,0),"")</f>
        <v/>
      </c>
      <c r="F3788" s="26" t="str">
        <f>IF(E3788="","",E3788&amp;"@"&amp;COUNTIF($E$1:E3788,E3788))</f>
        <v/>
      </c>
      <c r="G3788" s="26" t="str">
        <f t="shared" si="59"/>
        <v>Google 검색</v>
      </c>
      <c r="I3788" s="26" t="str">
        <f>IF(E3788="","",INDEX('기사 리스트'!B:B,MATCH("https://skinnonews.com"&amp;A3788,'기사 리스트'!C:C,0)))</f>
        <v/>
      </c>
    </row>
    <row r="3789" spans="1:9">
      <c r="A3789" s="32" t="s">
        <v>1309</v>
      </c>
      <c r="B3789" s="32" t="s">
        <v>2599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Sk-on.com</v>
      </c>
      <c r="I3789" s="26" t="str">
        <f>IF(E3789="","",INDEX('기사 리스트'!B:B,MATCH("https://skinnonews.com"&amp;A3789,'기사 리스트'!C:C,0)))</f>
        <v/>
      </c>
    </row>
    <row r="3790" spans="1:9">
      <c r="A3790" s="32" t="s">
        <v>3969</v>
      </c>
      <c r="B3790" s="32" t="s">
        <v>2597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직접유입</v>
      </c>
      <c r="I3790" s="26" t="str">
        <f>IF(E3790="","",INDEX('기사 리스트'!B:B,MATCH("https://skinnonews.com"&amp;A3790,'기사 리스트'!C:C,0)))</f>
        <v/>
      </c>
    </row>
    <row r="3791" spans="1:9">
      <c r="A3791" s="32" t="s">
        <v>3214</v>
      </c>
      <c r="B3791" s="32" t="s">
        <v>2605</v>
      </c>
      <c r="C3791" s="32">
        <v>1</v>
      </c>
      <c r="D3791" s="32">
        <v>1</v>
      </c>
      <c r="E3791" s="26" t="str">
        <f>IFERROR(MATCH(A3791,기사별유입!$J$3:$J$3072,0),"")</f>
        <v/>
      </c>
      <c r="F3791" s="26" t="str">
        <f>IF(E3791="","",E3791&amp;"@"&amp;COUNTIF($E$1:E3791,E3791))</f>
        <v/>
      </c>
      <c r="G3791" s="26" t="str">
        <f t="shared" si="59"/>
        <v>Skenmove.com</v>
      </c>
      <c r="I3791" s="26" t="str">
        <f>IF(E3791="","",INDEX('기사 리스트'!B:B,MATCH("https://skinnonews.com"&amp;A3791,'기사 리스트'!C:C,0)))</f>
        <v/>
      </c>
    </row>
    <row r="3792" spans="1:9">
      <c r="A3792" s="32" t="s">
        <v>3970</v>
      </c>
      <c r="B3792" s="32" t="s">
        <v>2596</v>
      </c>
      <c r="C3792" s="32">
        <v>1</v>
      </c>
      <c r="D3792" s="32">
        <v>1</v>
      </c>
      <c r="E3792" s="26" t="str">
        <f>IFERROR(MATCH(A3792,기사별유입!$J$3:$J$3072,0),"")</f>
        <v/>
      </c>
      <c r="F3792" s="26" t="str">
        <f>IF(E3792="","",E3792&amp;"@"&amp;COUNTIF($E$1:E3792,E3792))</f>
        <v/>
      </c>
      <c r="G3792" s="26" t="str">
        <f t="shared" si="59"/>
        <v>Google 검색</v>
      </c>
      <c r="I3792" s="26" t="str">
        <f>IF(E3792="","",INDEX('기사 리스트'!B:B,MATCH("https://skinnonews.com"&amp;A3792,'기사 리스트'!C:C,0)))</f>
        <v/>
      </c>
    </row>
    <row r="3793" spans="1:9">
      <c r="A3793" s="32" t="s">
        <v>3971</v>
      </c>
      <c r="B3793" s="32" t="s">
        <v>2596</v>
      </c>
      <c r="C3793" s="32">
        <v>1</v>
      </c>
      <c r="D3793" s="32">
        <v>1</v>
      </c>
      <c r="E3793" s="26" t="str">
        <f>IFERROR(MATCH(A3793,기사별유입!$J$3:$J$3072,0),"")</f>
        <v/>
      </c>
      <c r="F3793" s="26" t="str">
        <f>IF(E3793="","",E3793&amp;"@"&amp;COUNTIF($E$1:E3793,E3793))</f>
        <v/>
      </c>
      <c r="G3793" s="26" t="str">
        <f t="shared" si="59"/>
        <v>Google 검색</v>
      </c>
      <c r="I3793" s="26" t="str">
        <f>IF(E3793="","",INDEX('기사 리스트'!B:B,MATCH("https://skinnonews.com"&amp;A3793,'기사 리스트'!C:C,0)))</f>
        <v/>
      </c>
    </row>
    <row r="3794" spans="1:9">
      <c r="A3794" s="32" t="s">
        <v>1202</v>
      </c>
      <c r="B3794" s="32" t="s">
        <v>2597</v>
      </c>
      <c r="C3794" s="32">
        <v>1</v>
      </c>
      <c r="D3794" s="32">
        <v>1</v>
      </c>
      <c r="E3794" s="26" t="str">
        <f>IFERROR(MATCH(A3794,기사별유입!$J$3:$J$3072,0),"")</f>
        <v/>
      </c>
      <c r="F3794" s="26" t="str">
        <f>IF(E3794="","",E3794&amp;"@"&amp;COUNTIF($E$1:E3794,E3794))</f>
        <v/>
      </c>
      <c r="G3794" s="26" t="str">
        <f t="shared" si="59"/>
        <v>직접유입</v>
      </c>
      <c r="I3794" s="26" t="str">
        <f>IF(E3794="","",INDEX('기사 리스트'!B:B,MATCH("https://skinnonews.com"&amp;A3794,'기사 리스트'!C:C,0)))</f>
        <v/>
      </c>
    </row>
    <row r="3795" spans="1:9">
      <c r="A3795" s="32" t="s">
        <v>1054</v>
      </c>
      <c r="B3795" s="32" t="s">
        <v>2606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M.search.naver.com</v>
      </c>
      <c r="I3795" s="26" t="str">
        <f>IF(E3795="","",INDEX('기사 리스트'!B:B,MATCH("https://skinnonews.com"&amp;A3795,'기사 리스트'!C:C,0)))</f>
        <v/>
      </c>
    </row>
    <row r="3796" spans="1:9">
      <c r="A3796" s="32" t="s">
        <v>1054</v>
      </c>
      <c r="B3796" s="32" t="s">
        <v>2631</v>
      </c>
      <c r="C3796" s="32">
        <v>1</v>
      </c>
      <c r="D3796" s="32">
        <v>1</v>
      </c>
      <c r="E3796" s="26" t="str">
        <f>IFERROR(MATCH(A3796,기사별유입!$J$3:$J$3072,0),"")</f>
        <v/>
      </c>
      <c r="F3796" s="26" t="str">
        <f>IF(E3796="","",E3796&amp;"@"&amp;COUNTIF($E$1:E3796,E3796))</f>
        <v/>
      </c>
      <c r="G3796" s="26" t="str">
        <f t="shared" si="59"/>
        <v>Newsletter</v>
      </c>
      <c r="I3796" s="26" t="str">
        <f>IF(E3796="","",INDEX('기사 리스트'!B:B,MATCH("https://skinnonews.com"&amp;A3796,'기사 리스트'!C:C,0)))</f>
        <v/>
      </c>
    </row>
    <row r="3797" spans="1:9">
      <c r="A3797" s="32" t="s">
        <v>1054</v>
      </c>
      <c r="B3797" s="32" t="s">
        <v>2599</v>
      </c>
      <c r="C3797" s="32">
        <v>1</v>
      </c>
      <c r="D3797" s="32">
        <v>1</v>
      </c>
      <c r="E3797" s="26" t="str">
        <f>IFERROR(MATCH(A3797,기사별유입!$J$3:$J$3072,0),"")</f>
        <v/>
      </c>
      <c r="F3797" s="26" t="str">
        <f>IF(E3797="","",E3797&amp;"@"&amp;COUNTIF($E$1:E3797,E3797))</f>
        <v/>
      </c>
      <c r="G3797" s="26" t="str">
        <f t="shared" si="59"/>
        <v>Sk-on.com</v>
      </c>
      <c r="I3797" s="26" t="str">
        <f>IF(E3797="","",INDEX('기사 리스트'!B:B,MATCH("https://skinnonews.com"&amp;A3797,'기사 리스트'!C:C,0)))</f>
        <v/>
      </c>
    </row>
    <row r="3798" spans="1:9">
      <c r="A3798" s="32" t="s">
        <v>1054</v>
      </c>
      <c r="B3798" s="32" t="s">
        <v>2604</v>
      </c>
      <c r="C3798" s="32">
        <v>1</v>
      </c>
      <c r="D3798" s="32">
        <v>1</v>
      </c>
      <c r="E3798" s="26" t="str">
        <f>IFERROR(MATCH(A3798,기사별유입!$J$3:$J$3072,0),"")</f>
        <v/>
      </c>
      <c r="F3798" s="26" t="str">
        <f>IF(E3798="","",E3798&amp;"@"&amp;COUNTIF($E$1:E3798,E3798))</f>
        <v/>
      </c>
      <c r="G3798" s="26" t="str">
        <f t="shared" si="59"/>
        <v>Skgeocentric.com</v>
      </c>
      <c r="I3798" s="26" t="str">
        <f>IF(E3798="","",INDEX('기사 리스트'!B:B,MATCH("https://skinnonews.com"&amp;A3798,'기사 리스트'!C:C,0)))</f>
        <v/>
      </c>
    </row>
    <row r="3799" spans="1:9">
      <c r="A3799" s="32" t="s">
        <v>1054</v>
      </c>
      <c r="B3799" s="32" t="s">
        <v>2619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Skinnovation.co.kr</v>
      </c>
      <c r="I3799" s="26" t="str">
        <f>IF(E3799="","",INDEX('기사 리스트'!B:B,MATCH("https://skinnonews.com"&amp;A3799,'기사 리스트'!C:C,0)))</f>
        <v/>
      </c>
    </row>
    <row r="3800" spans="1:9">
      <c r="A3800" s="32" t="s">
        <v>1054</v>
      </c>
      <c r="B3800" s="32" t="s">
        <v>2623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Sktradinginternational.com</v>
      </c>
      <c r="I3800" s="26" t="str">
        <f>IF(E3800="","",INDEX('기사 리스트'!B:B,MATCH("https://skinnonews.com"&amp;A3800,'기사 리스트'!C:C,0)))</f>
        <v/>
      </c>
    </row>
    <row r="3801" spans="1:9">
      <c r="A3801" s="32" t="s">
        <v>1679</v>
      </c>
      <c r="B3801" s="32" t="s">
        <v>2598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Naver 검색</v>
      </c>
      <c r="I3801" s="26" t="str">
        <f>IF(E3801="","",INDEX('기사 리스트'!B:B,MATCH("https://skinnonews.com"&amp;A3801,'기사 리스트'!C:C,0)))</f>
        <v/>
      </c>
    </row>
    <row r="3802" spans="1:9">
      <c r="A3802" s="32" t="s">
        <v>3972</v>
      </c>
      <c r="B3802" s="32" t="s">
        <v>2596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Google 검색</v>
      </c>
      <c r="I3802" s="26" t="str">
        <f>IF(E3802="","",INDEX('기사 리스트'!B:B,MATCH("https://skinnonews.com"&amp;A3802,'기사 리스트'!C:C,0)))</f>
        <v/>
      </c>
    </row>
    <row r="3803" spans="1:9">
      <c r="A3803" s="32" t="s">
        <v>1089</v>
      </c>
      <c r="B3803" s="32" t="s">
        <v>4834</v>
      </c>
      <c r="C3803" s="32">
        <v>1</v>
      </c>
      <c r="D3803" s="32">
        <v>1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Yandex</v>
      </c>
      <c r="I3803" s="26" t="str">
        <f>IF(E3803="","",INDEX('기사 리스트'!B:B,MATCH("https://skinnonews.com"&amp;A3803,'기사 리스트'!C:C,0)))</f>
        <v/>
      </c>
    </row>
    <row r="3804" spans="1:9">
      <c r="A3804" s="32" t="s">
        <v>1104</v>
      </c>
      <c r="B3804" s="32" t="s">
        <v>2609</v>
      </c>
      <c r="C3804" s="32">
        <v>1</v>
      </c>
      <c r="D3804" s="32">
        <v>1</v>
      </c>
      <c r="E3804" s="26">
        <f>IFERROR(MATCH(A3804,기사별유입!$J$3:$J$3072,0),"")</f>
        <v>72</v>
      </c>
      <c r="F3804" s="26" t="str">
        <f>IF(E3804="","",E3804&amp;"@"&amp;COUNTIF($E$1:E3804,E3804))</f>
        <v>72@4</v>
      </c>
      <c r="G3804" s="26" t="str">
        <f t="shared" si="59"/>
        <v>Bing</v>
      </c>
      <c r="I3804" s="26" t="str">
        <f>IF(E3804="","",INDEX('기사 리스트'!B:B,MATCH("https://skinnonews.com"&amp;A3804,'기사 리스트'!C:C,0)))</f>
        <v>SK지오센트릭, 세계 최초 ‘플라스틱 재활용 클러스터’ 첫 삽</v>
      </c>
    </row>
    <row r="3805" spans="1:9">
      <c r="A3805" s="32" t="s">
        <v>1104</v>
      </c>
      <c r="B3805" s="32" t="s">
        <v>2598</v>
      </c>
      <c r="C3805" s="32">
        <v>1</v>
      </c>
      <c r="D3805" s="32">
        <v>1</v>
      </c>
      <c r="E3805" s="26">
        <f>IFERROR(MATCH(A3805,기사별유입!$J$3:$J$3072,0),"")</f>
        <v>72</v>
      </c>
      <c r="F3805" s="26" t="str">
        <f>IF(E3805="","",E3805&amp;"@"&amp;COUNTIF($E$1:E3805,E3805))</f>
        <v>72@5</v>
      </c>
      <c r="G3805" s="26" t="str">
        <f t="shared" si="59"/>
        <v>Naver 검색</v>
      </c>
      <c r="I3805" s="26" t="str">
        <f>IF(E3805="","",INDEX('기사 리스트'!B:B,MATCH("https://skinnonews.com"&amp;A3805,'기사 리스트'!C:C,0)))</f>
        <v>SK지오센트릭, 세계 최초 ‘플라스틱 재활용 클러스터’ 첫 삽</v>
      </c>
    </row>
    <row r="3806" spans="1:9">
      <c r="A3806" s="32" t="s">
        <v>1104</v>
      </c>
      <c r="B3806" s="32" t="s">
        <v>2631</v>
      </c>
      <c r="C3806" s="32">
        <v>1</v>
      </c>
      <c r="D3806" s="32">
        <v>1</v>
      </c>
      <c r="E3806" s="26">
        <f>IFERROR(MATCH(A3806,기사별유입!$J$3:$J$3072,0),"")</f>
        <v>72</v>
      </c>
      <c r="F3806" s="26" t="str">
        <f>IF(E3806="","",E3806&amp;"@"&amp;COUNTIF($E$1:E3806,E3806))</f>
        <v>72@6</v>
      </c>
      <c r="G3806" s="26" t="str">
        <f t="shared" si="59"/>
        <v>Newsletter</v>
      </c>
      <c r="I3806" s="26" t="str">
        <f>IF(E3806="","",INDEX('기사 리스트'!B:B,MATCH("https://skinnonews.com"&amp;A3806,'기사 리스트'!C:C,0)))</f>
        <v>SK지오센트릭, 세계 최초 ‘플라스틱 재활용 클러스터’ 첫 삽</v>
      </c>
    </row>
    <row r="3807" spans="1:9">
      <c r="A3807" s="32" t="s">
        <v>1104</v>
      </c>
      <c r="B3807" s="32" t="s">
        <v>2603</v>
      </c>
      <c r="C3807" s="32">
        <v>1</v>
      </c>
      <c r="D3807" s="32">
        <v>1</v>
      </c>
      <c r="E3807" s="26">
        <f>IFERROR(MATCH(A3807,기사별유입!$J$3:$J$3072,0),"")</f>
        <v>72</v>
      </c>
      <c r="F3807" s="26" t="str">
        <f>IF(E3807="","",E3807&amp;"@"&amp;COUNTIF($E$1:E3807,E3807))</f>
        <v>72@7</v>
      </c>
      <c r="G3807" s="26" t="str">
        <f t="shared" si="59"/>
        <v>Skenergy.com</v>
      </c>
      <c r="I3807" s="26" t="str">
        <f>IF(E3807="","",INDEX('기사 리스트'!B:B,MATCH("https://skinnonews.com"&amp;A3807,'기사 리스트'!C:C,0)))</f>
        <v>SK지오센트릭, 세계 최초 ‘플라스틱 재활용 클러스터’ 첫 삽</v>
      </c>
    </row>
    <row r="3808" spans="1:9">
      <c r="A3808" s="32" t="s">
        <v>1104</v>
      </c>
      <c r="B3808" s="32" t="s">
        <v>2639</v>
      </c>
      <c r="C3808" s="32">
        <v>1</v>
      </c>
      <c r="D3808" s="32">
        <v>1</v>
      </c>
      <c r="E3808" s="26">
        <f>IFERROR(MATCH(A3808,기사별유입!$J$3:$J$3072,0),"")</f>
        <v>72</v>
      </c>
      <c r="F3808" s="26" t="str">
        <f>IF(E3808="","",E3808&amp;"@"&amp;COUNTIF($E$1:E3808,E3808))</f>
        <v>72@8</v>
      </c>
      <c r="G3808" s="26" t="str">
        <f t="shared" si="59"/>
        <v>Skinno</v>
      </c>
      <c r="I3808" s="26" t="str">
        <f>IF(E3808="","",INDEX('기사 리스트'!B:B,MATCH("https://skinnonews.com"&amp;A3808,'기사 리스트'!C:C,0)))</f>
        <v>SK지오센트릭, 세계 최초 ‘플라스틱 재활용 클러스터’ 첫 삽</v>
      </c>
    </row>
    <row r="3809" spans="1:9">
      <c r="A3809" s="32" t="s">
        <v>1104</v>
      </c>
      <c r="B3809" s="32" t="s">
        <v>2619</v>
      </c>
      <c r="C3809" s="32">
        <v>1</v>
      </c>
      <c r="D3809" s="32">
        <v>1</v>
      </c>
      <c r="E3809" s="26">
        <f>IFERROR(MATCH(A3809,기사별유입!$J$3:$J$3072,0),"")</f>
        <v>72</v>
      </c>
      <c r="F3809" s="26" t="str">
        <f>IF(E3809="","",E3809&amp;"@"&amp;COUNTIF($E$1:E3809,E3809))</f>
        <v>72@9</v>
      </c>
      <c r="G3809" s="26" t="str">
        <f t="shared" si="59"/>
        <v>Skinnovation.co.kr</v>
      </c>
      <c r="I3809" s="26" t="str">
        <f>IF(E3809="","",INDEX('기사 리스트'!B:B,MATCH("https://skinnonews.com"&amp;A3809,'기사 리스트'!C:C,0)))</f>
        <v>SK지오센트릭, 세계 최초 ‘플라스틱 재활용 클러스터’ 첫 삽</v>
      </c>
    </row>
    <row r="3810" spans="1:9">
      <c r="A3810" s="32" t="s">
        <v>1879</v>
      </c>
      <c r="B3810" s="32" t="s">
        <v>2597</v>
      </c>
      <c r="C3810" s="32">
        <v>1</v>
      </c>
      <c r="D3810" s="32">
        <v>1</v>
      </c>
      <c r="E3810" s="26" t="str">
        <f>IFERROR(MATCH(A3810,기사별유입!$J$3:$J$3072,0),"")</f>
        <v/>
      </c>
      <c r="F3810" s="26" t="str">
        <f>IF(E3810="","",E3810&amp;"@"&amp;COUNTIF($E$1:E3810,E3810))</f>
        <v/>
      </c>
      <c r="G3810" s="26" t="str">
        <f t="shared" si="59"/>
        <v>직접유입</v>
      </c>
      <c r="I3810" s="26" t="str">
        <f>IF(E3810="","",INDEX('기사 리스트'!B:B,MATCH("https://skinnonews.com"&amp;A3810,'기사 리스트'!C:C,0)))</f>
        <v/>
      </c>
    </row>
    <row r="3811" spans="1:9">
      <c r="A3811" s="32" t="s">
        <v>1294</v>
      </c>
      <c r="B3811" s="32" t="s">
        <v>2598</v>
      </c>
      <c r="C3811" s="32">
        <v>1</v>
      </c>
      <c r="D3811" s="32">
        <v>1</v>
      </c>
      <c r="E3811" s="26" t="str">
        <f>IFERROR(MATCH(A3811,기사별유입!$J$3:$J$3072,0),"")</f>
        <v/>
      </c>
      <c r="F3811" s="26" t="str">
        <f>IF(E3811="","",E3811&amp;"@"&amp;COUNTIF($E$1:E3811,E3811))</f>
        <v/>
      </c>
      <c r="G3811" s="26" t="str">
        <f t="shared" si="59"/>
        <v>Naver 검색</v>
      </c>
      <c r="I3811" s="26" t="str">
        <f>IF(E3811="","",INDEX('기사 리스트'!B:B,MATCH("https://skinnonews.com"&amp;A3811,'기사 리스트'!C:C,0)))</f>
        <v/>
      </c>
    </row>
    <row r="3812" spans="1:9">
      <c r="A3812" s="32" t="s">
        <v>1294</v>
      </c>
      <c r="B3812" s="32" t="s">
        <v>2601</v>
      </c>
      <c r="C3812" s="32">
        <v>1</v>
      </c>
      <c r="D3812" s="32">
        <v>1</v>
      </c>
      <c r="E3812" s="26" t="str">
        <f>IFERROR(MATCH(A3812,기사별유입!$J$3:$J$3072,0),"")</f>
        <v/>
      </c>
      <c r="F3812" s="26" t="str">
        <f>IF(E3812="","",E3812&amp;"@"&amp;COUNTIF($E$1:E3812,E3812))</f>
        <v/>
      </c>
      <c r="G3812" s="26" t="str">
        <f t="shared" si="59"/>
        <v>Naver.com</v>
      </c>
      <c r="I3812" s="26" t="str">
        <f>IF(E3812="","",INDEX('기사 리스트'!B:B,MATCH("https://skinnonews.com"&amp;A3812,'기사 리스트'!C:C,0)))</f>
        <v/>
      </c>
    </row>
    <row r="3813" spans="1:9">
      <c r="A3813" s="32" t="s">
        <v>1627</v>
      </c>
      <c r="B3813" s="32" t="s">
        <v>2601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Naver.com</v>
      </c>
      <c r="I3813" s="26" t="str">
        <f>IF(E3813="","",INDEX('기사 리스트'!B:B,MATCH("https://skinnonews.com"&amp;A3813,'기사 리스트'!C:C,0)))</f>
        <v/>
      </c>
    </row>
    <row r="3814" spans="1:9">
      <c r="A3814" s="32" t="s">
        <v>1627</v>
      </c>
      <c r="B3814" s="32" t="s">
        <v>2622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Skearthon.com</v>
      </c>
      <c r="I3814" s="26" t="str">
        <f>IF(E3814="","",INDEX('기사 리스트'!B:B,MATCH("https://skinnonews.com"&amp;A3814,'기사 리스트'!C:C,0)))</f>
        <v/>
      </c>
    </row>
    <row r="3815" spans="1:9">
      <c r="A3815" s="32" t="s">
        <v>1680</v>
      </c>
      <c r="B3815" s="32" t="s">
        <v>2604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Skgeocentric.com</v>
      </c>
      <c r="I3815" s="26" t="str">
        <f>IF(E3815="","",INDEX('기사 리스트'!B:B,MATCH("https://skinnonews.com"&amp;A3815,'기사 리스트'!C:C,0)))</f>
        <v/>
      </c>
    </row>
    <row r="3816" spans="1:9">
      <c r="A3816" s="32" t="s">
        <v>1415</v>
      </c>
      <c r="B3816" s="32" t="s">
        <v>2669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Lm.facebook.com</v>
      </c>
      <c r="I3816" s="26" t="str">
        <f>IF(E3816="","",INDEX('기사 리스트'!B:B,MATCH("https://skinnonews.com"&amp;A3816,'기사 리스트'!C:C,0)))</f>
        <v/>
      </c>
    </row>
    <row r="3817" spans="1:9">
      <c r="A3817" s="32" t="s">
        <v>1415</v>
      </c>
      <c r="B3817" s="32" t="s">
        <v>2598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Naver 검색</v>
      </c>
      <c r="I3817" s="26" t="str">
        <f>IF(E3817="","",INDEX('기사 리스트'!B:B,MATCH("https://skinnonews.com"&amp;A3817,'기사 리스트'!C:C,0)))</f>
        <v/>
      </c>
    </row>
    <row r="3818" spans="1:9">
      <c r="A3818" s="32" t="s">
        <v>1415</v>
      </c>
      <c r="B3818" s="32" t="s">
        <v>2646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Ozmailer.com</v>
      </c>
      <c r="I3818" s="26" t="str">
        <f>IF(E3818="","",INDEX('기사 리스트'!B:B,MATCH("https://skinnonews.com"&amp;A3818,'기사 리스트'!C:C,0)))</f>
        <v/>
      </c>
    </row>
    <row r="3819" spans="1:9">
      <c r="A3819" s="32" t="s">
        <v>1415</v>
      </c>
      <c r="B3819" s="32" t="s">
        <v>2622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Skearthon.com</v>
      </c>
      <c r="I3819" s="26" t="str">
        <f>IF(E3819="","",INDEX('기사 리스트'!B:B,MATCH("https://skinnonews.com"&amp;A3819,'기사 리스트'!C:C,0)))</f>
        <v/>
      </c>
    </row>
    <row r="3820" spans="1:9">
      <c r="A3820" s="32" t="s">
        <v>1415</v>
      </c>
      <c r="B3820" s="32" t="s">
        <v>2603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Skenergy.com</v>
      </c>
      <c r="I3820" s="26" t="str">
        <f>IF(E3820="","",INDEX('기사 리스트'!B:B,MATCH("https://skinnonews.com"&amp;A3820,'기사 리스트'!C:C,0)))</f>
        <v/>
      </c>
    </row>
    <row r="3821" spans="1:9">
      <c r="A3821" s="32" t="s">
        <v>1579</v>
      </c>
      <c r="B3821" s="32" t="s">
        <v>2601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Naver.com</v>
      </c>
      <c r="I3821" s="26" t="str">
        <f>IF(E3821="","",INDEX('기사 리스트'!B:B,MATCH("https://skinnonews.com"&amp;A3821,'기사 리스트'!C:C,0)))</f>
        <v/>
      </c>
    </row>
    <row r="3822" spans="1:9">
      <c r="A3822" s="32" t="s">
        <v>3125</v>
      </c>
      <c r="B3822" s="32" t="s">
        <v>2596</v>
      </c>
      <c r="C3822" s="32">
        <v>1</v>
      </c>
      <c r="D3822" s="32">
        <v>1</v>
      </c>
      <c r="E3822" s="26" t="str">
        <f>IFERROR(MATCH(A3822,기사별유입!$J$3:$J$3072,0),"")</f>
        <v/>
      </c>
      <c r="F3822" s="26" t="str">
        <f>IF(E3822="","",E3822&amp;"@"&amp;COUNTIF($E$1:E3822,E3822))</f>
        <v/>
      </c>
      <c r="G3822" s="26" t="str">
        <f t="shared" si="59"/>
        <v>Google 검색</v>
      </c>
      <c r="I3822" s="26" t="str">
        <f>IF(E3822="","",INDEX('기사 리스트'!B:B,MATCH("https://skinnonews.com"&amp;A3822,'기사 리스트'!C:C,0)))</f>
        <v/>
      </c>
    </row>
    <row r="3823" spans="1:9">
      <c r="A3823" s="32" t="s">
        <v>3125</v>
      </c>
      <c r="B3823" s="32" t="s">
        <v>2598</v>
      </c>
      <c r="C3823" s="32">
        <v>1</v>
      </c>
      <c r="D3823" s="32">
        <v>1</v>
      </c>
      <c r="E3823" s="26" t="str">
        <f>IFERROR(MATCH(A3823,기사별유입!$J$3:$J$3072,0),"")</f>
        <v/>
      </c>
      <c r="F3823" s="26" t="str">
        <f>IF(E3823="","",E3823&amp;"@"&amp;COUNTIF($E$1:E3823,E3823))</f>
        <v/>
      </c>
      <c r="G3823" s="26" t="str">
        <f t="shared" si="59"/>
        <v>Naver 검색</v>
      </c>
      <c r="I3823" s="26" t="str">
        <f>IF(E3823="","",INDEX('기사 리스트'!B:B,MATCH("https://skinnonews.com"&amp;A3823,'기사 리스트'!C:C,0)))</f>
        <v/>
      </c>
    </row>
    <row r="3824" spans="1:9">
      <c r="A3824" s="32" t="s">
        <v>1493</v>
      </c>
      <c r="B3824" s="32" t="s">
        <v>2646</v>
      </c>
      <c r="C3824" s="32">
        <v>1</v>
      </c>
      <c r="D3824" s="32">
        <v>1</v>
      </c>
      <c r="E3824" s="26" t="str">
        <f>IFERROR(MATCH(A3824,기사별유입!$J$3:$J$3072,0),"")</f>
        <v/>
      </c>
      <c r="F3824" s="26" t="str">
        <f>IF(E3824="","",E3824&amp;"@"&amp;COUNTIF($E$1:E3824,E3824))</f>
        <v/>
      </c>
      <c r="G3824" s="26" t="str">
        <f t="shared" si="59"/>
        <v>Ozmailer.com</v>
      </c>
      <c r="I3824" s="26" t="str">
        <f>IF(E3824="","",INDEX('기사 리스트'!B:B,MATCH("https://skinnonews.com"&amp;A3824,'기사 리스트'!C:C,0)))</f>
        <v/>
      </c>
    </row>
    <row r="3825" spans="1:9">
      <c r="A3825" s="32" t="s">
        <v>1493</v>
      </c>
      <c r="B3825" s="32" t="s">
        <v>2603</v>
      </c>
      <c r="C3825" s="32">
        <v>1</v>
      </c>
      <c r="D3825" s="32">
        <v>1</v>
      </c>
      <c r="E3825" s="26" t="str">
        <f>IFERROR(MATCH(A3825,기사별유입!$J$3:$J$3072,0),"")</f>
        <v/>
      </c>
      <c r="F3825" s="26" t="str">
        <f>IF(E3825="","",E3825&amp;"@"&amp;COUNTIF($E$1:E3825,E3825))</f>
        <v/>
      </c>
      <c r="G3825" s="26" t="str">
        <f t="shared" si="59"/>
        <v>Skenergy.com</v>
      </c>
      <c r="I3825" s="26" t="str">
        <f>IF(E3825="","",INDEX('기사 리스트'!B:B,MATCH("https://skinnonews.com"&amp;A3825,'기사 리스트'!C:C,0)))</f>
        <v/>
      </c>
    </row>
    <row r="3826" spans="1:9">
      <c r="A3826" s="32" t="s">
        <v>1531</v>
      </c>
      <c r="B3826" s="32" t="s">
        <v>2598</v>
      </c>
      <c r="C3826" s="32">
        <v>1</v>
      </c>
      <c r="D3826" s="32">
        <v>1</v>
      </c>
      <c r="E3826" s="26" t="str">
        <f>IFERROR(MATCH(A3826,기사별유입!$J$3:$J$3072,0),"")</f>
        <v/>
      </c>
      <c r="F3826" s="26" t="str">
        <f>IF(E3826="","",E3826&amp;"@"&amp;COUNTIF($E$1:E3826,E3826))</f>
        <v/>
      </c>
      <c r="G3826" s="26" t="str">
        <f t="shared" si="59"/>
        <v>Naver 검색</v>
      </c>
      <c r="I3826" s="26" t="str">
        <f>IF(E3826="","",INDEX('기사 리스트'!B:B,MATCH("https://skinnonews.com"&amp;A3826,'기사 리스트'!C:C,0)))</f>
        <v/>
      </c>
    </row>
    <row r="3827" spans="1:9">
      <c r="A3827" s="32" t="s">
        <v>1531</v>
      </c>
      <c r="B3827" s="32" t="s">
        <v>2622</v>
      </c>
      <c r="C3827" s="32">
        <v>1</v>
      </c>
      <c r="D3827" s="32">
        <v>1</v>
      </c>
      <c r="E3827" s="26" t="str">
        <f>IFERROR(MATCH(A3827,기사별유입!$J$3:$J$3072,0),"")</f>
        <v/>
      </c>
      <c r="F3827" s="26" t="str">
        <f>IF(E3827="","",E3827&amp;"@"&amp;COUNTIF($E$1:E3827,E3827))</f>
        <v/>
      </c>
      <c r="G3827" s="26" t="str">
        <f t="shared" si="59"/>
        <v>Skearthon.com</v>
      </c>
      <c r="I3827" s="26" t="str">
        <f>IF(E3827="","",INDEX('기사 리스트'!B:B,MATCH("https://skinnonews.com"&amp;A3827,'기사 리스트'!C:C,0)))</f>
        <v/>
      </c>
    </row>
    <row r="3828" spans="1:9">
      <c r="A3828" s="32" t="s">
        <v>1628</v>
      </c>
      <c r="B3828" s="32" t="s">
        <v>2597</v>
      </c>
      <c r="C3828" s="32">
        <v>1</v>
      </c>
      <c r="D3828" s="32">
        <v>1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직접유입</v>
      </c>
      <c r="I3828" s="26" t="str">
        <f>IF(E3828="","",INDEX('기사 리스트'!B:B,MATCH("https://skinnonews.com"&amp;A3828,'기사 리스트'!C:C,0)))</f>
        <v/>
      </c>
    </row>
    <row r="3829" spans="1:9">
      <c r="A3829" s="32" t="s">
        <v>1983</v>
      </c>
      <c r="B3829" s="32" t="s">
        <v>2597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직접유입</v>
      </c>
      <c r="I3829" s="26" t="str">
        <f>IF(E3829="","",INDEX('기사 리스트'!B:B,MATCH("https://skinnonews.com"&amp;A3829,'기사 리스트'!C:C,0)))</f>
        <v/>
      </c>
    </row>
    <row r="3830" spans="1:9">
      <c r="A3830" s="32" t="s">
        <v>1983</v>
      </c>
      <c r="B3830" s="32" t="s">
        <v>2598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Naver 검색</v>
      </c>
      <c r="I3830" s="26" t="str">
        <f>IF(E3830="","",INDEX('기사 리스트'!B:B,MATCH("https://skinnonews.com"&amp;A3830,'기사 리스트'!C:C,0)))</f>
        <v/>
      </c>
    </row>
    <row r="3831" spans="1:9">
      <c r="A3831" s="32" t="s">
        <v>1983</v>
      </c>
      <c r="B3831" s="32" t="s">
        <v>2602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Skincheonpetrochem.com</v>
      </c>
      <c r="I3831" s="26" t="str">
        <f>IF(E3831="","",INDEX('기사 리스트'!B:B,MATCH("https://skinnonews.com"&amp;A3831,'기사 리스트'!C:C,0)))</f>
        <v/>
      </c>
    </row>
    <row r="3832" spans="1:9">
      <c r="A3832" s="32" t="s">
        <v>1295</v>
      </c>
      <c r="B3832" s="32" t="s">
        <v>2619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Skinnovation.co.kr</v>
      </c>
      <c r="I3832" s="26" t="str">
        <f>IF(E3832="","",INDEX('기사 리스트'!B:B,MATCH("https://skinnonews.com"&amp;A3832,'기사 리스트'!C:C,0)))</f>
        <v/>
      </c>
    </row>
    <row r="3833" spans="1:9">
      <c r="A3833" s="32" t="s">
        <v>2408</v>
      </c>
      <c r="B3833" s="32" t="s">
        <v>2597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직접유입</v>
      </c>
      <c r="I3833" s="26" t="str">
        <f>IF(E3833="","",INDEX('기사 리스트'!B:B,MATCH("https://skinnonews.com"&amp;A3833,'기사 리스트'!C:C,0)))</f>
        <v/>
      </c>
    </row>
    <row r="3834" spans="1:9">
      <c r="A3834" s="32" t="s">
        <v>2408</v>
      </c>
      <c r="B3834" s="32" t="s">
        <v>2596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Google 검색</v>
      </c>
      <c r="I3834" s="26" t="str">
        <f>IF(E3834="","",INDEX('기사 리스트'!B:B,MATCH("https://skinnonews.com"&amp;A3834,'기사 리스트'!C:C,0)))</f>
        <v/>
      </c>
    </row>
    <row r="3835" spans="1:9">
      <c r="A3835" s="32" t="s">
        <v>3973</v>
      </c>
      <c r="B3835" s="32" t="s">
        <v>2598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Naver 검색</v>
      </c>
      <c r="I3835" s="26" t="str">
        <f>IF(E3835="","",INDEX('기사 리스트'!B:B,MATCH("https://skinnonews.com"&amp;A3835,'기사 리스트'!C:C,0)))</f>
        <v/>
      </c>
    </row>
    <row r="3836" spans="1:9">
      <c r="A3836" s="32" t="s">
        <v>3974</v>
      </c>
      <c r="B3836" s="32" t="s">
        <v>2596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Google 검색</v>
      </c>
      <c r="I3836" s="26" t="str">
        <f>IF(E3836="","",INDEX('기사 리스트'!B:B,MATCH("https://skinnonews.com"&amp;A3836,'기사 리스트'!C:C,0)))</f>
        <v/>
      </c>
    </row>
    <row r="3837" spans="1:9">
      <c r="A3837" s="32" t="s">
        <v>2094</v>
      </c>
      <c r="B3837" s="32" t="s">
        <v>2605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Skenmove.com</v>
      </c>
      <c r="I3837" s="26" t="str">
        <f>IF(E3837="","",INDEX('기사 리스트'!B:B,MATCH("https://skinnonews.com"&amp;A3837,'기사 리스트'!C:C,0)))</f>
        <v/>
      </c>
    </row>
    <row r="3838" spans="1:9">
      <c r="A3838" s="32" t="s">
        <v>1053</v>
      </c>
      <c r="B3838" s="32" t="s">
        <v>2616</v>
      </c>
      <c r="C3838" s="32">
        <v>1</v>
      </c>
      <c r="D3838" s="32">
        <v>1</v>
      </c>
      <c r="E3838" s="26">
        <f>IFERROR(MATCH(A3838,기사별유입!$J$3:$J$3072,0),"")</f>
        <v>66</v>
      </c>
      <c r="F3838" s="26" t="str">
        <f>IF(E3838="","",E3838&amp;"@"&amp;COUNTIF($E$1:E3838,E3838))</f>
        <v>66@8</v>
      </c>
      <c r="G3838" s="26" t="str">
        <f t="shared" si="59"/>
        <v>Baidu</v>
      </c>
      <c r="I3838" s="26" t="str">
        <f>IF(E3838="","",INDEX('기사 리스트'!B:B,MATCH("https://skinnonews.com"&amp;A3838,'기사 리스트'!C:C,0)))</f>
        <v>SK이노베이션, 2024년 조직개편 및 임원인사 “불확실한 경영환경 대비, 내실 강화로 위기 대응력 높인다”</v>
      </c>
    </row>
    <row r="3839" spans="1:9">
      <c r="A3839" s="32" t="s">
        <v>1053</v>
      </c>
      <c r="B3839" s="32" t="s">
        <v>2617</v>
      </c>
      <c r="C3839" s="32">
        <v>1</v>
      </c>
      <c r="D3839" s="32">
        <v>1</v>
      </c>
      <c r="E3839" s="26">
        <f>IFERROR(MATCH(A3839,기사별유입!$J$3:$J$3072,0),"")</f>
        <v>66</v>
      </c>
      <c r="F3839" s="26" t="str">
        <f>IF(E3839="","",E3839&amp;"@"&amp;COUNTIF($E$1:E3839,E3839))</f>
        <v>66@9</v>
      </c>
      <c r="G3839" s="26" t="str">
        <f t="shared" si="59"/>
        <v>Instagramstory</v>
      </c>
      <c r="I3839" s="26" t="str">
        <f>IF(E3839="","",INDEX('기사 리스트'!B:B,MATCH("https://skinnonews.com"&amp;A3839,'기사 리스트'!C:C,0)))</f>
        <v>SK이노베이션, 2024년 조직개편 및 임원인사 “불확실한 경영환경 대비, 내실 강화로 위기 대응력 높인다”</v>
      </c>
    </row>
    <row r="3840" spans="1:9">
      <c r="A3840" s="32" t="s">
        <v>1053</v>
      </c>
      <c r="B3840" s="32" t="s">
        <v>2604</v>
      </c>
      <c r="C3840" s="32">
        <v>1</v>
      </c>
      <c r="D3840" s="32">
        <v>1</v>
      </c>
      <c r="E3840" s="26">
        <f>IFERROR(MATCH(A3840,기사별유입!$J$3:$J$3072,0),"")</f>
        <v>66</v>
      </c>
      <c r="F3840" s="26" t="str">
        <f>IF(E3840="","",E3840&amp;"@"&amp;COUNTIF($E$1:E3840,E3840))</f>
        <v>66@10</v>
      </c>
      <c r="G3840" s="26" t="str">
        <f t="shared" si="59"/>
        <v>Skgeocentric.com</v>
      </c>
      <c r="I3840" s="26" t="str">
        <f>IF(E3840="","",INDEX('기사 리스트'!B:B,MATCH("https://skinnonews.com"&amp;A3840,'기사 리스트'!C:C,0)))</f>
        <v>SK이노베이션, 2024년 조직개편 및 임원인사 “불확실한 경영환경 대비, 내실 강화로 위기 대응력 높인다”</v>
      </c>
    </row>
    <row r="3841" spans="1:9">
      <c r="A3841" s="32" t="s">
        <v>1068</v>
      </c>
      <c r="B3841" s="32" t="s">
        <v>2609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Bing</v>
      </c>
      <c r="I3841" s="26" t="str">
        <f>IF(E3841="","",INDEX('기사 리스트'!B:B,MATCH("https://skinnonews.com"&amp;A3841,'기사 리스트'!C:C,0)))</f>
        <v/>
      </c>
    </row>
    <row r="3842" spans="1:9">
      <c r="A3842" s="32" t="s">
        <v>1068</v>
      </c>
      <c r="B3842" s="32" t="s">
        <v>2598</v>
      </c>
      <c r="C3842" s="32">
        <v>1</v>
      </c>
      <c r="D3842" s="32">
        <v>1</v>
      </c>
      <c r="E3842" s="26" t="str">
        <f>IFERROR(MATCH(A3842,기사별유입!$J$3:$J$3072,0),"")</f>
        <v/>
      </c>
      <c r="F3842" s="26" t="str">
        <f>IF(E3842="","",E3842&amp;"@"&amp;COUNTIF($E$1:E3842,E3842))</f>
        <v/>
      </c>
      <c r="G3842" s="26" t="str">
        <f t="shared" si="59"/>
        <v>Naver 검색</v>
      </c>
      <c r="I3842" s="26" t="str">
        <f>IF(E3842="","",INDEX('기사 리스트'!B:B,MATCH("https://skinnonews.com"&amp;A3842,'기사 리스트'!C:C,0)))</f>
        <v/>
      </c>
    </row>
    <row r="3843" spans="1:9">
      <c r="A3843" s="32" t="s">
        <v>1068</v>
      </c>
      <c r="B3843" s="32" t="s">
        <v>2601</v>
      </c>
      <c r="C3843" s="32">
        <v>1</v>
      </c>
      <c r="D3843" s="32">
        <v>1</v>
      </c>
      <c r="E3843" s="26" t="str">
        <f>IFERROR(MATCH(A3843,기사별유입!$J$3:$J$3072,0),"")</f>
        <v/>
      </c>
      <c r="F3843" s="26" t="str">
        <f>IF(E3843="","",E3843&amp;"@"&amp;COUNTIF($E$1:E3843,E3843))</f>
        <v/>
      </c>
      <c r="G3843" s="26" t="str">
        <f t="shared" ref="G3843:G3906" si="60">IF(B3843="naver","Naver 검색",IF(B3843="google","Google 검색",IF(B3843="(direct)","직접유입",UPPER(LEFT(B3843,1))&amp;MID(B3843,2,99))))</f>
        <v>Naver.com</v>
      </c>
      <c r="I3843" s="26" t="str">
        <f>IF(E3843="","",INDEX('기사 리스트'!B:B,MATCH("https://skinnonews.com"&amp;A3843,'기사 리스트'!C:C,0)))</f>
        <v/>
      </c>
    </row>
    <row r="3844" spans="1:9">
      <c r="A3844" s="32" t="s">
        <v>1397</v>
      </c>
      <c r="B3844" s="32" t="s">
        <v>2607</v>
      </c>
      <c r="C3844" s="32">
        <v>1</v>
      </c>
      <c r="D3844" s="32">
        <v>1</v>
      </c>
      <c r="E3844" s="26" t="str">
        <f>IFERROR(MATCH(A3844,기사별유입!$J$3:$J$3072,0),"")</f>
        <v/>
      </c>
      <c r="F3844" s="26" t="str">
        <f>IF(E3844="","",E3844&amp;"@"&amp;COUNTIF($E$1:E3844,E3844))</f>
        <v/>
      </c>
      <c r="G3844" s="26" t="str">
        <f t="shared" si="60"/>
        <v>Linkedin.com</v>
      </c>
      <c r="I3844" s="26" t="str">
        <f>IF(E3844="","",INDEX('기사 리스트'!B:B,MATCH("https://skinnonews.com"&amp;A3844,'기사 리스트'!C:C,0)))</f>
        <v/>
      </c>
    </row>
    <row r="3845" spans="1:9">
      <c r="A3845" s="32" t="s">
        <v>3975</v>
      </c>
      <c r="B3845" s="32" t="s">
        <v>2596</v>
      </c>
      <c r="C3845" s="32">
        <v>1</v>
      </c>
      <c r="D3845" s="32">
        <v>1</v>
      </c>
      <c r="E3845" s="26" t="str">
        <f>IFERROR(MATCH(A3845,기사별유입!$J$3:$J$3072,0),"")</f>
        <v/>
      </c>
      <c r="F3845" s="26" t="str">
        <f>IF(E3845="","",E3845&amp;"@"&amp;COUNTIF($E$1:E3845,E3845))</f>
        <v/>
      </c>
      <c r="G3845" s="26" t="str">
        <f t="shared" si="60"/>
        <v>Google 검색</v>
      </c>
      <c r="I3845" s="26" t="str">
        <f>IF(E3845="","",INDEX('기사 리스트'!B:B,MATCH("https://skinnonews.com"&amp;A3845,'기사 리스트'!C:C,0)))</f>
        <v/>
      </c>
    </row>
    <row r="3846" spans="1:9">
      <c r="A3846" s="32" t="s">
        <v>3976</v>
      </c>
      <c r="B3846" s="32" t="s">
        <v>2596</v>
      </c>
      <c r="C3846" s="32">
        <v>1</v>
      </c>
      <c r="D3846" s="32">
        <v>1</v>
      </c>
      <c r="E3846" s="26" t="str">
        <f>IFERROR(MATCH(A3846,기사별유입!$J$3:$J$3072,0),"")</f>
        <v/>
      </c>
      <c r="F3846" s="26" t="str">
        <f>IF(E3846="","",E3846&amp;"@"&amp;COUNTIF($E$1:E3846,E3846))</f>
        <v/>
      </c>
      <c r="G3846" s="26" t="str">
        <f t="shared" si="60"/>
        <v>Google 검색</v>
      </c>
      <c r="I3846" s="26" t="str">
        <f>IF(E3846="","",INDEX('기사 리스트'!B:B,MATCH("https://skinnonews.com"&amp;A3846,'기사 리스트'!C:C,0)))</f>
        <v/>
      </c>
    </row>
    <row r="3847" spans="1:9">
      <c r="A3847" s="32" t="s">
        <v>3977</v>
      </c>
      <c r="B3847" s="32" t="s">
        <v>2634</v>
      </c>
      <c r="C3847" s="32">
        <v>1</v>
      </c>
      <c r="D3847" s="32">
        <v>1</v>
      </c>
      <c r="E3847" s="26" t="str">
        <f>IFERROR(MATCH(A3847,기사별유입!$J$3:$J$3072,0),"")</f>
        <v/>
      </c>
      <c r="F3847" s="26" t="str">
        <f>IF(E3847="","",E3847&amp;"@"&amp;COUNTIF($E$1:E3847,E3847))</f>
        <v/>
      </c>
      <c r="G3847" s="26" t="str">
        <f t="shared" si="60"/>
        <v>Marklines.com</v>
      </c>
      <c r="I3847" s="26" t="str">
        <f>IF(E3847="","",INDEX('기사 리스트'!B:B,MATCH("https://skinnonews.com"&amp;A3847,'기사 리스트'!C:C,0)))</f>
        <v/>
      </c>
    </row>
    <row r="3848" spans="1:9">
      <c r="A3848" s="32" t="s">
        <v>3978</v>
      </c>
      <c r="B3848" s="32" t="s">
        <v>2596</v>
      </c>
      <c r="C3848" s="32">
        <v>1</v>
      </c>
      <c r="D3848" s="32">
        <v>1</v>
      </c>
      <c r="E3848" s="26" t="str">
        <f>IFERROR(MATCH(A3848,기사별유입!$J$3:$J$3072,0),"")</f>
        <v/>
      </c>
      <c r="F3848" s="26" t="str">
        <f>IF(E3848="","",E3848&amp;"@"&amp;COUNTIF($E$1:E3848,E3848))</f>
        <v/>
      </c>
      <c r="G3848" s="26" t="str">
        <f t="shared" si="60"/>
        <v>Google 검색</v>
      </c>
      <c r="I3848" s="26" t="str">
        <f>IF(E3848="","",INDEX('기사 리스트'!B:B,MATCH("https://skinnonews.com"&amp;A3848,'기사 리스트'!C:C,0)))</f>
        <v/>
      </c>
    </row>
    <row r="3849" spans="1:9">
      <c r="A3849" s="32" t="s">
        <v>2409</v>
      </c>
      <c r="B3849" s="32" t="s">
        <v>2596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Google 검색</v>
      </c>
      <c r="I3849" s="26" t="str">
        <f>IF(E3849="","",INDEX('기사 리스트'!B:B,MATCH("https://skinnonews.com"&amp;A3849,'기사 리스트'!C:C,0)))</f>
        <v/>
      </c>
    </row>
    <row r="3850" spans="1:9">
      <c r="A3850" s="32" t="s">
        <v>1881</v>
      </c>
      <c r="B3850" s="32" t="s">
        <v>2596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Google 검색</v>
      </c>
      <c r="I3850" s="26" t="str">
        <f>IF(E3850="","",INDEX('기사 리스트'!B:B,MATCH("https://skinnonews.com"&amp;A3850,'기사 리스트'!C:C,0)))</f>
        <v/>
      </c>
    </row>
    <row r="3851" spans="1:9">
      <c r="A3851" s="32" t="s">
        <v>1263</v>
      </c>
      <c r="B3851" s="32" t="s">
        <v>2597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직접유입</v>
      </c>
      <c r="I3851" s="26" t="str">
        <f>IF(E3851="","",INDEX('기사 리스트'!B:B,MATCH("https://skinnonews.com"&amp;A3851,'기사 리스트'!C:C,0)))</f>
        <v/>
      </c>
    </row>
    <row r="3852" spans="1:9">
      <c r="A3852" s="32" t="s">
        <v>1263</v>
      </c>
      <c r="B3852" s="32" t="s">
        <v>2598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Naver 검색</v>
      </c>
      <c r="I3852" s="26" t="str">
        <f>IF(E3852="","",INDEX('기사 리스트'!B:B,MATCH("https://skinnonews.com"&amp;A3852,'기사 리스트'!C:C,0)))</f>
        <v/>
      </c>
    </row>
    <row r="3853" spans="1:9">
      <c r="A3853" s="32" t="s">
        <v>1263</v>
      </c>
      <c r="B3853" s="32" t="s">
        <v>2601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Naver.com</v>
      </c>
      <c r="I3853" s="26" t="str">
        <f>IF(E3853="","",INDEX('기사 리스트'!B:B,MATCH("https://skinnonews.com"&amp;A3853,'기사 리스트'!C:C,0)))</f>
        <v/>
      </c>
    </row>
    <row r="3854" spans="1:9">
      <c r="A3854" s="32" t="s">
        <v>1263</v>
      </c>
      <c r="B3854" s="32" t="s">
        <v>2599</v>
      </c>
      <c r="C3854" s="32">
        <v>1</v>
      </c>
      <c r="D3854" s="32">
        <v>1</v>
      </c>
      <c r="E3854" s="26" t="str">
        <f>IFERROR(MATCH(A3854,기사별유입!$J$3:$J$3072,0),"")</f>
        <v/>
      </c>
      <c r="F3854" s="26" t="str">
        <f>IF(E3854="","",E3854&amp;"@"&amp;COUNTIF($E$1:E3854,E3854))</f>
        <v/>
      </c>
      <c r="G3854" s="26" t="str">
        <f t="shared" si="60"/>
        <v>Sk-on.com</v>
      </c>
      <c r="I3854" s="26" t="str">
        <f>IF(E3854="","",INDEX('기사 리스트'!B:B,MATCH("https://skinnonews.com"&amp;A3854,'기사 리스트'!C:C,0)))</f>
        <v/>
      </c>
    </row>
    <row r="3855" spans="1:9">
      <c r="A3855" s="32" t="s">
        <v>1984</v>
      </c>
      <c r="B3855" s="32" t="s">
        <v>2597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직접유입</v>
      </c>
      <c r="I3855" s="26" t="str">
        <f>IF(E3855="","",INDEX('기사 리스트'!B:B,MATCH("https://skinnonews.com"&amp;A3855,'기사 리스트'!C:C,0)))</f>
        <v/>
      </c>
    </row>
    <row r="3856" spans="1:9">
      <c r="A3856" s="32" t="s">
        <v>1984</v>
      </c>
      <c r="B3856" s="32" t="s">
        <v>2596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Google 검색</v>
      </c>
      <c r="I3856" s="26" t="str">
        <f>IF(E3856="","",INDEX('기사 리스트'!B:B,MATCH("https://skinnonews.com"&amp;A3856,'기사 리스트'!C:C,0)))</f>
        <v/>
      </c>
    </row>
    <row r="3857" spans="1:9">
      <c r="A3857" s="32" t="s">
        <v>1984</v>
      </c>
      <c r="B3857" s="32" t="s">
        <v>2598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Naver 검색</v>
      </c>
      <c r="I3857" s="26" t="str">
        <f>IF(E3857="","",INDEX('기사 리스트'!B:B,MATCH("https://skinnonews.com"&amp;A3857,'기사 리스트'!C:C,0)))</f>
        <v/>
      </c>
    </row>
    <row r="3858" spans="1:9">
      <c r="A3858" s="32" t="s">
        <v>1037</v>
      </c>
      <c r="B3858" s="32" t="s">
        <v>2955</v>
      </c>
      <c r="C3858" s="32">
        <v>1</v>
      </c>
      <c r="D3858" s="32">
        <v>1</v>
      </c>
      <c r="E3858" s="26">
        <f>IFERROR(MATCH(A3858,기사별유입!$J$3:$J$3072,0),"")</f>
        <v>24</v>
      </c>
      <c r="F3858" s="26" t="str">
        <f>IF(E3858="","",E3858&amp;"@"&amp;COUNTIF($E$1:E3858,E3858))</f>
        <v>24@8</v>
      </c>
      <c r="G3858" s="26" t="str">
        <f t="shared" si="60"/>
        <v>Link.inpock.co.kr</v>
      </c>
      <c r="I3858" s="26" t="str">
        <f>IF(E3858="","",INDEX('기사 리스트'!B:B,MATCH("https://skinnonews.com"&amp;A3858,'기사 리스트'!C:C,0)))</f>
        <v>폐식용유로 하늘을 나는 비행기가 있다?! 새로운 대안으로 떠오른 지속가능항공유(SAF) – 겨울 여행 시즌, 알고 가면 더 재밌다(2)</v>
      </c>
    </row>
    <row r="3859" spans="1:9">
      <c r="A3859" s="32" t="s">
        <v>1037</v>
      </c>
      <c r="B3859" s="32" t="s">
        <v>2601</v>
      </c>
      <c r="C3859" s="32">
        <v>1</v>
      </c>
      <c r="D3859" s="32">
        <v>1</v>
      </c>
      <c r="E3859" s="26">
        <f>IFERROR(MATCH(A3859,기사별유입!$J$3:$J$3072,0),"")</f>
        <v>24</v>
      </c>
      <c r="F3859" s="26" t="str">
        <f>IF(E3859="","",E3859&amp;"@"&amp;COUNTIF($E$1:E3859,E3859))</f>
        <v>24@9</v>
      </c>
      <c r="G3859" s="26" t="str">
        <f t="shared" si="60"/>
        <v>Naver.com</v>
      </c>
      <c r="I3859" s="26" t="str">
        <f>IF(E3859="","",INDEX('기사 리스트'!B:B,MATCH("https://skinnonews.com"&amp;A3859,'기사 리스트'!C:C,0)))</f>
        <v>폐식용유로 하늘을 나는 비행기가 있다?! 새로운 대안으로 떠오른 지속가능항공유(SAF) – 겨울 여행 시즌, 알고 가면 더 재밌다(2)</v>
      </c>
    </row>
    <row r="3860" spans="1:9">
      <c r="A3860" s="32" t="s">
        <v>1580</v>
      </c>
      <c r="B3860" s="32" t="s">
        <v>2599</v>
      </c>
      <c r="C3860" s="32">
        <v>1</v>
      </c>
      <c r="D3860" s="32">
        <v>1</v>
      </c>
      <c r="E3860" s="26" t="str">
        <f>IFERROR(MATCH(A3860,기사별유입!$J$3:$J$3072,0),"")</f>
        <v/>
      </c>
      <c r="F3860" s="26" t="str">
        <f>IF(E3860="","",E3860&amp;"@"&amp;COUNTIF($E$1:E3860,E3860))</f>
        <v/>
      </c>
      <c r="G3860" s="26" t="str">
        <f t="shared" si="60"/>
        <v>Sk-on.com</v>
      </c>
      <c r="I3860" s="26" t="str">
        <f>IF(E3860="","",INDEX('기사 리스트'!B:B,MATCH("https://skinnonews.com"&amp;A3860,'기사 리스트'!C:C,0)))</f>
        <v/>
      </c>
    </row>
    <row r="3861" spans="1:9">
      <c r="A3861" s="32" t="s">
        <v>1158</v>
      </c>
      <c r="B3861" s="32" t="s">
        <v>2609</v>
      </c>
      <c r="C3861" s="32">
        <v>1</v>
      </c>
      <c r="D3861" s="32">
        <v>1</v>
      </c>
      <c r="E3861" s="26" t="str">
        <f>IFERROR(MATCH(A3861,기사별유입!$J$3:$J$3072,0),"")</f>
        <v/>
      </c>
      <c r="F3861" s="26" t="str">
        <f>IF(E3861="","",E3861&amp;"@"&amp;COUNTIF($E$1:E3861,E3861))</f>
        <v/>
      </c>
      <c r="G3861" s="26" t="str">
        <f t="shared" si="60"/>
        <v>Bing</v>
      </c>
      <c r="I3861" s="26" t="str">
        <f>IF(E3861="","",INDEX('기사 리스트'!B:B,MATCH("https://skinnonews.com"&amp;A3861,'기사 리스트'!C:C,0)))</f>
        <v/>
      </c>
    </row>
    <row r="3862" spans="1:9">
      <c r="A3862" s="32" t="s">
        <v>1724</v>
      </c>
      <c r="B3862" s="32" t="s">
        <v>2603</v>
      </c>
      <c r="C3862" s="32">
        <v>1</v>
      </c>
      <c r="D3862" s="32">
        <v>1</v>
      </c>
      <c r="E3862" s="26" t="str">
        <f>IFERROR(MATCH(A3862,기사별유입!$J$3:$J$3072,0),"")</f>
        <v/>
      </c>
      <c r="F3862" s="26" t="str">
        <f>IF(E3862="","",E3862&amp;"@"&amp;COUNTIF($E$1:E3862,E3862))</f>
        <v/>
      </c>
      <c r="G3862" s="26" t="str">
        <f t="shared" si="60"/>
        <v>Skenergy.com</v>
      </c>
      <c r="I3862" s="26" t="str">
        <f>IF(E3862="","",INDEX('기사 리스트'!B:B,MATCH("https://skinnonews.com"&amp;A3862,'기사 리스트'!C:C,0)))</f>
        <v/>
      </c>
    </row>
    <row r="3863" spans="1:9">
      <c r="A3863" s="32" t="s">
        <v>1280</v>
      </c>
      <c r="B3863" s="32" t="s">
        <v>2597</v>
      </c>
      <c r="C3863" s="32">
        <v>1</v>
      </c>
      <c r="D3863" s="32">
        <v>1</v>
      </c>
      <c r="E3863" s="26" t="str">
        <f>IFERROR(MATCH(A3863,기사별유입!$J$3:$J$3072,0),"")</f>
        <v/>
      </c>
      <c r="F3863" s="26" t="str">
        <f>IF(E3863="","",E3863&amp;"@"&amp;COUNTIF($E$1:E3863,E3863))</f>
        <v/>
      </c>
      <c r="G3863" s="26" t="str">
        <f t="shared" si="60"/>
        <v>직접유입</v>
      </c>
      <c r="I3863" s="26" t="str">
        <f>IF(E3863="","",INDEX('기사 리스트'!B:B,MATCH("https://skinnonews.com"&amp;A3863,'기사 리스트'!C:C,0)))</f>
        <v/>
      </c>
    </row>
    <row r="3864" spans="1:9">
      <c r="A3864" s="32" t="s">
        <v>1280</v>
      </c>
      <c r="B3864" s="32" t="s">
        <v>2605</v>
      </c>
      <c r="C3864" s="32">
        <v>1</v>
      </c>
      <c r="D3864" s="32">
        <v>1</v>
      </c>
      <c r="E3864" s="26" t="str">
        <f>IFERROR(MATCH(A3864,기사별유입!$J$3:$J$3072,0),"")</f>
        <v/>
      </c>
      <c r="F3864" s="26" t="str">
        <f>IF(E3864="","",E3864&amp;"@"&amp;COUNTIF($E$1:E3864,E3864))</f>
        <v/>
      </c>
      <c r="G3864" s="26" t="str">
        <f t="shared" si="60"/>
        <v>Skenmove.com</v>
      </c>
      <c r="I3864" s="26" t="str">
        <f>IF(E3864="","",INDEX('기사 리스트'!B:B,MATCH("https://skinnonews.com"&amp;A3864,'기사 리스트'!C:C,0)))</f>
        <v/>
      </c>
    </row>
    <row r="3865" spans="1:9">
      <c r="A3865" s="32" t="s">
        <v>1084</v>
      </c>
      <c r="B3865" s="32" t="s">
        <v>2612</v>
      </c>
      <c r="C3865" s="32">
        <v>1</v>
      </c>
      <c r="D3865" s="32">
        <v>1</v>
      </c>
      <c r="E3865" s="26" t="str">
        <f>IFERROR(MATCH(A3865,기사별유입!$J$3:$J$3072,0),"")</f>
        <v/>
      </c>
      <c r="F3865" s="26" t="str">
        <f>IF(E3865="","",E3865&amp;"@"&amp;COUNTIF($E$1:E3865,E3865))</f>
        <v/>
      </c>
      <c r="G3865" s="26" t="str">
        <f t="shared" si="60"/>
        <v>Youtube.com</v>
      </c>
      <c r="I3865" s="26" t="str">
        <f>IF(E3865="","",INDEX('기사 리스트'!B:B,MATCH("https://skinnonews.com"&amp;A3865,'기사 리스트'!C:C,0)))</f>
        <v/>
      </c>
    </row>
    <row r="3866" spans="1:9">
      <c r="A3866" s="32" t="s">
        <v>1244</v>
      </c>
      <c r="B3866" s="32" t="s">
        <v>2602</v>
      </c>
      <c r="C3866" s="32">
        <v>1</v>
      </c>
      <c r="D3866" s="32">
        <v>1</v>
      </c>
      <c r="E3866" s="26" t="str">
        <f>IFERROR(MATCH(A3866,기사별유입!$J$3:$J$3072,0),"")</f>
        <v/>
      </c>
      <c r="F3866" s="26" t="str">
        <f>IF(E3866="","",E3866&amp;"@"&amp;COUNTIF($E$1:E3866,E3866))</f>
        <v/>
      </c>
      <c r="G3866" s="26" t="str">
        <f t="shared" si="60"/>
        <v>Skincheonpetrochem.com</v>
      </c>
      <c r="I3866" s="26" t="str">
        <f>IF(E3866="","",INDEX('기사 리스트'!B:B,MATCH("https://skinnonews.com"&amp;A3866,'기사 리스트'!C:C,0)))</f>
        <v/>
      </c>
    </row>
    <row r="3867" spans="1:9">
      <c r="A3867" s="32" t="s">
        <v>2095</v>
      </c>
      <c r="B3867" s="32" t="s">
        <v>2596</v>
      </c>
      <c r="C3867" s="32">
        <v>1</v>
      </c>
      <c r="D3867" s="32">
        <v>1</v>
      </c>
      <c r="E3867" s="26" t="str">
        <f>IFERROR(MATCH(A3867,기사별유입!$J$3:$J$3072,0),"")</f>
        <v/>
      </c>
      <c r="F3867" s="26" t="str">
        <f>IF(E3867="","",E3867&amp;"@"&amp;COUNTIF($E$1:E3867,E3867))</f>
        <v/>
      </c>
      <c r="G3867" s="26" t="str">
        <f t="shared" si="60"/>
        <v>Google 검색</v>
      </c>
      <c r="I3867" s="26" t="str">
        <f>IF(E3867="","",INDEX('기사 리스트'!B:B,MATCH("https://skinnonews.com"&amp;A3867,'기사 리스트'!C:C,0)))</f>
        <v/>
      </c>
    </row>
    <row r="3868" spans="1:9">
      <c r="A3868" s="32" t="s">
        <v>1216</v>
      </c>
      <c r="B3868" s="32" t="s">
        <v>2596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Google 검색</v>
      </c>
      <c r="I3868" s="26" t="str">
        <f>IF(E3868="","",INDEX('기사 리스트'!B:B,MATCH("https://skinnonews.com"&amp;A3868,'기사 리스트'!C:C,0)))</f>
        <v/>
      </c>
    </row>
    <row r="3869" spans="1:9">
      <c r="A3869" s="32" t="s">
        <v>1322</v>
      </c>
      <c r="B3869" s="32" t="s">
        <v>2597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직접유입</v>
      </c>
      <c r="I3869" s="26" t="str">
        <f>IF(E3869="","",INDEX('기사 리스트'!B:B,MATCH("https://skinnonews.com"&amp;A3869,'기사 리스트'!C:C,0)))</f>
        <v/>
      </c>
    </row>
    <row r="3870" spans="1:9">
      <c r="A3870" s="32" t="s">
        <v>1322</v>
      </c>
      <c r="B3870" s="32" t="s">
        <v>2603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Skenergy.com</v>
      </c>
      <c r="I3870" s="26" t="str">
        <f>IF(E3870="","",INDEX('기사 리스트'!B:B,MATCH("https://skinnonews.com"&amp;A3870,'기사 리스트'!C:C,0)))</f>
        <v/>
      </c>
    </row>
    <row r="3871" spans="1:9">
      <c r="A3871" s="32" t="s">
        <v>1310</v>
      </c>
      <c r="B3871" s="32" t="s">
        <v>2599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Sk-on.com</v>
      </c>
      <c r="I3871" s="26" t="str">
        <f>IF(E3871="","",INDEX('기사 리스트'!B:B,MATCH("https://skinnonews.com"&amp;A3871,'기사 리스트'!C:C,0)))</f>
        <v/>
      </c>
    </row>
    <row r="3872" spans="1:9">
      <c r="A3872" s="32" t="s">
        <v>1281</v>
      </c>
      <c r="B3872" s="32" t="s">
        <v>2643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Lens.google.com</v>
      </c>
      <c r="I3872" s="26" t="str">
        <f>IF(E3872="","",INDEX('기사 리스트'!B:B,MATCH("https://skinnonews.com"&amp;A3872,'기사 리스트'!C:C,0)))</f>
        <v/>
      </c>
    </row>
    <row r="3873" spans="1:9">
      <c r="A3873" s="32" t="s">
        <v>3979</v>
      </c>
      <c r="B3873" s="32" t="s">
        <v>2596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Google 검색</v>
      </c>
      <c r="I3873" s="26" t="str">
        <f>IF(E3873="","",INDEX('기사 리스트'!B:B,MATCH("https://skinnonews.com"&amp;A3873,'기사 리스트'!C:C,0)))</f>
        <v/>
      </c>
    </row>
    <row r="3874" spans="1:9">
      <c r="A3874" s="32" t="s">
        <v>1113</v>
      </c>
      <c r="B3874" s="32" t="s">
        <v>2611</v>
      </c>
      <c r="C3874" s="32">
        <v>1</v>
      </c>
      <c r="D3874" s="32">
        <v>1</v>
      </c>
      <c r="E3874" s="26" t="str">
        <f>IFERROR(MATCH(A3874,기사별유입!$J$3:$J$3072,0),"")</f>
        <v/>
      </c>
      <c r="F3874" s="26" t="str">
        <f>IF(E3874="","",E3874&amp;"@"&amp;COUNTIF($E$1:E3874,E3874))</f>
        <v/>
      </c>
      <c r="G3874" s="26" t="str">
        <f t="shared" si="60"/>
        <v>Namu.wiki</v>
      </c>
      <c r="I3874" s="26" t="str">
        <f>IF(E3874="","",INDEX('기사 리스트'!B:B,MATCH("https://skinnonews.com"&amp;A3874,'기사 리스트'!C:C,0)))</f>
        <v/>
      </c>
    </row>
    <row r="3875" spans="1:9">
      <c r="A3875" s="32" t="s">
        <v>1113</v>
      </c>
      <c r="B3875" s="32" t="s">
        <v>2599</v>
      </c>
      <c r="C3875" s="32">
        <v>1</v>
      </c>
      <c r="D3875" s="32">
        <v>1</v>
      </c>
      <c r="E3875" s="26" t="str">
        <f>IFERROR(MATCH(A3875,기사별유입!$J$3:$J$3072,0),"")</f>
        <v/>
      </c>
      <c r="F3875" s="26" t="str">
        <f>IF(E3875="","",E3875&amp;"@"&amp;COUNTIF($E$1:E3875,E3875))</f>
        <v/>
      </c>
      <c r="G3875" s="26" t="str">
        <f t="shared" si="60"/>
        <v>Sk-on.com</v>
      </c>
      <c r="I3875" s="26" t="str">
        <f>IF(E3875="","",INDEX('기사 리스트'!B:B,MATCH("https://skinnonews.com"&amp;A3875,'기사 리스트'!C:C,0)))</f>
        <v/>
      </c>
    </row>
    <row r="3876" spans="1:9">
      <c r="A3876" s="32" t="s">
        <v>1323</v>
      </c>
      <c r="B3876" s="32" t="s">
        <v>2615</v>
      </c>
      <c r="C3876" s="32">
        <v>1</v>
      </c>
      <c r="D3876" s="32">
        <v>1</v>
      </c>
      <c r="E3876" s="26" t="str">
        <f>IFERROR(MATCH(A3876,기사별유입!$J$3:$J$3072,0),"")</f>
        <v/>
      </c>
      <c r="F3876" s="26" t="str">
        <f>IF(E3876="","",E3876&amp;"@"&amp;COUNTIF($E$1:E3876,E3876))</f>
        <v/>
      </c>
      <c r="G3876" s="26" t="str">
        <f t="shared" si="60"/>
        <v>(not set)</v>
      </c>
      <c r="I3876" s="26" t="str">
        <f>IF(E3876="","",INDEX('기사 리스트'!B:B,MATCH("https://skinnonews.com"&amp;A3876,'기사 리스트'!C:C,0)))</f>
        <v/>
      </c>
    </row>
    <row r="3877" spans="1:9">
      <c r="A3877" s="32" t="s">
        <v>1323</v>
      </c>
      <c r="B3877" s="32" t="s">
        <v>2606</v>
      </c>
      <c r="C3877" s="32">
        <v>1</v>
      </c>
      <c r="D3877" s="32">
        <v>1</v>
      </c>
      <c r="E3877" s="26" t="str">
        <f>IFERROR(MATCH(A3877,기사별유입!$J$3:$J$3072,0),"")</f>
        <v/>
      </c>
      <c r="F3877" s="26" t="str">
        <f>IF(E3877="","",E3877&amp;"@"&amp;COUNTIF($E$1:E3877,E3877))</f>
        <v/>
      </c>
      <c r="G3877" s="26" t="str">
        <f t="shared" si="60"/>
        <v>M.search.naver.com</v>
      </c>
      <c r="I3877" s="26" t="str">
        <f>IF(E3877="","",INDEX('기사 리스트'!B:B,MATCH("https://skinnonews.com"&amp;A3877,'기사 리스트'!C:C,0)))</f>
        <v/>
      </c>
    </row>
    <row r="3878" spans="1:9">
      <c r="A3878" s="32" t="s">
        <v>1233</v>
      </c>
      <c r="B3878" s="32" t="s">
        <v>2597</v>
      </c>
      <c r="C3878" s="32">
        <v>1</v>
      </c>
      <c r="D3878" s="32">
        <v>1</v>
      </c>
      <c r="E3878" s="26" t="str">
        <f>IFERROR(MATCH(A3878,기사별유입!$J$3:$J$3072,0),"")</f>
        <v/>
      </c>
      <c r="F3878" s="26" t="str">
        <f>IF(E3878="","",E3878&amp;"@"&amp;COUNTIF($E$1:E3878,E3878))</f>
        <v/>
      </c>
      <c r="G3878" s="26" t="str">
        <f t="shared" si="60"/>
        <v>직접유입</v>
      </c>
      <c r="I3878" s="26" t="str">
        <f>IF(E3878="","",INDEX('기사 리스트'!B:B,MATCH("https://skinnonews.com"&amp;A3878,'기사 리스트'!C:C,0)))</f>
        <v/>
      </c>
    </row>
    <row r="3879" spans="1:9">
      <c r="A3879" s="32" t="s">
        <v>1233</v>
      </c>
      <c r="B3879" s="32" t="s">
        <v>2598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Naver 검색</v>
      </c>
      <c r="I3879" s="26" t="str">
        <f>IF(E3879="","",INDEX('기사 리스트'!B:B,MATCH("https://skinnonews.com"&amp;A3879,'기사 리스트'!C:C,0)))</f>
        <v/>
      </c>
    </row>
    <row r="3880" spans="1:9">
      <c r="A3880" s="32" t="s">
        <v>1233</v>
      </c>
      <c r="B3880" s="32" t="s">
        <v>2612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Youtube.com</v>
      </c>
      <c r="I3880" s="26" t="str">
        <f>IF(E3880="","",INDEX('기사 리스트'!B:B,MATCH("https://skinnonews.com"&amp;A3880,'기사 리스트'!C:C,0)))</f>
        <v/>
      </c>
    </row>
    <row r="3881" spans="1:9">
      <c r="A3881" s="32" t="s">
        <v>1398</v>
      </c>
      <c r="B3881" s="32" t="s">
        <v>2609</v>
      </c>
      <c r="C3881" s="32">
        <v>1</v>
      </c>
      <c r="D3881" s="32">
        <v>1</v>
      </c>
      <c r="E3881" s="26" t="str">
        <f>IFERROR(MATCH(A3881,기사별유입!$J$3:$J$3072,0),"")</f>
        <v/>
      </c>
      <c r="F3881" s="26" t="str">
        <f>IF(E3881="","",E3881&amp;"@"&amp;COUNTIF($E$1:E3881,E3881))</f>
        <v/>
      </c>
      <c r="G3881" s="26" t="str">
        <f t="shared" si="60"/>
        <v>Bing</v>
      </c>
      <c r="I3881" s="26" t="str">
        <f>IF(E3881="","",INDEX('기사 리스트'!B:B,MATCH("https://skinnonews.com"&amp;A3881,'기사 리스트'!C:C,0)))</f>
        <v/>
      </c>
    </row>
    <row r="3882" spans="1:9">
      <c r="A3882" s="32" t="s">
        <v>1019</v>
      </c>
      <c r="B3882" s="32" t="s">
        <v>2601</v>
      </c>
      <c r="C3882" s="32">
        <v>1</v>
      </c>
      <c r="D3882" s="32">
        <v>1</v>
      </c>
      <c r="E3882" s="26">
        <f>IFERROR(MATCH(A3882,기사별유입!$J$3:$J$3072,0),"")</f>
        <v>4</v>
      </c>
      <c r="F3882" s="26" t="str">
        <f>IF(E3882="","",E3882&amp;"@"&amp;COUNTIF($E$1:E3882,E3882))</f>
        <v>4@6</v>
      </c>
      <c r="G3882" s="26" t="str">
        <f t="shared" si="60"/>
        <v>Naver.com</v>
      </c>
      <c r="I3882" s="26" t="str">
        <f>IF(E3882="","",INDEX('기사 리스트'!B:B,MATCH("https://skinnonews.com"&amp;A3882,'기사 리스트'!C:C,0)))</f>
        <v>[카드뉴스] "액체에 전자기기를 담근다?” - AI시대, 꼭 필요한 차세대 열관리 기술 ‘액침냉각’</v>
      </c>
    </row>
    <row r="3883" spans="1:9">
      <c r="A3883" s="32" t="s">
        <v>1019</v>
      </c>
      <c r="B3883" s="32" t="s">
        <v>4827</v>
      </c>
      <c r="C3883" s="32">
        <v>1</v>
      </c>
      <c r="D3883" s="32">
        <v>1</v>
      </c>
      <c r="E3883" s="26">
        <f>IFERROR(MATCH(A3883,기사별유입!$J$3:$J$3072,0),"")</f>
        <v>4</v>
      </c>
      <c r="F3883" s="26" t="str">
        <f>IF(E3883="","",E3883&amp;"@"&amp;COUNTIF($E$1:E3883,E3883))</f>
        <v>4@7</v>
      </c>
      <c r="G3883" s="26" t="str">
        <f t="shared" si="60"/>
        <v>News.google.com</v>
      </c>
      <c r="I3883" s="26" t="str">
        <f>IF(E3883="","",INDEX('기사 리스트'!B:B,MATCH("https://skinnonews.com"&amp;A3883,'기사 리스트'!C:C,0)))</f>
        <v>[카드뉴스] "액체에 전자기기를 담근다?” - AI시대, 꼭 필요한 차세대 열관리 기술 ‘액침냉각’</v>
      </c>
    </row>
    <row r="3884" spans="1:9">
      <c r="A3884" s="32" t="s">
        <v>1019</v>
      </c>
      <c r="B3884" s="32" t="s">
        <v>2646</v>
      </c>
      <c r="C3884" s="32">
        <v>1</v>
      </c>
      <c r="D3884" s="32">
        <v>1</v>
      </c>
      <c r="E3884" s="26">
        <f>IFERROR(MATCH(A3884,기사별유입!$J$3:$J$3072,0),"")</f>
        <v>4</v>
      </c>
      <c r="F3884" s="26" t="str">
        <f>IF(E3884="","",E3884&amp;"@"&amp;COUNTIF($E$1:E3884,E3884))</f>
        <v>4@8</v>
      </c>
      <c r="G3884" s="26" t="str">
        <f t="shared" si="60"/>
        <v>Ozmailer.com</v>
      </c>
      <c r="I3884" s="26" t="str">
        <f>IF(E3884="","",INDEX('기사 리스트'!B:B,MATCH("https://skinnonews.com"&amp;A3884,'기사 리스트'!C:C,0)))</f>
        <v>[카드뉴스] "액체에 전자기기를 담근다?” - AI시대, 꼭 필요한 차세대 열관리 기술 ‘액침냉각’</v>
      </c>
    </row>
    <row r="3885" spans="1:9">
      <c r="A3885" s="32" t="s">
        <v>1019</v>
      </c>
      <c r="B3885" s="32" t="s">
        <v>2612</v>
      </c>
      <c r="C3885" s="32">
        <v>1</v>
      </c>
      <c r="D3885" s="32">
        <v>1</v>
      </c>
      <c r="E3885" s="26">
        <f>IFERROR(MATCH(A3885,기사별유입!$J$3:$J$3072,0),"")</f>
        <v>4</v>
      </c>
      <c r="F3885" s="26" t="str">
        <f>IF(E3885="","",E3885&amp;"@"&amp;COUNTIF($E$1:E3885,E3885))</f>
        <v>4@9</v>
      </c>
      <c r="G3885" s="26" t="str">
        <f t="shared" si="60"/>
        <v>Youtube.com</v>
      </c>
      <c r="I3885" s="26" t="str">
        <f>IF(E3885="","",INDEX('기사 리스트'!B:B,MATCH("https://skinnonews.com"&amp;A3885,'기사 리스트'!C:C,0)))</f>
        <v>[카드뉴스] "액체에 전자기기를 담근다?” - AI시대, 꼭 필요한 차세대 열관리 기술 ‘액침냉각’</v>
      </c>
    </row>
    <row r="3886" spans="1:9">
      <c r="A3886" s="32" t="s">
        <v>1070</v>
      </c>
      <c r="B3886" s="32" t="s">
        <v>2598</v>
      </c>
      <c r="C3886" s="32">
        <v>1</v>
      </c>
      <c r="D3886" s="32">
        <v>1</v>
      </c>
      <c r="E3886" s="26" t="str">
        <f>IFERROR(MATCH(A3886,기사별유입!$J$3:$J$3072,0),"")</f>
        <v/>
      </c>
      <c r="F3886" s="26" t="str">
        <f>IF(E3886="","",E3886&amp;"@"&amp;COUNTIF($E$1:E3886,E3886))</f>
        <v/>
      </c>
      <c r="G3886" s="26" t="str">
        <f t="shared" si="60"/>
        <v>Naver 검색</v>
      </c>
      <c r="I3886" s="26" t="str">
        <f>IF(E3886="","",INDEX('기사 리스트'!B:B,MATCH("https://skinnonews.com"&amp;A3886,'기사 리스트'!C:C,0)))</f>
        <v/>
      </c>
    </row>
    <row r="3887" spans="1:9">
      <c r="A3887" s="32" t="s">
        <v>1070</v>
      </c>
      <c r="B3887" s="32" t="s">
        <v>2619</v>
      </c>
      <c r="C3887" s="32">
        <v>1</v>
      </c>
      <c r="D3887" s="32">
        <v>1</v>
      </c>
      <c r="E3887" s="26" t="str">
        <f>IFERROR(MATCH(A3887,기사별유입!$J$3:$J$3072,0),"")</f>
        <v/>
      </c>
      <c r="F3887" s="26" t="str">
        <f>IF(E3887="","",E3887&amp;"@"&amp;COUNTIF($E$1:E3887,E3887))</f>
        <v/>
      </c>
      <c r="G3887" s="26" t="str">
        <f t="shared" si="60"/>
        <v>Skinnovation.co.kr</v>
      </c>
      <c r="I3887" s="26" t="str">
        <f>IF(E3887="","",INDEX('기사 리스트'!B:B,MATCH("https://skinnonews.com"&amp;A3887,'기사 리스트'!C:C,0)))</f>
        <v/>
      </c>
    </row>
    <row r="3888" spans="1:9">
      <c r="A3888" s="32" t="s">
        <v>3127</v>
      </c>
      <c r="B3888" s="32" t="s">
        <v>2597</v>
      </c>
      <c r="C3888" s="32">
        <v>1</v>
      </c>
      <c r="D3888" s="32">
        <v>1</v>
      </c>
      <c r="E3888" s="26" t="str">
        <f>IFERROR(MATCH(A3888,기사별유입!$J$3:$J$3072,0),"")</f>
        <v/>
      </c>
      <c r="F3888" s="26" t="str">
        <f>IF(E3888="","",E3888&amp;"@"&amp;COUNTIF($E$1:E3888,E3888))</f>
        <v/>
      </c>
      <c r="G3888" s="26" t="str">
        <f t="shared" si="60"/>
        <v>직접유입</v>
      </c>
      <c r="I3888" s="26" t="str">
        <f>IF(E3888="","",INDEX('기사 리스트'!B:B,MATCH("https://skinnonews.com"&amp;A3888,'기사 리스트'!C:C,0)))</f>
        <v/>
      </c>
    </row>
    <row r="3889" spans="1:9">
      <c r="A3889" s="32" t="s">
        <v>1207</v>
      </c>
      <c r="B3889" s="32" t="s">
        <v>2598</v>
      </c>
      <c r="C3889" s="32">
        <v>1</v>
      </c>
      <c r="D3889" s="32">
        <v>1</v>
      </c>
      <c r="E3889" s="26" t="str">
        <f>IFERROR(MATCH(A3889,기사별유입!$J$3:$J$3072,0),"")</f>
        <v/>
      </c>
      <c r="F3889" s="26" t="str">
        <f>IF(E3889="","",E3889&amp;"@"&amp;COUNTIF($E$1:E3889,E3889))</f>
        <v/>
      </c>
      <c r="G3889" s="26" t="str">
        <f t="shared" si="60"/>
        <v>Naver 검색</v>
      </c>
      <c r="I3889" s="26" t="str">
        <f>IF(E3889="","",INDEX('기사 리스트'!B:B,MATCH("https://skinnonews.com"&amp;A3889,'기사 리스트'!C:C,0)))</f>
        <v/>
      </c>
    </row>
    <row r="3890" spans="1:9">
      <c r="A3890" s="32" t="s">
        <v>1207</v>
      </c>
      <c r="B3890" s="32" t="s">
        <v>2631</v>
      </c>
      <c r="C3890" s="32">
        <v>1</v>
      </c>
      <c r="D3890" s="32">
        <v>1</v>
      </c>
      <c r="E3890" s="26" t="str">
        <f>IFERROR(MATCH(A3890,기사별유입!$J$3:$J$3072,0),"")</f>
        <v/>
      </c>
      <c r="F3890" s="26" t="str">
        <f>IF(E3890="","",E3890&amp;"@"&amp;COUNTIF($E$1:E3890,E3890))</f>
        <v/>
      </c>
      <c r="G3890" s="26" t="str">
        <f t="shared" si="60"/>
        <v>Newsletter</v>
      </c>
      <c r="I3890" s="26" t="str">
        <f>IF(E3890="","",INDEX('기사 리스트'!B:B,MATCH("https://skinnonews.com"&amp;A3890,'기사 리스트'!C:C,0)))</f>
        <v/>
      </c>
    </row>
    <row r="3891" spans="1:9">
      <c r="A3891" s="32" t="s">
        <v>1028</v>
      </c>
      <c r="B3891" s="32" t="s">
        <v>2600</v>
      </c>
      <c r="C3891" s="32">
        <v>1</v>
      </c>
      <c r="D3891" s="32">
        <v>1</v>
      </c>
      <c r="E3891" s="26">
        <f>IFERROR(MATCH(A3891,기사별유입!$J$3:$J$3072,0),"")</f>
        <v>14</v>
      </c>
      <c r="F3891" s="26" t="str">
        <f>IF(E3891="","",E3891&amp;"@"&amp;COUNTIF($E$1:E3891,E3891))</f>
        <v>14@4</v>
      </c>
      <c r="G3891" s="26" t="str">
        <f t="shared" si="60"/>
        <v>Facebook</v>
      </c>
      <c r="I3891" s="26" t="str">
        <f>IF(E3891="","",INDEX('기사 리스트'!B:B,MATCH("https://skinnonews.com"&amp;A3891,'기사 리스트'!C:C,0)))</f>
        <v>[팩트체크해油] “왜 나한테 그래?” – 공룡화석이 석유가 된 게 아니라고요?!</v>
      </c>
    </row>
    <row r="3892" spans="1:9">
      <c r="A3892" s="32" t="s">
        <v>1028</v>
      </c>
      <c r="B3892" s="32" t="s">
        <v>2955</v>
      </c>
      <c r="C3892" s="32">
        <v>1</v>
      </c>
      <c r="D3892" s="32">
        <v>1</v>
      </c>
      <c r="E3892" s="26">
        <f>IFERROR(MATCH(A3892,기사별유입!$J$3:$J$3072,0),"")</f>
        <v>14</v>
      </c>
      <c r="F3892" s="26" t="str">
        <f>IF(E3892="","",E3892&amp;"@"&amp;COUNTIF($E$1:E3892,E3892))</f>
        <v>14@5</v>
      </c>
      <c r="G3892" s="26" t="str">
        <f t="shared" si="60"/>
        <v>Link.inpock.co.kr</v>
      </c>
      <c r="I3892" s="26" t="str">
        <f>IF(E3892="","",INDEX('기사 리스트'!B:B,MATCH("https://skinnonews.com"&amp;A3892,'기사 리스트'!C:C,0)))</f>
        <v>[팩트체크해油] “왜 나한테 그래?” – 공룡화석이 석유가 된 게 아니라고요?!</v>
      </c>
    </row>
    <row r="3893" spans="1:9">
      <c r="A3893" s="32" t="s">
        <v>1028</v>
      </c>
      <c r="B3893" s="32" t="s">
        <v>2606</v>
      </c>
      <c r="C3893" s="32">
        <v>1</v>
      </c>
      <c r="D3893" s="32">
        <v>1</v>
      </c>
      <c r="E3893" s="26">
        <f>IFERROR(MATCH(A3893,기사별유입!$J$3:$J$3072,0),"")</f>
        <v>14</v>
      </c>
      <c r="F3893" s="26" t="str">
        <f>IF(E3893="","",E3893&amp;"@"&amp;COUNTIF($E$1:E3893,E3893))</f>
        <v>14@6</v>
      </c>
      <c r="G3893" s="26" t="str">
        <f t="shared" si="60"/>
        <v>M.search.naver.com</v>
      </c>
      <c r="I3893" s="26" t="str">
        <f>IF(E3893="","",INDEX('기사 리스트'!B:B,MATCH("https://skinnonews.com"&amp;A3893,'기사 리스트'!C:C,0)))</f>
        <v>[팩트체크해油] “왜 나한테 그래?” – 공룡화석이 석유가 된 게 아니라고요?!</v>
      </c>
    </row>
    <row r="3894" spans="1:9">
      <c r="A3894" s="32" t="s">
        <v>1028</v>
      </c>
      <c r="B3894" s="32" t="s">
        <v>2598</v>
      </c>
      <c r="C3894" s="32">
        <v>1</v>
      </c>
      <c r="D3894" s="32">
        <v>1</v>
      </c>
      <c r="E3894" s="26">
        <f>IFERROR(MATCH(A3894,기사별유입!$J$3:$J$3072,0),"")</f>
        <v>14</v>
      </c>
      <c r="F3894" s="26" t="str">
        <f>IF(E3894="","",E3894&amp;"@"&amp;COUNTIF($E$1:E3894,E3894))</f>
        <v>14@7</v>
      </c>
      <c r="G3894" s="26" t="str">
        <f t="shared" si="60"/>
        <v>Naver 검색</v>
      </c>
      <c r="I3894" s="26" t="str">
        <f>IF(E3894="","",INDEX('기사 리스트'!B:B,MATCH("https://skinnonews.com"&amp;A3894,'기사 리스트'!C:C,0)))</f>
        <v>[팩트체크해油] “왜 나한테 그래?” – 공룡화석이 석유가 된 게 아니라고요?!</v>
      </c>
    </row>
    <row r="3895" spans="1:9">
      <c r="A3895" s="32" t="s">
        <v>1028</v>
      </c>
      <c r="B3895" s="32" t="s">
        <v>2601</v>
      </c>
      <c r="C3895" s="32">
        <v>1</v>
      </c>
      <c r="D3895" s="32">
        <v>1</v>
      </c>
      <c r="E3895" s="26">
        <f>IFERROR(MATCH(A3895,기사별유입!$J$3:$J$3072,0),"")</f>
        <v>14</v>
      </c>
      <c r="F3895" s="26" t="str">
        <f>IF(E3895="","",E3895&amp;"@"&amp;COUNTIF($E$1:E3895,E3895))</f>
        <v>14@8</v>
      </c>
      <c r="G3895" s="26" t="str">
        <f t="shared" si="60"/>
        <v>Naver.com</v>
      </c>
      <c r="I3895" s="26" t="str">
        <f>IF(E3895="","",INDEX('기사 리스트'!B:B,MATCH("https://skinnonews.com"&amp;A3895,'기사 리스트'!C:C,0)))</f>
        <v>[팩트체크해油] “왜 나한테 그래?” – 공룡화석이 석유가 된 게 아니라고요?!</v>
      </c>
    </row>
    <row r="3896" spans="1:9">
      <c r="A3896" s="32" t="s">
        <v>1028</v>
      </c>
      <c r="B3896" s="32" t="s">
        <v>2671</v>
      </c>
      <c r="C3896" s="32">
        <v>1</v>
      </c>
      <c r="D3896" s="32">
        <v>1</v>
      </c>
      <c r="E3896" s="26">
        <f>IFERROR(MATCH(A3896,기사별유입!$J$3:$J$3072,0),"")</f>
        <v>14</v>
      </c>
      <c r="F3896" s="26" t="str">
        <f>IF(E3896="","",E3896&amp;"@"&amp;COUNTIF($E$1:E3896,E3896))</f>
        <v>14@9</v>
      </c>
      <c r="G3896" s="26" t="str">
        <f t="shared" si="60"/>
        <v>Wrtn.ai</v>
      </c>
      <c r="I3896" s="26" t="str">
        <f>IF(E3896="","",INDEX('기사 리스트'!B:B,MATCH("https://skinnonews.com"&amp;A3896,'기사 리스트'!C:C,0)))</f>
        <v>[팩트체크해油] “왜 나한테 그래?” – 공룡화석이 석유가 된 게 아니라고요?!</v>
      </c>
    </row>
    <row r="3897" spans="1:9">
      <c r="A3897" s="32" t="s">
        <v>1005</v>
      </c>
      <c r="B3897" s="32" t="s">
        <v>2599</v>
      </c>
      <c r="C3897" s="32">
        <v>1</v>
      </c>
      <c r="D3897" s="32">
        <v>1</v>
      </c>
      <c r="E3897" s="26">
        <f>IFERROR(MATCH(A3897,기사별유입!$J$3:$J$3072,0),"")</f>
        <v>39</v>
      </c>
      <c r="F3897" s="26" t="str">
        <f>IF(E3897="","",E3897&amp;"@"&amp;COUNTIF($E$1:E3897,E3897))</f>
        <v>39@6</v>
      </c>
      <c r="G3897" s="26" t="str">
        <f t="shared" si="60"/>
        <v>Sk-on.com</v>
      </c>
      <c r="I3897" s="26" t="str">
        <f>IF(E3897="","",INDEX('기사 리스트'!B:B,MATCH("https://skinnonews.com"&amp;A3897,'기사 리스트'!C:C,0)))</f>
        <v>[SK이노베이션 2023년 연간 실적발표] 매출액 77조2,885억원, 영업이익 1조9,039억원 – 배터리사업, 역대 최대 연간 매출 달성… 수익성 개선세 지속</v>
      </c>
    </row>
    <row r="3898" spans="1:9">
      <c r="A3898" s="32" t="s">
        <v>1005</v>
      </c>
      <c r="B3898" s="32" t="s">
        <v>2604</v>
      </c>
      <c r="C3898" s="32">
        <v>1</v>
      </c>
      <c r="D3898" s="32">
        <v>1</v>
      </c>
      <c r="E3898" s="26">
        <f>IFERROR(MATCH(A3898,기사별유입!$J$3:$J$3072,0),"")</f>
        <v>39</v>
      </c>
      <c r="F3898" s="26" t="str">
        <f>IF(E3898="","",E3898&amp;"@"&amp;COUNTIF($E$1:E3898,E3898))</f>
        <v>39@7</v>
      </c>
      <c r="G3898" s="26" t="str">
        <f t="shared" si="60"/>
        <v>Skgeocentric.com</v>
      </c>
      <c r="I3898" s="26" t="str">
        <f>IF(E3898="","",INDEX('기사 리스트'!B:B,MATCH("https://skinnonews.com"&amp;A3898,'기사 리스트'!C:C,0)))</f>
        <v>[SK이노베이션 2023년 연간 실적발표] 매출액 77조2,885억원, 영업이익 1조9,039억원 – 배터리사업, 역대 최대 연간 매출 달성… 수익성 개선세 지속</v>
      </c>
    </row>
    <row r="3899" spans="1:9">
      <c r="A3899" s="32" t="s">
        <v>1005</v>
      </c>
      <c r="B3899" s="32" t="s">
        <v>4835</v>
      </c>
      <c r="C3899" s="32">
        <v>1</v>
      </c>
      <c r="D3899" s="32">
        <v>1</v>
      </c>
      <c r="E3899" s="26">
        <f>IFERROR(MATCH(A3899,기사별유입!$J$3:$J$3072,0),"")</f>
        <v>39</v>
      </c>
      <c r="F3899" s="26" t="str">
        <f>IF(E3899="","",E3899&amp;"@"&amp;COUNTIF($E$1:E3899,E3899))</f>
        <v>39@8</v>
      </c>
      <c r="G3899" s="26" t="str">
        <f t="shared" si="60"/>
        <v>Wealthwis.com</v>
      </c>
      <c r="I3899" s="26" t="str">
        <f>IF(E3899="","",INDEX('기사 리스트'!B:B,MATCH("https://skinnonews.com"&amp;A3899,'기사 리스트'!C:C,0)))</f>
        <v>[SK이노베이션 2023년 연간 실적발표] 매출액 77조2,885억원, 영업이익 1조9,039억원 – 배터리사업, 역대 최대 연간 매출 달성… 수익성 개선세 지속</v>
      </c>
    </row>
    <row r="3900" spans="1:9">
      <c r="A3900" s="32" t="s">
        <v>1005</v>
      </c>
      <c r="B3900" s="32" t="s">
        <v>2671</v>
      </c>
      <c r="C3900" s="32">
        <v>1</v>
      </c>
      <c r="D3900" s="32">
        <v>1</v>
      </c>
      <c r="E3900" s="26">
        <f>IFERROR(MATCH(A3900,기사별유입!$J$3:$J$3072,0),"")</f>
        <v>39</v>
      </c>
      <c r="F3900" s="26" t="str">
        <f>IF(E3900="","",E3900&amp;"@"&amp;COUNTIF($E$1:E3900,E3900))</f>
        <v>39@9</v>
      </c>
      <c r="G3900" s="26" t="str">
        <f t="shared" si="60"/>
        <v>Wrtn.ai</v>
      </c>
      <c r="I3900" s="26" t="str">
        <f>IF(E3900="","",INDEX('기사 리스트'!B:B,MATCH("https://skinnonews.com"&amp;A3900,'기사 리스트'!C:C,0)))</f>
        <v>[SK이노베이션 2023년 연간 실적발표] 매출액 77조2,885억원, 영업이익 1조9,039억원 – 배터리사업, 역대 최대 연간 매출 달성… 수익성 개선세 지속</v>
      </c>
    </row>
    <row r="3901" spans="1:9">
      <c r="A3901" s="32" t="s">
        <v>1282</v>
      </c>
      <c r="B3901" s="32" t="s">
        <v>2666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L.instagram.com</v>
      </c>
      <c r="I3901" s="26" t="str">
        <f>IF(E3901="","",INDEX('기사 리스트'!B:B,MATCH("https://skinnonews.com"&amp;A3901,'기사 리스트'!C:C,0)))</f>
        <v/>
      </c>
    </row>
    <row r="3902" spans="1:9">
      <c r="A3902" s="32" t="s">
        <v>1282</v>
      </c>
      <c r="B3902" s="32" t="s">
        <v>2955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Link.inpock.co.kr</v>
      </c>
      <c r="I3902" s="26" t="str">
        <f>IF(E3902="","",INDEX('기사 리스트'!B:B,MATCH("https://skinnonews.com"&amp;A3902,'기사 리스트'!C:C,0)))</f>
        <v/>
      </c>
    </row>
    <row r="3903" spans="1:9">
      <c r="A3903" s="32" t="s">
        <v>1282</v>
      </c>
      <c r="B3903" s="32" t="s">
        <v>2646</v>
      </c>
      <c r="C3903" s="32">
        <v>1</v>
      </c>
      <c r="D3903" s="32">
        <v>1</v>
      </c>
      <c r="E3903" s="26" t="str">
        <f>IFERROR(MATCH(A3903,기사별유입!$J$3:$J$3072,0),"")</f>
        <v/>
      </c>
      <c r="F3903" s="26" t="str">
        <f>IF(E3903="","",E3903&amp;"@"&amp;COUNTIF($E$1:E3903,E3903))</f>
        <v/>
      </c>
      <c r="G3903" s="26" t="str">
        <f t="shared" si="60"/>
        <v>Ozmailer.com</v>
      </c>
      <c r="I3903" s="26" t="str">
        <f>IF(E3903="","",INDEX('기사 리스트'!B:B,MATCH("https://skinnonews.com"&amp;A3903,'기사 리스트'!C:C,0)))</f>
        <v/>
      </c>
    </row>
    <row r="3904" spans="1:9">
      <c r="A3904" s="32" t="s">
        <v>1282</v>
      </c>
      <c r="B3904" s="32" t="s">
        <v>2612</v>
      </c>
      <c r="C3904" s="32">
        <v>1</v>
      </c>
      <c r="D3904" s="32">
        <v>1</v>
      </c>
      <c r="E3904" s="26" t="str">
        <f>IFERROR(MATCH(A3904,기사별유입!$J$3:$J$3072,0),"")</f>
        <v/>
      </c>
      <c r="F3904" s="26" t="str">
        <f>IF(E3904="","",E3904&amp;"@"&amp;COUNTIF($E$1:E3904,E3904))</f>
        <v/>
      </c>
      <c r="G3904" s="26" t="str">
        <f t="shared" si="60"/>
        <v>Youtube.com</v>
      </c>
      <c r="I3904" s="26" t="str">
        <f>IF(E3904="","",INDEX('기사 리스트'!B:B,MATCH("https://skinnonews.com"&amp;A3904,'기사 리스트'!C:C,0)))</f>
        <v/>
      </c>
    </row>
    <row r="3905" spans="1:9">
      <c r="A3905" s="32" t="s">
        <v>1416</v>
      </c>
      <c r="B3905" s="32" t="s">
        <v>4723</v>
      </c>
      <c r="C3905" s="32">
        <v>1</v>
      </c>
      <c r="D3905" s="32">
        <v>1</v>
      </c>
      <c r="E3905" s="26" t="str">
        <f>IFERROR(MATCH(A3905,기사별유입!$J$3:$J$3072,0),"")</f>
        <v/>
      </c>
      <c r="F3905" s="26" t="str">
        <f>IF(E3905="","",E3905&amp;"@"&amp;COUNTIF($E$1:E3905,E3905))</f>
        <v/>
      </c>
      <c r="G3905" s="26" t="str">
        <f t="shared" si="60"/>
        <v>Claude.ai</v>
      </c>
      <c r="I3905" s="26" t="str">
        <f>IF(E3905="","",INDEX('기사 리스트'!B:B,MATCH("https://skinnonews.com"&amp;A3905,'기사 리스트'!C:C,0)))</f>
        <v/>
      </c>
    </row>
    <row r="3906" spans="1:9">
      <c r="A3906" s="32" t="s">
        <v>1416</v>
      </c>
      <c r="B3906" s="32" t="s">
        <v>2612</v>
      </c>
      <c r="C3906" s="32">
        <v>1</v>
      </c>
      <c r="D3906" s="32">
        <v>1</v>
      </c>
      <c r="E3906" s="26" t="str">
        <f>IFERROR(MATCH(A3906,기사별유입!$J$3:$J$3072,0),"")</f>
        <v/>
      </c>
      <c r="F3906" s="26" t="str">
        <f>IF(E3906="","",E3906&amp;"@"&amp;COUNTIF($E$1:E3906,E3906))</f>
        <v/>
      </c>
      <c r="G3906" s="26" t="str">
        <f t="shared" si="60"/>
        <v>Youtube.com</v>
      </c>
      <c r="I3906" s="26" t="str">
        <f>IF(E3906="","",INDEX('기사 리스트'!B:B,MATCH("https://skinnonews.com"&amp;A3906,'기사 리스트'!C:C,0)))</f>
        <v/>
      </c>
    </row>
    <row r="3907" spans="1:9">
      <c r="A3907" s="32" t="s">
        <v>1128</v>
      </c>
      <c r="B3907" s="32" t="s">
        <v>2606</v>
      </c>
      <c r="C3907" s="32">
        <v>1</v>
      </c>
      <c r="D3907" s="32">
        <v>1</v>
      </c>
      <c r="E3907" s="26" t="str">
        <f>IFERROR(MATCH(A3907,기사별유입!$J$3:$J$3072,0),"")</f>
        <v/>
      </c>
      <c r="F3907" s="26" t="str">
        <f>IF(E3907="","",E3907&amp;"@"&amp;COUNTIF($E$1:E3907,E3907))</f>
        <v/>
      </c>
      <c r="G3907" s="26" t="str">
        <f t="shared" ref="G3907:G3970" si="61">IF(B3907="naver","Naver 검색",IF(B3907="google","Google 검색",IF(B3907="(direct)","직접유입",UPPER(LEFT(B3907,1))&amp;MID(B3907,2,99))))</f>
        <v>M.search.naver.com</v>
      </c>
      <c r="I3907" s="26" t="str">
        <f>IF(E3907="","",INDEX('기사 리스트'!B:B,MATCH("https://skinnonews.com"&amp;A3907,'기사 리스트'!C:C,0)))</f>
        <v/>
      </c>
    </row>
    <row r="3908" spans="1:9">
      <c r="A3908" s="32" t="s">
        <v>1040</v>
      </c>
      <c r="B3908" s="32" t="s">
        <v>2955</v>
      </c>
      <c r="C3908" s="32">
        <v>1</v>
      </c>
      <c r="D3908" s="32">
        <v>1</v>
      </c>
      <c r="E3908" s="26" t="str">
        <f>IFERROR(MATCH(A3908,기사별유입!$J$3:$J$3072,0),"")</f>
        <v/>
      </c>
      <c r="F3908" s="26" t="str">
        <f>IF(E3908="","",E3908&amp;"@"&amp;COUNTIF($E$1:E3908,E3908))</f>
        <v/>
      </c>
      <c r="G3908" s="26" t="str">
        <f t="shared" si="61"/>
        <v>Link.inpock.co.kr</v>
      </c>
      <c r="I3908" s="26" t="str">
        <f>IF(E3908="","",INDEX('기사 리스트'!B:B,MATCH("https://skinnonews.com"&amp;A3908,'기사 리스트'!C:C,0)))</f>
        <v/>
      </c>
    </row>
    <row r="3909" spans="1:9">
      <c r="A3909" s="32" t="s">
        <v>1040</v>
      </c>
      <c r="B3909" s="32" t="s">
        <v>2612</v>
      </c>
      <c r="C3909" s="32">
        <v>1</v>
      </c>
      <c r="D3909" s="32">
        <v>1</v>
      </c>
      <c r="E3909" s="26" t="str">
        <f>IFERROR(MATCH(A3909,기사별유입!$J$3:$J$3072,0),"")</f>
        <v/>
      </c>
      <c r="F3909" s="26" t="str">
        <f>IF(E3909="","",E3909&amp;"@"&amp;COUNTIF($E$1:E3909,E3909))</f>
        <v/>
      </c>
      <c r="G3909" s="26" t="str">
        <f t="shared" si="61"/>
        <v>Youtube.com</v>
      </c>
      <c r="I3909" s="26" t="str">
        <f>IF(E3909="","",INDEX('기사 리스트'!B:B,MATCH("https://skinnonews.com"&amp;A3909,'기사 리스트'!C:C,0)))</f>
        <v/>
      </c>
    </row>
    <row r="3910" spans="1:9">
      <c r="A3910" s="32" t="s">
        <v>1129</v>
      </c>
      <c r="B3910" s="32" t="s">
        <v>2598</v>
      </c>
      <c r="C3910" s="32">
        <v>1</v>
      </c>
      <c r="D3910" s="32">
        <v>1</v>
      </c>
      <c r="E3910" s="26" t="str">
        <f>IFERROR(MATCH(A3910,기사별유입!$J$3:$J$3072,0),"")</f>
        <v/>
      </c>
      <c r="F3910" s="26" t="str">
        <f>IF(E3910="","",E3910&amp;"@"&amp;COUNTIF($E$1:E3910,E3910))</f>
        <v/>
      </c>
      <c r="G3910" s="26" t="str">
        <f t="shared" si="61"/>
        <v>Naver 검색</v>
      </c>
      <c r="I3910" s="26" t="str">
        <f>IF(E3910="","",INDEX('기사 리스트'!B:B,MATCH("https://skinnonews.com"&amp;A3910,'기사 리스트'!C:C,0)))</f>
        <v/>
      </c>
    </row>
    <row r="3911" spans="1:9">
      <c r="A3911" s="32" t="s">
        <v>1129</v>
      </c>
      <c r="B3911" s="32" t="s">
        <v>2631</v>
      </c>
      <c r="C3911" s="32">
        <v>1</v>
      </c>
      <c r="D3911" s="32">
        <v>1</v>
      </c>
      <c r="E3911" s="26" t="str">
        <f>IFERROR(MATCH(A3911,기사별유입!$J$3:$J$3072,0),"")</f>
        <v/>
      </c>
      <c r="F3911" s="26" t="str">
        <f>IF(E3911="","",E3911&amp;"@"&amp;COUNTIF($E$1:E3911,E3911))</f>
        <v/>
      </c>
      <c r="G3911" s="26" t="str">
        <f t="shared" si="61"/>
        <v>Newsletter</v>
      </c>
      <c r="I3911" s="26" t="str">
        <f>IF(E3911="","",INDEX('기사 리스트'!B:B,MATCH("https://skinnonews.com"&amp;A3911,'기사 리스트'!C:C,0)))</f>
        <v/>
      </c>
    </row>
    <row r="3912" spans="1:9">
      <c r="A3912" s="32" t="s">
        <v>1129</v>
      </c>
      <c r="B3912" s="32" t="s">
        <v>2641</v>
      </c>
      <c r="C3912" s="32">
        <v>1</v>
      </c>
      <c r="D3912" s="32">
        <v>1</v>
      </c>
      <c r="E3912" s="26" t="str">
        <f>IFERROR(MATCH(A3912,기사별유입!$J$3:$J$3072,0),"")</f>
        <v/>
      </c>
      <c r="F3912" s="26" t="str">
        <f>IF(E3912="","",E3912&amp;"@"&amp;COUNTIF($E$1:E3912,E3912))</f>
        <v/>
      </c>
      <c r="G3912" s="26" t="str">
        <f t="shared" si="61"/>
        <v>Statics.teams.cdn.office.net</v>
      </c>
      <c r="I3912" s="26" t="str">
        <f>IF(E3912="","",INDEX('기사 리스트'!B:B,MATCH("https://skinnonews.com"&amp;A3912,'기사 리스트'!C:C,0)))</f>
        <v/>
      </c>
    </row>
    <row r="3913" spans="1:9">
      <c r="A3913" s="32" t="s">
        <v>1030</v>
      </c>
      <c r="B3913" s="32" t="s">
        <v>2606</v>
      </c>
      <c r="C3913" s="32">
        <v>1</v>
      </c>
      <c r="D3913" s="32">
        <v>1</v>
      </c>
      <c r="E3913" s="26">
        <f>IFERROR(MATCH(A3913,기사별유입!$J$3:$J$3072,0),"")</f>
        <v>55</v>
      </c>
      <c r="F3913" s="26" t="str">
        <f>IF(E3913="","",E3913&amp;"@"&amp;COUNTIF($E$1:E3913,E3913))</f>
        <v>55@5</v>
      </c>
      <c r="G3913" s="26" t="str">
        <f t="shared" si="61"/>
        <v>M.search.naver.com</v>
      </c>
      <c r="I3913" s="26" t="str">
        <f>IF(E3913="","",INDEX('기사 리스트'!B:B,MATCH("https://skinnonews.com"&amp;A3913,'기사 리스트'!C:C,0)))</f>
        <v>SK엔무브, 데이터센터 수조형 액침냉각 이어 정밀액체냉각 시장 본격 진출</v>
      </c>
    </row>
    <row r="3914" spans="1:9">
      <c r="A3914" s="32" t="s">
        <v>1030</v>
      </c>
      <c r="B3914" s="32" t="s">
        <v>2601</v>
      </c>
      <c r="C3914" s="32">
        <v>1</v>
      </c>
      <c r="D3914" s="32">
        <v>1</v>
      </c>
      <c r="E3914" s="26">
        <f>IFERROR(MATCH(A3914,기사별유입!$J$3:$J$3072,0),"")</f>
        <v>55</v>
      </c>
      <c r="F3914" s="26" t="str">
        <f>IF(E3914="","",E3914&amp;"@"&amp;COUNTIF($E$1:E3914,E3914))</f>
        <v>55@6</v>
      </c>
      <c r="G3914" s="26" t="str">
        <f t="shared" si="61"/>
        <v>Naver.com</v>
      </c>
      <c r="I3914" s="26" t="str">
        <f>IF(E3914="","",INDEX('기사 리스트'!B:B,MATCH("https://skinnonews.com"&amp;A3914,'기사 리스트'!C:C,0)))</f>
        <v>SK엔무브, 데이터센터 수조형 액침냉각 이어 정밀액체냉각 시장 본격 진출</v>
      </c>
    </row>
    <row r="3915" spans="1:9">
      <c r="A3915" s="32" t="s">
        <v>1030</v>
      </c>
      <c r="B3915" s="32" t="s">
        <v>2619</v>
      </c>
      <c r="C3915" s="32">
        <v>1</v>
      </c>
      <c r="D3915" s="32">
        <v>1</v>
      </c>
      <c r="E3915" s="26">
        <f>IFERROR(MATCH(A3915,기사별유입!$J$3:$J$3072,0),"")</f>
        <v>55</v>
      </c>
      <c r="F3915" s="26" t="str">
        <f>IF(E3915="","",E3915&amp;"@"&amp;COUNTIF($E$1:E3915,E3915))</f>
        <v>55@7</v>
      </c>
      <c r="G3915" s="26" t="str">
        <f t="shared" si="61"/>
        <v>Skinnovation.co.kr</v>
      </c>
      <c r="I3915" s="26" t="str">
        <f>IF(E3915="","",INDEX('기사 리스트'!B:B,MATCH("https://skinnonews.com"&amp;A3915,'기사 리스트'!C:C,0)))</f>
        <v>SK엔무브, 데이터센터 수조형 액침냉각 이어 정밀액체냉각 시장 본격 진출</v>
      </c>
    </row>
    <row r="3916" spans="1:9">
      <c r="A3916" s="32" t="s">
        <v>1001</v>
      </c>
      <c r="B3916" s="32" t="s">
        <v>2643</v>
      </c>
      <c r="C3916" s="32">
        <v>1</v>
      </c>
      <c r="D3916" s="32">
        <v>1</v>
      </c>
      <c r="E3916" s="26">
        <f>IFERROR(MATCH(A3916,기사별유입!$J$3:$J$3072,0),"")</f>
        <v>50</v>
      </c>
      <c r="F3916" s="26" t="str">
        <f>IF(E3916="","",E3916&amp;"@"&amp;COUNTIF($E$1:E3916,E3916))</f>
        <v>50@6</v>
      </c>
      <c r="G3916" s="26" t="str">
        <f t="shared" si="61"/>
        <v>Lens.google.com</v>
      </c>
      <c r="I3916" s="26" t="str">
        <f>IF(E3916="","",INDEX('기사 리스트'!B:B,MATCH("https://skinnonews.com"&amp;A3916,'기사 리스트'!C:C,0)))</f>
        <v>더 빨라지고, 더 강해졌다… SK온, 新 급속충전 기술 공개</v>
      </c>
    </row>
    <row r="3917" spans="1:9">
      <c r="A3917" s="32" t="s">
        <v>1001</v>
      </c>
      <c r="B3917" s="32" t="s">
        <v>2611</v>
      </c>
      <c r="C3917" s="32">
        <v>1</v>
      </c>
      <c r="D3917" s="32">
        <v>1</v>
      </c>
      <c r="E3917" s="26">
        <f>IFERROR(MATCH(A3917,기사별유입!$J$3:$J$3072,0),"")</f>
        <v>50</v>
      </c>
      <c r="F3917" s="26" t="str">
        <f>IF(E3917="","",E3917&amp;"@"&amp;COUNTIF($E$1:E3917,E3917))</f>
        <v>50@7</v>
      </c>
      <c r="G3917" s="26" t="str">
        <f t="shared" si="61"/>
        <v>Namu.wiki</v>
      </c>
      <c r="I3917" s="26" t="str">
        <f>IF(E3917="","",INDEX('기사 리스트'!B:B,MATCH("https://skinnonews.com"&amp;A3917,'기사 리스트'!C:C,0)))</f>
        <v>더 빨라지고, 더 강해졌다… SK온, 新 급속충전 기술 공개</v>
      </c>
    </row>
    <row r="3918" spans="1:9">
      <c r="A3918" s="32" t="s">
        <v>999</v>
      </c>
      <c r="B3918" s="32" t="s">
        <v>2609</v>
      </c>
      <c r="C3918" s="32">
        <v>1</v>
      </c>
      <c r="D3918" s="32">
        <v>1</v>
      </c>
      <c r="E3918" s="26" t="str">
        <f>IFERROR(MATCH(A3918,기사별유입!$J$3:$J$3072,0),"")</f>
        <v/>
      </c>
      <c r="F3918" s="26" t="str">
        <f>IF(E3918="","",E3918&amp;"@"&amp;COUNTIF($E$1:E3918,E3918))</f>
        <v/>
      </c>
      <c r="G3918" s="26" t="str">
        <f t="shared" si="61"/>
        <v>Bing</v>
      </c>
      <c r="I3918" s="26" t="str">
        <f>IF(E3918="","",INDEX('기사 리스트'!B:B,MATCH("https://skinnonews.com"&amp;A3918,'기사 리스트'!C:C,0)))</f>
        <v/>
      </c>
    </row>
    <row r="3919" spans="1:9">
      <c r="A3919" s="32" t="s">
        <v>1324</v>
      </c>
      <c r="B3919" s="32" t="s">
        <v>2597</v>
      </c>
      <c r="C3919" s="32">
        <v>1</v>
      </c>
      <c r="D3919" s="32">
        <v>1</v>
      </c>
      <c r="E3919" s="26" t="str">
        <f>IFERROR(MATCH(A3919,기사별유입!$J$3:$J$3072,0),"")</f>
        <v/>
      </c>
      <c r="F3919" s="26" t="str">
        <f>IF(E3919="","",E3919&amp;"@"&amp;COUNTIF($E$1:E3919,E3919))</f>
        <v/>
      </c>
      <c r="G3919" s="26" t="str">
        <f t="shared" si="61"/>
        <v>직접유입</v>
      </c>
      <c r="I3919" s="26" t="str">
        <f>IF(E3919="","",INDEX('기사 리스트'!B:B,MATCH("https://skinnonews.com"&amp;A3919,'기사 리스트'!C:C,0)))</f>
        <v/>
      </c>
    </row>
    <row r="3920" spans="1:9">
      <c r="A3920" s="32" t="s">
        <v>1324</v>
      </c>
      <c r="B3920" s="32" t="s">
        <v>2596</v>
      </c>
      <c r="C3920" s="32">
        <v>1</v>
      </c>
      <c r="D3920" s="32">
        <v>1</v>
      </c>
      <c r="E3920" s="26" t="str">
        <f>IFERROR(MATCH(A3920,기사별유입!$J$3:$J$3072,0),"")</f>
        <v/>
      </c>
      <c r="F3920" s="26" t="str">
        <f>IF(E3920="","",E3920&amp;"@"&amp;COUNTIF($E$1:E3920,E3920))</f>
        <v/>
      </c>
      <c r="G3920" s="26" t="str">
        <f t="shared" si="61"/>
        <v>Google 검색</v>
      </c>
      <c r="I3920" s="26" t="str">
        <f>IF(E3920="","",INDEX('기사 리스트'!B:B,MATCH("https://skinnonews.com"&amp;A3920,'기사 리스트'!C:C,0)))</f>
        <v/>
      </c>
    </row>
    <row r="3921" spans="1:9">
      <c r="A3921" s="32" t="s">
        <v>1324</v>
      </c>
      <c r="B3921" s="32" t="s">
        <v>2646</v>
      </c>
      <c r="C3921" s="32">
        <v>1</v>
      </c>
      <c r="D3921" s="32">
        <v>1</v>
      </c>
      <c r="E3921" s="26" t="str">
        <f>IFERROR(MATCH(A3921,기사별유입!$J$3:$J$3072,0),"")</f>
        <v/>
      </c>
      <c r="F3921" s="26" t="str">
        <f>IF(E3921="","",E3921&amp;"@"&amp;COUNTIF($E$1:E3921,E3921))</f>
        <v/>
      </c>
      <c r="G3921" s="26" t="str">
        <f t="shared" si="61"/>
        <v>Ozmailer.com</v>
      </c>
      <c r="I3921" s="26" t="str">
        <f>IF(E3921="","",INDEX('기사 리스트'!B:B,MATCH("https://skinnonews.com"&amp;A3921,'기사 리스트'!C:C,0)))</f>
        <v/>
      </c>
    </row>
    <row r="3922" spans="1:9">
      <c r="A3922" s="32" t="s">
        <v>1011</v>
      </c>
      <c r="B3922" s="32" t="s">
        <v>2597</v>
      </c>
      <c r="C3922" s="32">
        <v>1</v>
      </c>
      <c r="D3922" s="32">
        <v>1</v>
      </c>
      <c r="E3922" s="26" t="str">
        <f>IFERROR(MATCH(A3922,기사별유입!$J$3:$J$3072,0),"")</f>
        <v/>
      </c>
      <c r="F3922" s="26" t="str">
        <f>IF(E3922="","",E3922&amp;"@"&amp;COUNTIF($E$1:E3922,E3922))</f>
        <v/>
      </c>
      <c r="G3922" s="26" t="str">
        <f t="shared" si="61"/>
        <v>직접유입</v>
      </c>
      <c r="I3922" s="26" t="str">
        <f>IF(E3922="","",INDEX('기사 리스트'!B:B,MATCH("https://skinnonews.com"&amp;A3922,'기사 리스트'!C:C,0)))</f>
        <v/>
      </c>
    </row>
    <row r="3923" spans="1:9">
      <c r="A3923" s="32" t="s">
        <v>1011</v>
      </c>
      <c r="B3923" s="32" t="s">
        <v>2601</v>
      </c>
      <c r="C3923" s="32">
        <v>1</v>
      </c>
      <c r="D3923" s="32">
        <v>1</v>
      </c>
      <c r="E3923" s="26" t="str">
        <f>IFERROR(MATCH(A3923,기사별유입!$J$3:$J$3072,0),"")</f>
        <v/>
      </c>
      <c r="F3923" s="26" t="str">
        <f>IF(E3923="","",E3923&amp;"@"&amp;COUNTIF($E$1:E3923,E3923))</f>
        <v/>
      </c>
      <c r="G3923" s="26" t="str">
        <f t="shared" si="61"/>
        <v>Naver.com</v>
      </c>
      <c r="I3923" s="26" t="str">
        <f>IF(E3923="","",INDEX('기사 리스트'!B:B,MATCH("https://skinnonews.com"&amp;A3923,'기사 리스트'!C:C,0)))</f>
        <v/>
      </c>
    </row>
    <row r="3924" spans="1:9">
      <c r="A3924" s="32" t="s">
        <v>1022</v>
      </c>
      <c r="B3924" s="32" t="s">
        <v>2606</v>
      </c>
      <c r="C3924" s="32">
        <v>1</v>
      </c>
      <c r="D3924" s="32">
        <v>1</v>
      </c>
      <c r="E3924" s="26" t="str">
        <f>IFERROR(MATCH(A3924,기사별유입!$J$3:$J$3072,0),"")</f>
        <v/>
      </c>
      <c r="F3924" s="26" t="str">
        <f>IF(E3924="","",E3924&amp;"@"&amp;COUNTIF($E$1:E3924,E3924))</f>
        <v/>
      </c>
      <c r="G3924" s="26" t="str">
        <f t="shared" si="61"/>
        <v>M.search.naver.com</v>
      </c>
      <c r="I3924" s="26" t="str">
        <f>IF(E3924="","",INDEX('기사 리스트'!B:B,MATCH("https://skinnonews.com"&amp;A3924,'기사 리스트'!C:C,0)))</f>
        <v/>
      </c>
    </row>
    <row r="3925" spans="1:9">
      <c r="A3925" s="32" t="s">
        <v>1016</v>
      </c>
      <c r="B3925" s="32" t="s">
        <v>2604</v>
      </c>
      <c r="C3925" s="32">
        <v>1</v>
      </c>
      <c r="D3925" s="32">
        <v>1</v>
      </c>
      <c r="E3925" s="26" t="str">
        <f>IFERROR(MATCH(A3925,기사별유입!$J$3:$J$3072,0),"")</f>
        <v/>
      </c>
      <c r="F3925" s="26" t="str">
        <f>IF(E3925="","",E3925&amp;"@"&amp;COUNTIF($E$1:E3925,E3925))</f>
        <v/>
      </c>
      <c r="G3925" s="26" t="str">
        <f t="shared" si="61"/>
        <v>Skgeocentric.com</v>
      </c>
      <c r="I3925" s="26" t="str">
        <f>IF(E3925="","",INDEX('기사 리스트'!B:B,MATCH("https://skinnonews.com"&amp;A3925,'기사 리스트'!C:C,0)))</f>
        <v/>
      </c>
    </row>
    <row r="3926" spans="1:9">
      <c r="A3926" s="32" t="s">
        <v>1114</v>
      </c>
      <c r="B3926" s="32" t="s">
        <v>2609</v>
      </c>
      <c r="C3926" s="32">
        <v>1</v>
      </c>
      <c r="D3926" s="32">
        <v>1</v>
      </c>
      <c r="E3926" s="26" t="str">
        <f>IFERROR(MATCH(A3926,기사별유입!$J$3:$J$3072,0),"")</f>
        <v/>
      </c>
      <c r="F3926" s="26" t="str">
        <f>IF(E3926="","",E3926&amp;"@"&amp;COUNTIF($E$1:E3926,E3926))</f>
        <v/>
      </c>
      <c r="G3926" s="26" t="str">
        <f t="shared" si="61"/>
        <v>Bing</v>
      </c>
      <c r="I3926" s="26" t="str">
        <f>IF(E3926="","",INDEX('기사 리스트'!B:B,MATCH("https://skinnonews.com"&amp;A3926,'기사 리스트'!C:C,0)))</f>
        <v/>
      </c>
    </row>
    <row r="3927" spans="1:9">
      <c r="A3927" s="32" t="s">
        <v>1114</v>
      </c>
      <c r="B3927" s="32" t="s">
        <v>2603</v>
      </c>
      <c r="C3927" s="32">
        <v>1</v>
      </c>
      <c r="D3927" s="32">
        <v>1</v>
      </c>
      <c r="E3927" s="26" t="str">
        <f>IFERROR(MATCH(A3927,기사별유입!$J$3:$J$3072,0),"")</f>
        <v/>
      </c>
      <c r="F3927" s="26" t="str">
        <f>IF(E3927="","",E3927&amp;"@"&amp;COUNTIF($E$1:E3927,E3927))</f>
        <v/>
      </c>
      <c r="G3927" s="26" t="str">
        <f t="shared" si="61"/>
        <v>Skenergy.com</v>
      </c>
      <c r="I3927" s="26" t="str">
        <f>IF(E3927="","",INDEX('기사 리스트'!B:B,MATCH("https://skinnonews.com"&amp;A3927,'기사 리스트'!C:C,0)))</f>
        <v/>
      </c>
    </row>
    <row r="3928" spans="1:9">
      <c r="A3928" s="32" t="s">
        <v>1217</v>
      </c>
      <c r="B3928" s="32" t="s">
        <v>2598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Naver 검색</v>
      </c>
      <c r="I3928" s="26" t="str">
        <f>IF(E3928="","",INDEX('기사 리스트'!B:B,MATCH("https://skinnonews.com"&amp;A3928,'기사 리스트'!C:C,0)))</f>
        <v/>
      </c>
    </row>
    <row r="3929" spans="1:9">
      <c r="A3929" s="32" t="s">
        <v>1017</v>
      </c>
      <c r="B3929" s="32" t="s">
        <v>4723</v>
      </c>
      <c r="C3929" s="32">
        <v>1</v>
      </c>
      <c r="D3929" s="32">
        <v>1</v>
      </c>
      <c r="E3929" s="26" t="str">
        <f>IFERROR(MATCH(A3929,기사별유입!$J$3:$J$3072,0),"")</f>
        <v/>
      </c>
      <c r="F3929" s="26" t="str">
        <f>IF(E3929="","",E3929&amp;"@"&amp;COUNTIF($E$1:E3929,E3929))</f>
        <v/>
      </c>
      <c r="G3929" s="26" t="str">
        <f t="shared" si="61"/>
        <v>Claude.ai</v>
      </c>
      <c r="I3929" s="26" t="str">
        <f>IF(E3929="","",INDEX('기사 리스트'!B:B,MATCH("https://skinnonews.com"&amp;A3929,'기사 리스트'!C:C,0)))</f>
        <v/>
      </c>
    </row>
    <row r="3930" spans="1:9">
      <c r="A3930" s="32" t="s">
        <v>1017</v>
      </c>
      <c r="B3930" s="32" t="s">
        <v>2601</v>
      </c>
      <c r="C3930" s="32">
        <v>1</v>
      </c>
      <c r="D3930" s="32">
        <v>1</v>
      </c>
      <c r="E3930" s="26" t="str">
        <f>IFERROR(MATCH(A3930,기사별유입!$J$3:$J$3072,0),"")</f>
        <v/>
      </c>
      <c r="F3930" s="26" t="str">
        <f>IF(E3930="","",E3930&amp;"@"&amp;COUNTIF($E$1:E3930,E3930))</f>
        <v/>
      </c>
      <c r="G3930" s="26" t="str">
        <f t="shared" si="61"/>
        <v>Naver.com</v>
      </c>
      <c r="I3930" s="26" t="str">
        <f>IF(E3930="","",INDEX('기사 리스트'!B:B,MATCH("https://skinnonews.com"&amp;A3930,'기사 리스트'!C:C,0)))</f>
        <v/>
      </c>
    </row>
    <row r="3931" spans="1:9">
      <c r="A3931" s="32" t="s">
        <v>1017</v>
      </c>
      <c r="B3931" s="32" t="s">
        <v>2646</v>
      </c>
      <c r="C3931" s="32">
        <v>1</v>
      </c>
      <c r="D3931" s="32">
        <v>1</v>
      </c>
      <c r="E3931" s="26" t="str">
        <f>IFERROR(MATCH(A3931,기사별유입!$J$3:$J$3072,0),"")</f>
        <v/>
      </c>
      <c r="F3931" s="26" t="str">
        <f>IF(E3931="","",E3931&amp;"@"&amp;COUNTIF($E$1:E3931,E3931))</f>
        <v/>
      </c>
      <c r="G3931" s="26" t="str">
        <f t="shared" si="61"/>
        <v>Ozmailer.com</v>
      </c>
      <c r="I3931" s="26" t="str">
        <f>IF(E3931="","",INDEX('기사 리스트'!B:B,MATCH("https://skinnonews.com"&amp;A3931,'기사 리스트'!C:C,0)))</f>
        <v/>
      </c>
    </row>
    <row r="3932" spans="1:9">
      <c r="A3932" s="32" t="s">
        <v>1062</v>
      </c>
      <c r="B3932" s="32" t="s">
        <v>2609</v>
      </c>
      <c r="C3932" s="32">
        <v>1</v>
      </c>
      <c r="D3932" s="32">
        <v>1</v>
      </c>
      <c r="E3932" s="26" t="str">
        <f>IFERROR(MATCH(A3932,기사별유입!$J$3:$J$3072,0),"")</f>
        <v/>
      </c>
      <c r="F3932" s="26" t="str">
        <f>IF(E3932="","",E3932&amp;"@"&amp;COUNTIF($E$1:E3932,E3932))</f>
        <v/>
      </c>
      <c r="G3932" s="26" t="str">
        <f t="shared" si="61"/>
        <v>Bing</v>
      </c>
      <c r="I3932" s="26" t="str">
        <f>IF(E3932="","",INDEX('기사 리스트'!B:B,MATCH("https://skinnonews.com"&amp;A3932,'기사 리스트'!C:C,0)))</f>
        <v/>
      </c>
    </row>
    <row r="3933" spans="1:9">
      <c r="A3933" s="32" t="s">
        <v>1062</v>
      </c>
      <c r="B3933" s="32" t="s">
        <v>4723</v>
      </c>
      <c r="C3933" s="32">
        <v>1</v>
      </c>
      <c r="D3933" s="32">
        <v>1</v>
      </c>
      <c r="E3933" s="26" t="str">
        <f>IFERROR(MATCH(A3933,기사별유입!$J$3:$J$3072,0),"")</f>
        <v/>
      </c>
      <c r="F3933" s="26" t="str">
        <f>IF(E3933="","",E3933&amp;"@"&amp;COUNTIF($E$1:E3933,E3933))</f>
        <v/>
      </c>
      <c r="G3933" s="26" t="str">
        <f t="shared" si="61"/>
        <v>Claude.ai</v>
      </c>
      <c r="I3933" s="26" t="str">
        <f>IF(E3933="","",INDEX('기사 리스트'!B:B,MATCH("https://skinnonews.com"&amp;A3933,'기사 리스트'!C:C,0)))</f>
        <v/>
      </c>
    </row>
    <row r="3934" spans="1:9">
      <c r="A3934" s="32" t="s">
        <v>1062</v>
      </c>
      <c r="B3934" s="32" t="s">
        <v>2606</v>
      </c>
      <c r="C3934" s="32">
        <v>1</v>
      </c>
      <c r="D3934" s="32">
        <v>1</v>
      </c>
      <c r="E3934" s="26" t="str">
        <f>IFERROR(MATCH(A3934,기사별유입!$J$3:$J$3072,0),"")</f>
        <v/>
      </c>
      <c r="F3934" s="26" t="str">
        <f>IF(E3934="","",E3934&amp;"@"&amp;COUNTIF($E$1:E3934,E3934))</f>
        <v/>
      </c>
      <c r="G3934" s="26" t="str">
        <f t="shared" si="61"/>
        <v>M.search.naver.com</v>
      </c>
      <c r="I3934" s="26" t="str">
        <f>IF(E3934="","",INDEX('기사 리스트'!B:B,MATCH("https://skinnonews.com"&amp;A3934,'기사 리스트'!C:C,0)))</f>
        <v/>
      </c>
    </row>
    <row r="3935" spans="1:9">
      <c r="A3935" s="32" t="s">
        <v>1062</v>
      </c>
      <c r="B3935" s="32" t="s">
        <v>2634</v>
      </c>
      <c r="C3935" s="32">
        <v>1</v>
      </c>
      <c r="D3935" s="32">
        <v>1</v>
      </c>
      <c r="E3935" s="26" t="str">
        <f>IFERROR(MATCH(A3935,기사별유입!$J$3:$J$3072,0),"")</f>
        <v/>
      </c>
      <c r="F3935" s="26" t="str">
        <f>IF(E3935="","",E3935&amp;"@"&amp;COUNTIF($E$1:E3935,E3935))</f>
        <v/>
      </c>
      <c r="G3935" s="26" t="str">
        <f t="shared" si="61"/>
        <v>Marklines.com</v>
      </c>
      <c r="I3935" s="26" t="str">
        <f>IF(E3935="","",INDEX('기사 리스트'!B:B,MATCH("https://skinnonews.com"&amp;A3935,'기사 리스트'!C:C,0)))</f>
        <v/>
      </c>
    </row>
    <row r="3936" spans="1:9">
      <c r="A3936" s="32" t="s">
        <v>1062</v>
      </c>
      <c r="B3936" s="32" t="s">
        <v>2601</v>
      </c>
      <c r="C3936" s="32">
        <v>1</v>
      </c>
      <c r="D3936" s="32">
        <v>1</v>
      </c>
      <c r="E3936" s="26" t="str">
        <f>IFERROR(MATCH(A3936,기사별유입!$J$3:$J$3072,0),"")</f>
        <v/>
      </c>
      <c r="F3936" s="26" t="str">
        <f>IF(E3936="","",E3936&amp;"@"&amp;COUNTIF($E$1:E3936,E3936))</f>
        <v/>
      </c>
      <c r="G3936" s="26" t="str">
        <f t="shared" si="61"/>
        <v>Naver.com</v>
      </c>
      <c r="I3936" s="26" t="str">
        <f>IF(E3936="","",INDEX('기사 리스트'!B:B,MATCH("https://skinnonews.com"&amp;A3936,'기사 리스트'!C:C,0)))</f>
        <v/>
      </c>
    </row>
    <row r="3937" spans="1:9">
      <c r="A3937" s="32" t="s">
        <v>1365</v>
      </c>
      <c r="B3937" s="32" t="s">
        <v>2598</v>
      </c>
      <c r="C3937" s="32">
        <v>1</v>
      </c>
      <c r="D3937" s="32">
        <v>1</v>
      </c>
      <c r="E3937" s="26" t="str">
        <f>IFERROR(MATCH(A3937,기사별유입!$J$3:$J$3072,0),"")</f>
        <v/>
      </c>
      <c r="F3937" s="26" t="str">
        <f>IF(E3937="","",E3937&amp;"@"&amp;COUNTIF($E$1:E3937,E3937))</f>
        <v/>
      </c>
      <c r="G3937" s="26" t="str">
        <f t="shared" si="61"/>
        <v>Naver 검색</v>
      </c>
      <c r="I3937" s="26" t="str">
        <f>IF(E3937="","",INDEX('기사 리스트'!B:B,MATCH("https://skinnonews.com"&amp;A3937,'기사 리스트'!C:C,0)))</f>
        <v/>
      </c>
    </row>
    <row r="3938" spans="1:9">
      <c r="A3938" s="32" t="s">
        <v>1365</v>
      </c>
      <c r="B3938" s="32" t="s">
        <v>2599</v>
      </c>
      <c r="C3938" s="32">
        <v>1</v>
      </c>
      <c r="D3938" s="32">
        <v>1</v>
      </c>
      <c r="E3938" s="26" t="str">
        <f>IFERROR(MATCH(A3938,기사별유입!$J$3:$J$3072,0),"")</f>
        <v/>
      </c>
      <c r="F3938" s="26" t="str">
        <f>IF(E3938="","",E3938&amp;"@"&amp;COUNTIF($E$1:E3938,E3938))</f>
        <v/>
      </c>
      <c r="G3938" s="26" t="str">
        <f t="shared" si="61"/>
        <v>Sk-on.com</v>
      </c>
      <c r="I3938" s="26" t="str">
        <f>IF(E3938="","",INDEX('기사 리스트'!B:B,MATCH("https://skinnonews.com"&amp;A3938,'기사 리스트'!C:C,0)))</f>
        <v/>
      </c>
    </row>
    <row r="3939" spans="1:9">
      <c r="A3939" s="32" t="s">
        <v>1365</v>
      </c>
      <c r="B3939" s="32" t="s">
        <v>2604</v>
      </c>
      <c r="C3939" s="32">
        <v>1</v>
      </c>
      <c r="D3939" s="32">
        <v>1</v>
      </c>
      <c r="E3939" s="26" t="str">
        <f>IFERROR(MATCH(A3939,기사별유입!$J$3:$J$3072,0),"")</f>
        <v/>
      </c>
      <c r="F3939" s="26" t="str">
        <f>IF(E3939="","",E3939&amp;"@"&amp;COUNTIF($E$1:E3939,E3939))</f>
        <v/>
      </c>
      <c r="G3939" s="26" t="str">
        <f t="shared" si="61"/>
        <v>Skgeocentric.com</v>
      </c>
      <c r="I3939" s="26" t="str">
        <f>IF(E3939="","",INDEX('기사 리스트'!B:B,MATCH("https://skinnonews.com"&amp;A3939,'기사 리스트'!C:C,0)))</f>
        <v/>
      </c>
    </row>
    <row r="3940" spans="1:9">
      <c r="A3940" s="32" t="s">
        <v>1033</v>
      </c>
      <c r="B3940" s="32" t="s">
        <v>2603</v>
      </c>
      <c r="C3940" s="32">
        <v>1</v>
      </c>
      <c r="D3940" s="32">
        <v>1</v>
      </c>
      <c r="E3940" s="26" t="str">
        <f>IFERROR(MATCH(A3940,기사별유입!$J$3:$J$3072,0),"")</f>
        <v/>
      </c>
      <c r="F3940" s="26" t="str">
        <f>IF(E3940="","",E3940&amp;"@"&amp;COUNTIF($E$1:E3940,E3940))</f>
        <v/>
      </c>
      <c r="G3940" s="26" t="str">
        <f t="shared" si="61"/>
        <v>Skenergy.com</v>
      </c>
      <c r="I3940" s="26" t="str">
        <f>IF(E3940="","",INDEX('기사 리스트'!B:B,MATCH("https://skinnonews.com"&amp;A3940,'기사 리스트'!C:C,0)))</f>
        <v/>
      </c>
    </row>
    <row r="3941" spans="1:9">
      <c r="A3941" s="32" t="s">
        <v>1152</v>
      </c>
      <c r="B3941" s="32" t="s">
        <v>2619</v>
      </c>
      <c r="C3941" s="32">
        <v>1</v>
      </c>
      <c r="D3941" s="32">
        <v>1</v>
      </c>
      <c r="E3941" s="26" t="str">
        <f>IFERROR(MATCH(A3941,기사별유입!$J$3:$J$3072,0),"")</f>
        <v/>
      </c>
      <c r="F3941" s="26" t="str">
        <f>IF(E3941="","",E3941&amp;"@"&amp;COUNTIF($E$1:E3941,E3941))</f>
        <v/>
      </c>
      <c r="G3941" s="26" t="str">
        <f t="shared" si="61"/>
        <v>Skinnovation.co.kr</v>
      </c>
      <c r="I3941" s="26" t="str">
        <f>IF(E3941="","",INDEX('기사 리스트'!B:B,MATCH("https://skinnonews.com"&amp;A3941,'기사 리스트'!C:C,0)))</f>
        <v/>
      </c>
    </row>
    <row r="3942" spans="1:9">
      <c r="A3942" s="32" t="s">
        <v>2410</v>
      </c>
      <c r="B3942" s="32" t="s">
        <v>2609</v>
      </c>
      <c r="C3942" s="32">
        <v>1</v>
      </c>
      <c r="D3942" s="32">
        <v>1</v>
      </c>
      <c r="E3942" s="26" t="str">
        <f>IFERROR(MATCH(A3942,기사별유입!$J$3:$J$3072,0),"")</f>
        <v/>
      </c>
      <c r="F3942" s="26" t="str">
        <f>IF(E3942="","",E3942&amp;"@"&amp;COUNTIF($E$1:E3942,E3942))</f>
        <v/>
      </c>
      <c r="G3942" s="26" t="str">
        <f t="shared" si="61"/>
        <v>Bing</v>
      </c>
      <c r="I3942" s="26" t="str">
        <f>IF(E3942="","",INDEX('기사 리스트'!B:B,MATCH("https://skinnonews.com"&amp;A3942,'기사 리스트'!C:C,0)))</f>
        <v/>
      </c>
    </row>
    <row r="3943" spans="1:9">
      <c r="A3943" s="32" t="s">
        <v>2410</v>
      </c>
      <c r="B3943" s="32" t="s">
        <v>2602</v>
      </c>
      <c r="C3943" s="32">
        <v>1</v>
      </c>
      <c r="D3943" s="32">
        <v>1</v>
      </c>
      <c r="E3943" s="26" t="str">
        <f>IFERROR(MATCH(A3943,기사별유입!$J$3:$J$3072,0),"")</f>
        <v/>
      </c>
      <c r="F3943" s="26" t="str">
        <f>IF(E3943="","",E3943&amp;"@"&amp;COUNTIF($E$1:E3943,E3943))</f>
        <v/>
      </c>
      <c r="G3943" s="26" t="str">
        <f t="shared" si="61"/>
        <v>Skincheonpetrochem.com</v>
      </c>
      <c r="I3943" s="26" t="str">
        <f>IF(E3943="","",INDEX('기사 리스트'!B:B,MATCH("https://skinnonews.com"&amp;A3943,'기사 리스트'!C:C,0)))</f>
        <v/>
      </c>
    </row>
    <row r="3944" spans="1:9">
      <c r="A3944" s="32" t="s">
        <v>2410</v>
      </c>
      <c r="B3944" s="32" t="s">
        <v>2619</v>
      </c>
      <c r="C3944" s="32">
        <v>1</v>
      </c>
      <c r="D3944" s="32">
        <v>1</v>
      </c>
      <c r="E3944" s="26" t="str">
        <f>IFERROR(MATCH(A3944,기사별유입!$J$3:$J$3072,0),"")</f>
        <v/>
      </c>
      <c r="F3944" s="26" t="str">
        <f>IF(E3944="","",E3944&amp;"@"&amp;COUNTIF($E$1:E3944,E3944))</f>
        <v/>
      </c>
      <c r="G3944" s="26" t="str">
        <f t="shared" si="61"/>
        <v>Skinnovation.co.kr</v>
      </c>
      <c r="I3944" s="26" t="str">
        <f>IF(E3944="","",INDEX('기사 리스트'!B:B,MATCH("https://skinnonews.com"&amp;A3944,'기사 리스트'!C:C,0)))</f>
        <v/>
      </c>
    </row>
    <row r="3945" spans="1:9">
      <c r="A3945" s="32" t="s">
        <v>2746</v>
      </c>
      <c r="B3945" s="32" t="s">
        <v>2646</v>
      </c>
      <c r="C3945" s="32">
        <v>1</v>
      </c>
      <c r="D3945" s="32">
        <v>1</v>
      </c>
      <c r="E3945" s="26" t="str">
        <f>IFERROR(MATCH(A3945,기사별유입!$J$3:$J$3072,0),"")</f>
        <v/>
      </c>
      <c r="F3945" s="26" t="str">
        <f>IF(E3945="","",E3945&amp;"@"&amp;COUNTIF($E$1:E3945,E3945))</f>
        <v/>
      </c>
      <c r="G3945" s="26" t="str">
        <f t="shared" si="61"/>
        <v>Ozmailer.com</v>
      </c>
      <c r="I3945" s="26" t="str">
        <f>IF(E3945="","",INDEX('기사 리스트'!B:B,MATCH("https://skinnonews.com"&amp;A3945,'기사 리스트'!C:C,0)))</f>
        <v/>
      </c>
    </row>
    <row r="3946" spans="1:9">
      <c r="A3946" s="32" t="s">
        <v>2746</v>
      </c>
      <c r="B3946" s="32" t="s">
        <v>2604</v>
      </c>
      <c r="C3946" s="32">
        <v>1</v>
      </c>
      <c r="D3946" s="32">
        <v>1</v>
      </c>
      <c r="E3946" s="26" t="str">
        <f>IFERROR(MATCH(A3946,기사별유입!$J$3:$J$3072,0),"")</f>
        <v/>
      </c>
      <c r="F3946" s="26" t="str">
        <f>IF(E3946="","",E3946&amp;"@"&amp;COUNTIF($E$1:E3946,E3946))</f>
        <v/>
      </c>
      <c r="G3946" s="26" t="str">
        <f t="shared" si="61"/>
        <v>Skgeocentric.com</v>
      </c>
      <c r="I3946" s="26" t="str">
        <f>IF(E3946="","",INDEX('기사 리스트'!B:B,MATCH("https://skinnonews.com"&amp;A3946,'기사 리스트'!C:C,0)))</f>
        <v/>
      </c>
    </row>
    <row r="3947" spans="1:9">
      <c r="A3947" s="32" t="s">
        <v>2746</v>
      </c>
      <c r="B3947" s="32" t="s">
        <v>2619</v>
      </c>
      <c r="C3947" s="32">
        <v>1</v>
      </c>
      <c r="D3947" s="32">
        <v>1</v>
      </c>
      <c r="E3947" s="26" t="str">
        <f>IFERROR(MATCH(A3947,기사별유입!$J$3:$J$3072,0),"")</f>
        <v/>
      </c>
      <c r="F3947" s="26" t="str">
        <f>IF(E3947="","",E3947&amp;"@"&amp;COUNTIF($E$1:E3947,E3947))</f>
        <v/>
      </c>
      <c r="G3947" s="26" t="str">
        <f t="shared" si="61"/>
        <v>Skinnovation.co.kr</v>
      </c>
      <c r="I3947" s="26" t="str">
        <f>IF(E3947="","",INDEX('기사 리스트'!B:B,MATCH("https://skinnonews.com"&amp;A3947,'기사 리스트'!C:C,0)))</f>
        <v/>
      </c>
    </row>
    <row r="3948" spans="1:9">
      <c r="A3948" s="32" t="s">
        <v>2746</v>
      </c>
      <c r="B3948" s="32" t="s">
        <v>2612</v>
      </c>
      <c r="C3948" s="32">
        <v>1</v>
      </c>
      <c r="D3948" s="32">
        <v>1</v>
      </c>
      <c r="E3948" s="26" t="str">
        <f>IFERROR(MATCH(A3948,기사별유입!$J$3:$J$3072,0),"")</f>
        <v/>
      </c>
      <c r="F3948" s="26" t="str">
        <f>IF(E3948="","",E3948&amp;"@"&amp;COUNTIF($E$1:E3948,E3948))</f>
        <v/>
      </c>
      <c r="G3948" s="26" t="str">
        <f t="shared" si="61"/>
        <v>Youtube.com</v>
      </c>
      <c r="I3948" s="26" t="str">
        <f>IF(E3948="","",INDEX('기사 리스트'!B:B,MATCH("https://skinnonews.com"&amp;A3948,'기사 리스트'!C:C,0)))</f>
        <v/>
      </c>
    </row>
    <row r="3949" spans="1:9">
      <c r="A3949" s="32" t="s">
        <v>2742</v>
      </c>
      <c r="B3949" s="32" t="s">
        <v>2598</v>
      </c>
      <c r="C3949" s="32">
        <v>1</v>
      </c>
      <c r="D3949" s="32">
        <v>1</v>
      </c>
      <c r="E3949" s="26" t="str">
        <f>IFERROR(MATCH(A3949,기사별유입!$J$3:$J$3072,0),"")</f>
        <v/>
      </c>
      <c r="F3949" s="26" t="str">
        <f>IF(E3949="","",E3949&amp;"@"&amp;COUNTIF($E$1:E3949,E3949))</f>
        <v/>
      </c>
      <c r="G3949" s="26" t="str">
        <f t="shared" si="61"/>
        <v>Naver 검색</v>
      </c>
      <c r="I3949" s="26" t="str">
        <f>IF(E3949="","",INDEX('기사 리스트'!B:B,MATCH("https://skinnonews.com"&amp;A3949,'기사 리스트'!C:C,0)))</f>
        <v/>
      </c>
    </row>
    <row r="3950" spans="1:9">
      <c r="A3950" s="32" t="s">
        <v>2742</v>
      </c>
      <c r="B3950" s="32" t="s">
        <v>2612</v>
      </c>
      <c r="C3950" s="32">
        <v>1</v>
      </c>
      <c r="D3950" s="32">
        <v>1</v>
      </c>
      <c r="E3950" s="26" t="str">
        <f>IFERROR(MATCH(A3950,기사별유입!$J$3:$J$3072,0),"")</f>
        <v/>
      </c>
      <c r="F3950" s="26" t="str">
        <f>IF(E3950="","",E3950&amp;"@"&amp;COUNTIF($E$1:E3950,E3950))</f>
        <v/>
      </c>
      <c r="G3950" s="26" t="str">
        <f t="shared" si="61"/>
        <v>Youtube.com</v>
      </c>
      <c r="I3950" s="26" t="str">
        <f>IF(E3950="","",INDEX('기사 리스트'!B:B,MATCH("https://skinnonews.com"&amp;A3950,'기사 리스트'!C:C,0)))</f>
        <v/>
      </c>
    </row>
    <row r="3951" spans="1:9">
      <c r="A3951" s="32" t="s">
        <v>2744</v>
      </c>
      <c r="B3951" s="32" t="s">
        <v>2612</v>
      </c>
      <c r="C3951" s="32">
        <v>1</v>
      </c>
      <c r="D3951" s="32">
        <v>1</v>
      </c>
      <c r="E3951" s="26" t="str">
        <f>IFERROR(MATCH(A3951,기사별유입!$J$3:$J$3072,0),"")</f>
        <v/>
      </c>
      <c r="F3951" s="26" t="str">
        <f>IF(E3951="","",E3951&amp;"@"&amp;COUNTIF($E$1:E3951,E3951))</f>
        <v/>
      </c>
      <c r="G3951" s="26" t="str">
        <f t="shared" si="61"/>
        <v>Youtube.com</v>
      </c>
      <c r="I3951" s="26" t="str">
        <f>IF(E3951="","",INDEX('기사 리스트'!B:B,MATCH("https://skinnonews.com"&amp;A3951,'기사 리스트'!C:C,0)))</f>
        <v/>
      </c>
    </row>
    <row r="3952" spans="1:9">
      <c r="A3952" s="32" t="s">
        <v>2750</v>
      </c>
      <c r="B3952" s="32" t="s">
        <v>2631</v>
      </c>
      <c r="C3952" s="32">
        <v>1</v>
      </c>
      <c r="D3952" s="32">
        <v>1</v>
      </c>
      <c r="E3952" s="26" t="str">
        <f>IFERROR(MATCH(A3952,기사별유입!$J$3:$J$3072,0),"")</f>
        <v/>
      </c>
      <c r="F3952" s="26" t="str">
        <f>IF(E3952="","",E3952&amp;"@"&amp;COUNTIF($E$1:E3952,E3952))</f>
        <v/>
      </c>
      <c r="G3952" s="26" t="str">
        <f t="shared" si="61"/>
        <v>Newsletter</v>
      </c>
      <c r="I3952" s="26" t="str">
        <f>IF(E3952="","",INDEX('기사 리스트'!B:B,MATCH("https://skinnonews.com"&amp;A3952,'기사 리스트'!C:C,0)))</f>
        <v/>
      </c>
    </row>
    <row r="3953" spans="1:9">
      <c r="A3953" s="32" t="s">
        <v>2740</v>
      </c>
      <c r="B3953" s="32" t="s">
        <v>2615</v>
      </c>
      <c r="C3953" s="32">
        <v>1</v>
      </c>
      <c r="D3953" s="32">
        <v>2</v>
      </c>
      <c r="E3953" s="26">
        <f>IFERROR(MATCH(A3953,기사별유입!$J$3:$J$3072,0),"")</f>
        <v>67</v>
      </c>
      <c r="F3953" s="26" t="str">
        <f>IF(E3953="","",E3953&amp;"@"&amp;COUNTIF($E$1:E3953,E3953))</f>
        <v>67@7</v>
      </c>
      <c r="G3953" s="26" t="str">
        <f t="shared" si="61"/>
        <v>(not set)</v>
      </c>
      <c r="I3953" s="26" t="str">
        <f>IF(E3953="","",INDEX('기사 리스트'!B:B,MATCH("https://skinnonews.com"&amp;A3953,'기사 리스트'!C:C,0)))</f>
        <v>심지 말고 뽑아라? 식목일에 시작된 특별한 미션! – 생태계교란 식물 제거하며 ‘한강지킴이’가 된 SK이노베이션</v>
      </c>
    </row>
    <row r="3954" spans="1:9">
      <c r="A3954" s="32" t="s">
        <v>2740</v>
      </c>
      <c r="B3954" s="32" t="s">
        <v>2627</v>
      </c>
      <c r="C3954" s="32">
        <v>1</v>
      </c>
      <c r="D3954" s="32">
        <v>1</v>
      </c>
      <c r="E3954" s="26">
        <f>IFERROR(MATCH(A3954,기사별유입!$J$3:$J$3072,0),"")</f>
        <v>67</v>
      </c>
      <c r="F3954" s="26" t="str">
        <f>IF(E3954="","",E3954&amp;"@"&amp;COUNTIF($E$1:E3954,E3954))</f>
        <v>67@8</v>
      </c>
      <c r="G3954" s="26" t="str">
        <f t="shared" si="61"/>
        <v>Blog.naver.com</v>
      </c>
      <c r="I3954" s="26" t="str">
        <f>IF(E3954="","",INDEX('기사 리스트'!B:B,MATCH("https://skinnonews.com"&amp;A3954,'기사 리스트'!C:C,0)))</f>
        <v>심지 말고 뽑아라? 식목일에 시작된 특별한 미션! – 생태계교란 식물 제거하며 ‘한강지킴이’가 된 SK이노베이션</v>
      </c>
    </row>
    <row r="3955" spans="1:9">
      <c r="A3955" s="32" t="s">
        <v>2740</v>
      </c>
      <c r="B3955" s="32" t="s">
        <v>2600</v>
      </c>
      <c r="C3955" s="32">
        <v>1</v>
      </c>
      <c r="D3955" s="32">
        <v>1</v>
      </c>
      <c r="E3955" s="26">
        <f>IFERROR(MATCH(A3955,기사별유입!$J$3:$J$3072,0),"")</f>
        <v>67</v>
      </c>
      <c r="F3955" s="26" t="str">
        <f>IF(E3955="","",E3955&amp;"@"&amp;COUNTIF($E$1:E3955,E3955))</f>
        <v>67@9</v>
      </c>
      <c r="G3955" s="26" t="str">
        <f t="shared" si="61"/>
        <v>Facebook</v>
      </c>
      <c r="I3955" s="26" t="str">
        <f>IF(E3955="","",INDEX('기사 리스트'!B:B,MATCH("https://skinnonews.com"&amp;A3955,'기사 리스트'!C:C,0)))</f>
        <v>심지 말고 뽑아라? 식목일에 시작된 특별한 미션! – 생태계교란 식물 제거하며 ‘한강지킴이’가 된 SK이노베이션</v>
      </c>
    </row>
    <row r="3956" spans="1:9">
      <c r="A3956" s="32" t="s">
        <v>2740</v>
      </c>
      <c r="B3956" s="32" t="s">
        <v>2617</v>
      </c>
      <c r="C3956" s="32">
        <v>1</v>
      </c>
      <c r="D3956" s="32">
        <v>1</v>
      </c>
      <c r="E3956" s="26">
        <f>IFERROR(MATCH(A3956,기사별유입!$J$3:$J$3072,0),"")</f>
        <v>67</v>
      </c>
      <c r="F3956" s="26" t="str">
        <f>IF(E3956="","",E3956&amp;"@"&amp;COUNTIF($E$1:E3956,E3956))</f>
        <v>67@10</v>
      </c>
      <c r="G3956" s="26" t="str">
        <f t="shared" si="61"/>
        <v>Instagramstory</v>
      </c>
      <c r="I3956" s="26" t="str">
        <f>IF(E3956="","",INDEX('기사 리스트'!B:B,MATCH("https://skinnonews.com"&amp;A3956,'기사 리스트'!C:C,0)))</f>
        <v>심지 말고 뽑아라? 식목일에 시작된 특별한 미션! – 생태계교란 식물 제거하며 ‘한강지킴이’가 된 SK이노베이션</v>
      </c>
    </row>
    <row r="3957" spans="1:9">
      <c r="A3957" s="32" t="s">
        <v>2740</v>
      </c>
      <c r="B3957" s="32" t="s">
        <v>2612</v>
      </c>
      <c r="C3957" s="32">
        <v>1</v>
      </c>
      <c r="D3957" s="32">
        <v>1</v>
      </c>
      <c r="E3957" s="26">
        <f>IFERROR(MATCH(A3957,기사별유입!$J$3:$J$3072,0),"")</f>
        <v>67</v>
      </c>
      <c r="F3957" s="26" t="str">
        <f>IF(E3957="","",E3957&amp;"@"&amp;COUNTIF($E$1:E3957,E3957))</f>
        <v>67@11</v>
      </c>
      <c r="G3957" s="26" t="str">
        <f t="shared" si="61"/>
        <v>Youtube.com</v>
      </c>
      <c r="I3957" s="26" t="str">
        <f>IF(E3957="","",INDEX('기사 리스트'!B:B,MATCH("https://skinnonews.com"&amp;A3957,'기사 리스트'!C:C,0)))</f>
        <v>심지 말고 뽑아라? 식목일에 시작된 특별한 미션! – 생태계교란 식물 제거하며 ‘한강지킴이’가 된 SK이노베이션</v>
      </c>
    </row>
    <row r="3958" spans="1:9">
      <c r="A3958" s="32" t="s">
        <v>2770</v>
      </c>
      <c r="B3958" s="32" t="s">
        <v>2597</v>
      </c>
      <c r="C3958" s="32">
        <v>1</v>
      </c>
      <c r="D3958" s="32">
        <v>1</v>
      </c>
      <c r="E3958" s="26" t="str">
        <f>IFERROR(MATCH(A3958,기사별유입!$J$3:$J$3072,0),"")</f>
        <v/>
      </c>
      <c r="F3958" s="26" t="str">
        <f>IF(E3958="","",E3958&amp;"@"&amp;COUNTIF($E$1:E3958,E3958))</f>
        <v/>
      </c>
      <c r="G3958" s="26" t="str">
        <f t="shared" si="61"/>
        <v>직접유입</v>
      </c>
      <c r="I3958" s="26" t="str">
        <f>IF(E3958="","",INDEX('기사 리스트'!B:B,MATCH("https://skinnonews.com"&amp;A3958,'기사 리스트'!C:C,0)))</f>
        <v/>
      </c>
    </row>
    <row r="3959" spans="1:9">
      <c r="A3959" s="32" t="s">
        <v>2756</v>
      </c>
      <c r="B3959" s="32" t="s">
        <v>2596</v>
      </c>
      <c r="C3959" s="32">
        <v>1</v>
      </c>
      <c r="D3959" s="32">
        <v>1</v>
      </c>
      <c r="E3959" s="26" t="str">
        <f>IFERROR(MATCH(A3959,기사별유입!$J$3:$J$3072,0),"")</f>
        <v/>
      </c>
      <c r="F3959" s="26" t="str">
        <f>IF(E3959="","",E3959&amp;"@"&amp;COUNTIF($E$1:E3959,E3959))</f>
        <v/>
      </c>
      <c r="G3959" s="26" t="str">
        <f t="shared" si="61"/>
        <v>Google 검색</v>
      </c>
      <c r="I3959" s="26" t="str">
        <f>IF(E3959="","",INDEX('기사 리스트'!B:B,MATCH("https://skinnonews.com"&amp;A3959,'기사 리스트'!C:C,0)))</f>
        <v/>
      </c>
    </row>
    <row r="3960" spans="1:9">
      <c r="A3960" s="32" t="s">
        <v>2756</v>
      </c>
      <c r="B3960" s="32" t="s">
        <v>2598</v>
      </c>
      <c r="C3960" s="32">
        <v>1</v>
      </c>
      <c r="D3960" s="32">
        <v>1</v>
      </c>
      <c r="E3960" s="26" t="str">
        <f>IFERROR(MATCH(A3960,기사별유입!$J$3:$J$3072,0),"")</f>
        <v/>
      </c>
      <c r="F3960" s="26" t="str">
        <f>IF(E3960="","",E3960&amp;"@"&amp;COUNTIF($E$1:E3960,E3960))</f>
        <v/>
      </c>
      <c r="G3960" s="26" t="str">
        <f t="shared" si="61"/>
        <v>Naver 검색</v>
      </c>
      <c r="I3960" s="26" t="str">
        <f>IF(E3960="","",INDEX('기사 리스트'!B:B,MATCH("https://skinnonews.com"&amp;A3960,'기사 리스트'!C:C,0)))</f>
        <v/>
      </c>
    </row>
    <row r="3961" spans="1:9">
      <c r="A3961" s="32" t="s">
        <v>2756</v>
      </c>
      <c r="B3961" s="32" t="s">
        <v>2603</v>
      </c>
      <c r="C3961" s="32">
        <v>1</v>
      </c>
      <c r="D3961" s="32">
        <v>1</v>
      </c>
      <c r="E3961" s="26" t="str">
        <f>IFERROR(MATCH(A3961,기사별유입!$J$3:$J$3072,0),"")</f>
        <v/>
      </c>
      <c r="F3961" s="26" t="str">
        <f>IF(E3961="","",E3961&amp;"@"&amp;COUNTIF($E$1:E3961,E3961))</f>
        <v/>
      </c>
      <c r="G3961" s="26" t="str">
        <f t="shared" si="61"/>
        <v>Skenergy.com</v>
      </c>
      <c r="I3961" s="26" t="str">
        <f>IF(E3961="","",INDEX('기사 리스트'!B:B,MATCH("https://skinnonews.com"&amp;A3961,'기사 리스트'!C:C,0)))</f>
        <v/>
      </c>
    </row>
    <row r="3962" spans="1:9">
      <c r="A3962" s="32" t="s">
        <v>2745</v>
      </c>
      <c r="B3962" s="32" t="s">
        <v>2646</v>
      </c>
      <c r="C3962" s="32">
        <v>1</v>
      </c>
      <c r="D3962" s="32">
        <v>1</v>
      </c>
      <c r="E3962" s="26" t="str">
        <f>IFERROR(MATCH(A3962,기사별유입!$J$3:$J$3072,0),"")</f>
        <v/>
      </c>
      <c r="F3962" s="26" t="str">
        <f>IF(E3962="","",E3962&amp;"@"&amp;COUNTIF($E$1:E3962,E3962))</f>
        <v/>
      </c>
      <c r="G3962" s="26" t="str">
        <f t="shared" si="61"/>
        <v>Ozmailer.com</v>
      </c>
      <c r="I3962" s="26" t="str">
        <f>IF(E3962="","",INDEX('기사 리스트'!B:B,MATCH("https://skinnonews.com"&amp;A3962,'기사 리스트'!C:C,0)))</f>
        <v/>
      </c>
    </row>
    <row r="3963" spans="1:9">
      <c r="A3963" s="32" t="s">
        <v>2745</v>
      </c>
      <c r="B3963" s="32" t="s">
        <v>2604</v>
      </c>
      <c r="C3963" s="32">
        <v>1</v>
      </c>
      <c r="D3963" s="32">
        <v>1</v>
      </c>
      <c r="E3963" s="26" t="str">
        <f>IFERROR(MATCH(A3963,기사별유입!$J$3:$J$3072,0),"")</f>
        <v/>
      </c>
      <c r="F3963" s="26" t="str">
        <f>IF(E3963="","",E3963&amp;"@"&amp;COUNTIF($E$1:E3963,E3963))</f>
        <v/>
      </c>
      <c r="G3963" s="26" t="str">
        <f t="shared" si="61"/>
        <v>Skgeocentric.com</v>
      </c>
      <c r="I3963" s="26" t="str">
        <f>IF(E3963="","",INDEX('기사 리스트'!B:B,MATCH("https://skinnonews.com"&amp;A3963,'기사 리스트'!C:C,0)))</f>
        <v/>
      </c>
    </row>
    <row r="3964" spans="1:9">
      <c r="A3964" s="32" t="s">
        <v>2754</v>
      </c>
      <c r="B3964" s="32" t="s">
        <v>2596</v>
      </c>
      <c r="C3964" s="32">
        <v>1</v>
      </c>
      <c r="D3964" s="32">
        <v>1</v>
      </c>
      <c r="E3964" s="26" t="str">
        <f>IFERROR(MATCH(A3964,기사별유입!$J$3:$J$3072,0),"")</f>
        <v/>
      </c>
      <c r="F3964" s="26" t="str">
        <f>IF(E3964="","",E3964&amp;"@"&amp;COUNTIF($E$1:E3964,E3964))</f>
        <v/>
      </c>
      <c r="G3964" s="26" t="str">
        <f t="shared" si="61"/>
        <v>Google 검색</v>
      </c>
      <c r="I3964" s="26" t="str">
        <f>IF(E3964="","",INDEX('기사 리스트'!B:B,MATCH("https://skinnonews.com"&amp;A3964,'기사 리스트'!C:C,0)))</f>
        <v/>
      </c>
    </row>
    <row r="3965" spans="1:9">
      <c r="A3965" s="32" t="s">
        <v>2754</v>
      </c>
      <c r="B3965" s="32" t="s">
        <v>2602</v>
      </c>
      <c r="C3965" s="32">
        <v>1</v>
      </c>
      <c r="D3965" s="32">
        <v>1</v>
      </c>
      <c r="E3965" s="26" t="str">
        <f>IFERROR(MATCH(A3965,기사별유입!$J$3:$J$3072,0),"")</f>
        <v/>
      </c>
      <c r="F3965" s="26" t="str">
        <f>IF(E3965="","",E3965&amp;"@"&amp;COUNTIF($E$1:E3965,E3965))</f>
        <v/>
      </c>
      <c r="G3965" s="26" t="str">
        <f t="shared" si="61"/>
        <v>Skincheonpetrochem.com</v>
      </c>
      <c r="I3965" s="26" t="str">
        <f>IF(E3965="","",INDEX('기사 리스트'!B:B,MATCH("https://skinnonews.com"&amp;A3965,'기사 리스트'!C:C,0)))</f>
        <v/>
      </c>
    </row>
    <row r="3966" spans="1:9">
      <c r="A3966" s="32" t="s">
        <v>2747</v>
      </c>
      <c r="B3966" s="32" t="s">
        <v>2631</v>
      </c>
      <c r="C3966" s="32">
        <v>1</v>
      </c>
      <c r="D3966" s="32">
        <v>1</v>
      </c>
      <c r="E3966" s="26" t="str">
        <f>IFERROR(MATCH(A3966,기사별유입!$J$3:$J$3072,0),"")</f>
        <v/>
      </c>
      <c r="F3966" s="26" t="str">
        <f>IF(E3966="","",E3966&amp;"@"&amp;COUNTIF($E$1:E3966,E3966))</f>
        <v/>
      </c>
      <c r="G3966" s="26" t="str">
        <f t="shared" si="61"/>
        <v>Newsletter</v>
      </c>
      <c r="I3966" s="26" t="str">
        <f>IF(E3966="","",INDEX('기사 리스트'!B:B,MATCH("https://skinnonews.com"&amp;A3966,'기사 리스트'!C:C,0)))</f>
        <v/>
      </c>
    </row>
    <row r="3967" spans="1:9">
      <c r="A3967" s="32" t="s">
        <v>2741</v>
      </c>
      <c r="B3967" s="32" t="s">
        <v>2609</v>
      </c>
      <c r="C3967" s="32">
        <v>1</v>
      </c>
      <c r="D3967" s="32">
        <v>1</v>
      </c>
      <c r="E3967" s="26">
        <f>IFERROR(MATCH(A3967,기사별유입!$J$3:$J$3072,0),"")</f>
        <v>46</v>
      </c>
      <c r="F3967" s="26" t="str">
        <f>IF(E3967="","",E3967&amp;"@"&amp;COUNTIF($E$1:E3967,E3967))</f>
        <v>46@6</v>
      </c>
      <c r="G3967" s="26" t="str">
        <f t="shared" si="61"/>
        <v>Bing</v>
      </c>
      <c r="I3967" s="26" t="str">
        <f>IF(E3967="","",INDEX('기사 리스트'!B:B,MATCH("https://skinnonews.com"&amp;A3967,'기사 리스트'!C:C,0)))</f>
        <v>“생분해성 플라스틱 원료 생산, 국내 미생물 기술로 연다”</v>
      </c>
    </row>
    <row r="3968" spans="1:9">
      <c r="A3968" s="32" t="s">
        <v>2741</v>
      </c>
      <c r="B3968" s="32" t="s">
        <v>2668</v>
      </c>
      <c r="C3968" s="32">
        <v>1</v>
      </c>
      <c r="D3968" s="32">
        <v>1</v>
      </c>
      <c r="E3968" s="26">
        <f>IFERROR(MATCH(A3968,기사별유입!$J$3:$J$3072,0),"")</f>
        <v>46</v>
      </c>
      <c r="F3968" s="26" t="str">
        <f>IF(E3968="","",E3968&amp;"@"&amp;COUNTIF($E$1:E3968,E3968))</f>
        <v>46@7</v>
      </c>
      <c r="G3968" s="26" t="str">
        <f t="shared" si="61"/>
        <v>Cn.bing.com</v>
      </c>
      <c r="I3968" s="26" t="str">
        <f>IF(E3968="","",INDEX('기사 리스트'!B:B,MATCH("https://skinnonews.com"&amp;A3968,'기사 리스트'!C:C,0)))</f>
        <v>“생분해성 플라스틱 원료 생산, 국내 미생물 기술로 연다”</v>
      </c>
    </row>
    <row r="3969" spans="1:9">
      <c r="A3969" s="32" t="s">
        <v>2741</v>
      </c>
      <c r="B3969" s="32" t="s">
        <v>2646</v>
      </c>
      <c r="C3969" s="32">
        <v>1</v>
      </c>
      <c r="D3969" s="32">
        <v>1</v>
      </c>
      <c r="E3969" s="26">
        <f>IFERROR(MATCH(A3969,기사별유입!$J$3:$J$3072,0),"")</f>
        <v>46</v>
      </c>
      <c r="F3969" s="26" t="str">
        <f>IF(E3969="","",E3969&amp;"@"&amp;COUNTIF($E$1:E3969,E3969))</f>
        <v>46@8</v>
      </c>
      <c r="G3969" s="26" t="str">
        <f t="shared" si="61"/>
        <v>Ozmailer.com</v>
      </c>
      <c r="I3969" s="26" t="str">
        <f>IF(E3969="","",INDEX('기사 리스트'!B:B,MATCH("https://skinnonews.com"&amp;A3969,'기사 리스트'!C:C,0)))</f>
        <v>“생분해성 플라스틱 원료 생산, 국내 미생물 기술로 연다”</v>
      </c>
    </row>
    <row r="3970" spans="1:9">
      <c r="A3970" s="32" t="s">
        <v>2741</v>
      </c>
      <c r="B3970" s="32" t="s">
        <v>2619</v>
      </c>
      <c r="C3970" s="32">
        <v>1</v>
      </c>
      <c r="D3970" s="32">
        <v>1</v>
      </c>
      <c r="E3970" s="26">
        <f>IFERROR(MATCH(A3970,기사별유입!$J$3:$J$3072,0),"")</f>
        <v>46</v>
      </c>
      <c r="F3970" s="26" t="str">
        <f>IF(E3970="","",E3970&amp;"@"&amp;COUNTIF($E$1:E3970,E3970))</f>
        <v>46@9</v>
      </c>
      <c r="G3970" s="26" t="str">
        <f t="shared" si="61"/>
        <v>Skinnovation.co.kr</v>
      </c>
      <c r="I3970" s="26" t="str">
        <f>IF(E3970="","",INDEX('기사 리스트'!B:B,MATCH("https://skinnonews.com"&amp;A3970,'기사 리스트'!C:C,0)))</f>
        <v>“생분해성 플라스틱 원료 생산, 국내 미생물 기술로 연다”</v>
      </c>
    </row>
    <row r="3971" spans="1:9">
      <c r="A3971" s="32" t="s">
        <v>2751</v>
      </c>
      <c r="B3971" s="32" t="s">
        <v>2597</v>
      </c>
      <c r="C3971" s="32">
        <v>1</v>
      </c>
      <c r="D3971" s="32">
        <v>1</v>
      </c>
      <c r="E3971" s="26" t="str">
        <f>IFERROR(MATCH(A3971,기사별유입!$J$3:$J$3072,0),"")</f>
        <v/>
      </c>
      <c r="F3971" s="26" t="str">
        <f>IF(E3971="","",E3971&amp;"@"&amp;COUNTIF($E$1:E3971,E3971))</f>
        <v/>
      </c>
      <c r="G3971" s="26" t="str">
        <f t="shared" ref="G3971:G4034" si="62">IF(B3971="naver","Naver 검색",IF(B3971="google","Google 검색",IF(B3971="(direct)","직접유입",UPPER(LEFT(B3971,1))&amp;MID(B3971,2,99))))</f>
        <v>직접유입</v>
      </c>
      <c r="I3971" s="26" t="str">
        <f>IF(E3971="","",INDEX('기사 리스트'!B:B,MATCH("https://skinnonews.com"&amp;A3971,'기사 리스트'!C:C,0)))</f>
        <v/>
      </c>
    </row>
    <row r="3972" spans="1:9">
      <c r="A3972" s="32" t="s">
        <v>2751</v>
      </c>
      <c r="B3972" s="32" t="s">
        <v>2955</v>
      </c>
      <c r="C3972" s="32">
        <v>1</v>
      </c>
      <c r="D3972" s="32">
        <v>1</v>
      </c>
      <c r="E3972" s="26" t="str">
        <f>IFERROR(MATCH(A3972,기사별유입!$J$3:$J$3072,0),"")</f>
        <v/>
      </c>
      <c r="F3972" s="26" t="str">
        <f>IF(E3972="","",E3972&amp;"@"&amp;COUNTIF($E$1:E3972,E3972))</f>
        <v/>
      </c>
      <c r="G3972" s="26" t="str">
        <f t="shared" si="62"/>
        <v>Link.inpock.co.kr</v>
      </c>
      <c r="I3972" s="26" t="str">
        <f>IF(E3972="","",INDEX('기사 리스트'!B:B,MATCH("https://skinnonews.com"&amp;A3972,'기사 리스트'!C:C,0)))</f>
        <v/>
      </c>
    </row>
    <row r="3973" spans="1:9">
      <c r="A3973" s="32" t="s">
        <v>2751</v>
      </c>
      <c r="B3973" s="32" t="s">
        <v>2598</v>
      </c>
      <c r="C3973" s="32">
        <v>1</v>
      </c>
      <c r="D3973" s="32">
        <v>1</v>
      </c>
      <c r="E3973" s="26" t="str">
        <f>IFERROR(MATCH(A3973,기사별유입!$J$3:$J$3072,0),"")</f>
        <v/>
      </c>
      <c r="F3973" s="26" t="str">
        <f>IF(E3973="","",E3973&amp;"@"&amp;COUNTIF($E$1:E3973,E3973))</f>
        <v/>
      </c>
      <c r="G3973" s="26" t="str">
        <f t="shared" si="62"/>
        <v>Naver 검색</v>
      </c>
      <c r="I3973" s="26" t="str">
        <f>IF(E3973="","",INDEX('기사 리스트'!B:B,MATCH("https://skinnonews.com"&amp;A3973,'기사 리스트'!C:C,0)))</f>
        <v/>
      </c>
    </row>
    <row r="3974" spans="1:9">
      <c r="A3974" s="32" t="s">
        <v>2751</v>
      </c>
      <c r="B3974" s="32" t="s">
        <v>2646</v>
      </c>
      <c r="C3974" s="32">
        <v>1</v>
      </c>
      <c r="D3974" s="32">
        <v>1</v>
      </c>
      <c r="E3974" s="26" t="str">
        <f>IFERROR(MATCH(A3974,기사별유입!$J$3:$J$3072,0),"")</f>
        <v/>
      </c>
      <c r="F3974" s="26" t="str">
        <f>IF(E3974="","",E3974&amp;"@"&amp;COUNTIF($E$1:E3974,E3974))</f>
        <v/>
      </c>
      <c r="G3974" s="26" t="str">
        <f t="shared" si="62"/>
        <v>Ozmailer.com</v>
      </c>
      <c r="I3974" s="26" t="str">
        <f>IF(E3974="","",INDEX('기사 리스트'!B:B,MATCH("https://skinnonews.com"&amp;A3974,'기사 리스트'!C:C,0)))</f>
        <v/>
      </c>
    </row>
    <row r="3975" spans="1:9">
      <c r="A3975" s="32" t="s">
        <v>2751</v>
      </c>
      <c r="B3975" s="32" t="s">
        <v>2603</v>
      </c>
      <c r="C3975" s="32">
        <v>1</v>
      </c>
      <c r="D3975" s="32">
        <v>1</v>
      </c>
      <c r="E3975" s="26" t="str">
        <f>IFERROR(MATCH(A3975,기사별유입!$J$3:$J$3072,0),"")</f>
        <v/>
      </c>
      <c r="F3975" s="26" t="str">
        <f>IF(E3975="","",E3975&amp;"@"&amp;COUNTIF($E$1:E3975,E3975))</f>
        <v/>
      </c>
      <c r="G3975" s="26" t="str">
        <f t="shared" si="62"/>
        <v>Skenergy.com</v>
      </c>
      <c r="I3975" s="26" t="str">
        <f>IF(E3975="","",INDEX('기사 리스트'!B:B,MATCH("https://skinnonews.com"&amp;A3975,'기사 리스트'!C:C,0)))</f>
        <v/>
      </c>
    </row>
    <row r="3976" spans="1:9">
      <c r="A3976" s="32" t="s">
        <v>2752</v>
      </c>
      <c r="B3976" s="32" t="s">
        <v>2619</v>
      </c>
      <c r="C3976" s="32">
        <v>1</v>
      </c>
      <c r="D3976" s="32">
        <v>1</v>
      </c>
      <c r="E3976" s="26" t="str">
        <f>IFERROR(MATCH(A3976,기사별유입!$J$3:$J$3072,0),"")</f>
        <v/>
      </c>
      <c r="F3976" s="26" t="str">
        <f>IF(E3976="","",E3976&amp;"@"&amp;COUNTIF($E$1:E3976,E3976))</f>
        <v/>
      </c>
      <c r="G3976" s="26" t="str">
        <f t="shared" si="62"/>
        <v>Skinnovation.co.kr</v>
      </c>
      <c r="I3976" s="26" t="str">
        <f>IF(E3976="","",INDEX('기사 리스트'!B:B,MATCH("https://skinnonews.com"&amp;A3976,'기사 리스트'!C:C,0)))</f>
        <v/>
      </c>
    </row>
    <row r="3977" spans="1:9">
      <c r="A3977" s="32" t="s">
        <v>2749</v>
      </c>
      <c r="B3977" s="32" t="s">
        <v>4780</v>
      </c>
      <c r="C3977" s="32">
        <v>1</v>
      </c>
      <c r="D3977" s="32">
        <v>1</v>
      </c>
      <c r="E3977" s="26">
        <f>IFERROR(MATCH(A3977,기사별유입!$J$3:$J$3072,0),"")</f>
        <v>34</v>
      </c>
      <c r="F3977" s="26" t="str">
        <f>IF(E3977="","",E3977&amp;"@"&amp;COUNTIF($E$1:E3977,E3977))</f>
        <v>34@8</v>
      </c>
      <c r="G3977" s="26" t="str">
        <f t="shared" si="62"/>
        <v>Qr.naver.com</v>
      </c>
      <c r="I3977" s="26" t="str">
        <f>IF(E3977="","",INDEX('기사 리스트'!B:B,MATCH("https://skinnonews.com"&amp;A3977,'기사 리스트'!C:C,0)))</f>
        <v>최재원 SK온 수석부회장 구성원 타운홀 미팅 “배터리 산업은 정해진 미래… 본원 경쟁력 단단히 갖춰야”</v>
      </c>
    </row>
    <row r="3978" spans="1:9">
      <c r="A3978" s="32" t="s">
        <v>2743</v>
      </c>
      <c r="B3978" s="32" t="s">
        <v>4723</v>
      </c>
      <c r="C3978" s="32">
        <v>1</v>
      </c>
      <c r="D3978" s="32">
        <v>1</v>
      </c>
      <c r="E3978" s="26">
        <f>IFERROR(MATCH(A3978,기사별유입!$J$3:$J$3072,0),"")</f>
        <v>8</v>
      </c>
      <c r="F3978" s="26" t="str">
        <f>IF(E3978="","",E3978&amp;"@"&amp;COUNTIF($E$1:E3978,E3978))</f>
        <v>8@11</v>
      </c>
      <c r="G3978" s="26" t="str">
        <f t="shared" si="62"/>
        <v>Claude.ai</v>
      </c>
      <c r="I3978" s="26" t="str">
        <f>IF(E3978="","",INDEX('기사 리스트'!B:B,MATCH("https://skinnonews.com"&amp;A3978,'기사 리스트'!C:C,0)))</f>
        <v>[전지적 배터리 시점] ① 일상을 차지(Charge)해 온 ‘전지’의 역사 – 과거의 꿈을 실현시키다!</v>
      </c>
    </row>
    <row r="3979" spans="1:9">
      <c r="A3979" s="32" t="s">
        <v>2743</v>
      </c>
      <c r="B3979" s="32" t="s">
        <v>2617</v>
      </c>
      <c r="C3979" s="32">
        <v>1</v>
      </c>
      <c r="D3979" s="32">
        <v>1</v>
      </c>
      <c r="E3979" s="26">
        <f>IFERROR(MATCH(A3979,기사별유입!$J$3:$J$3072,0),"")</f>
        <v>8</v>
      </c>
      <c r="F3979" s="26" t="str">
        <f>IF(E3979="","",E3979&amp;"@"&amp;COUNTIF($E$1:E3979,E3979))</f>
        <v>8@12</v>
      </c>
      <c r="G3979" s="26" t="str">
        <f t="shared" si="62"/>
        <v>Instagramstory</v>
      </c>
      <c r="I3979" s="26" t="str">
        <f>IF(E3979="","",INDEX('기사 리스트'!B:B,MATCH("https://skinnonews.com"&amp;A3979,'기사 리스트'!C:C,0)))</f>
        <v>[전지적 배터리 시점] ① 일상을 차지(Charge)해 온 ‘전지’의 역사 – 과거의 꿈을 실현시키다!</v>
      </c>
    </row>
    <row r="3980" spans="1:9">
      <c r="A3980" s="32" t="s">
        <v>2743</v>
      </c>
      <c r="B3980" s="32" t="s">
        <v>4780</v>
      </c>
      <c r="C3980" s="32">
        <v>1</v>
      </c>
      <c r="D3980" s="32">
        <v>1</v>
      </c>
      <c r="E3980" s="26">
        <f>IFERROR(MATCH(A3980,기사별유입!$J$3:$J$3072,0),"")</f>
        <v>8</v>
      </c>
      <c r="F3980" s="26" t="str">
        <f>IF(E3980="","",E3980&amp;"@"&amp;COUNTIF($E$1:E3980,E3980))</f>
        <v>8@13</v>
      </c>
      <c r="G3980" s="26" t="str">
        <f t="shared" si="62"/>
        <v>Qr.naver.com</v>
      </c>
      <c r="I3980" s="26" t="str">
        <f>IF(E3980="","",INDEX('기사 리스트'!B:B,MATCH("https://skinnonews.com"&amp;A3980,'기사 리스트'!C:C,0)))</f>
        <v>[전지적 배터리 시점] ① 일상을 차지(Charge)해 온 ‘전지’의 역사 – 과거의 꿈을 실현시키다!</v>
      </c>
    </row>
    <row r="3981" spans="1:9">
      <c r="A3981" s="32" t="s">
        <v>2743</v>
      </c>
      <c r="B3981" s="32" t="s">
        <v>2619</v>
      </c>
      <c r="C3981" s="32">
        <v>1</v>
      </c>
      <c r="D3981" s="32">
        <v>1</v>
      </c>
      <c r="E3981" s="26">
        <f>IFERROR(MATCH(A3981,기사별유입!$J$3:$J$3072,0),"")</f>
        <v>8</v>
      </c>
      <c r="F3981" s="26" t="str">
        <f>IF(E3981="","",E3981&amp;"@"&amp;COUNTIF($E$1:E3981,E3981))</f>
        <v>8@14</v>
      </c>
      <c r="G3981" s="26" t="str">
        <f t="shared" si="62"/>
        <v>Skinnovation.co.kr</v>
      </c>
      <c r="I3981" s="26" t="str">
        <f>IF(E3981="","",INDEX('기사 리스트'!B:B,MATCH("https://skinnonews.com"&amp;A3981,'기사 리스트'!C:C,0)))</f>
        <v>[전지적 배터리 시점] ① 일상을 차지(Charge)해 온 ‘전지’의 역사 – 과거의 꿈을 실현시키다!</v>
      </c>
    </row>
    <row r="3982" spans="1:9">
      <c r="A3982" s="32" t="s">
        <v>2784</v>
      </c>
      <c r="B3982" s="32" t="s">
        <v>2609</v>
      </c>
      <c r="C3982" s="32">
        <v>1</v>
      </c>
      <c r="D3982" s="32">
        <v>1</v>
      </c>
      <c r="E3982" s="26" t="str">
        <f>IFERROR(MATCH(A3982,기사별유입!$J$3:$J$3072,0),"")</f>
        <v/>
      </c>
      <c r="F3982" s="26" t="str">
        <f>IF(E3982="","",E3982&amp;"@"&amp;COUNTIF($E$1:E3982,E3982))</f>
        <v/>
      </c>
      <c r="G3982" s="26" t="str">
        <f t="shared" si="62"/>
        <v>Bing</v>
      </c>
      <c r="I3982" s="26" t="str">
        <f>IF(E3982="","",INDEX('기사 리스트'!B:B,MATCH("https://skinnonews.com"&amp;A3982,'기사 리스트'!C:C,0)))</f>
        <v/>
      </c>
    </row>
    <row r="3983" spans="1:9">
      <c r="A3983" s="32" t="s">
        <v>2835</v>
      </c>
      <c r="B3983" s="32" t="s">
        <v>2596</v>
      </c>
      <c r="C3983" s="32">
        <v>1</v>
      </c>
      <c r="D3983" s="32">
        <v>1</v>
      </c>
      <c r="E3983" s="26" t="str">
        <f>IFERROR(MATCH(A3983,기사별유입!$J$3:$J$3072,0),"")</f>
        <v/>
      </c>
      <c r="F3983" s="26" t="str">
        <f>IF(E3983="","",E3983&amp;"@"&amp;COUNTIF($E$1:E3983,E3983))</f>
        <v/>
      </c>
      <c r="G3983" s="26" t="str">
        <f t="shared" si="62"/>
        <v>Google 검색</v>
      </c>
      <c r="I3983" s="26" t="str">
        <f>IF(E3983="","",INDEX('기사 리스트'!B:B,MATCH("https://skinnonews.com"&amp;A3983,'기사 리스트'!C:C,0)))</f>
        <v/>
      </c>
    </row>
    <row r="3984" spans="1:9">
      <c r="A3984" s="32" t="s">
        <v>3583</v>
      </c>
      <c r="B3984" s="32" t="s">
        <v>2597</v>
      </c>
      <c r="C3984" s="32">
        <v>1</v>
      </c>
      <c r="D3984" s="32">
        <v>1</v>
      </c>
      <c r="E3984" s="26" t="str">
        <f>IFERROR(MATCH(A3984,기사별유입!$J$3:$J$3072,0),"")</f>
        <v/>
      </c>
      <c r="F3984" s="26" t="str">
        <f>IF(E3984="","",E3984&amp;"@"&amp;COUNTIF($E$1:E3984,E3984))</f>
        <v/>
      </c>
      <c r="G3984" s="26" t="str">
        <f t="shared" si="62"/>
        <v>직접유입</v>
      </c>
      <c r="I3984" s="26" t="str">
        <f>IF(E3984="","",INDEX('기사 리스트'!B:B,MATCH("https://skinnonews.com"&amp;A3984,'기사 리스트'!C:C,0)))</f>
        <v/>
      </c>
    </row>
    <row r="3985" spans="1:9">
      <c r="A3985" s="32" t="s">
        <v>2807</v>
      </c>
      <c r="B3985" s="32" t="s">
        <v>2597</v>
      </c>
      <c r="C3985" s="32">
        <v>1</v>
      </c>
      <c r="D3985" s="32">
        <v>1</v>
      </c>
      <c r="E3985" s="26" t="str">
        <f>IFERROR(MATCH(A3985,기사별유입!$J$3:$J$3072,0),"")</f>
        <v/>
      </c>
      <c r="F3985" s="26" t="str">
        <f>IF(E3985="","",E3985&amp;"@"&amp;COUNTIF($E$1:E3985,E3985))</f>
        <v/>
      </c>
      <c r="G3985" s="26" t="str">
        <f t="shared" si="62"/>
        <v>직접유입</v>
      </c>
      <c r="I3985" s="26" t="str">
        <f>IF(E3985="","",INDEX('기사 리스트'!B:B,MATCH("https://skinnonews.com"&amp;A3985,'기사 리스트'!C:C,0)))</f>
        <v/>
      </c>
    </row>
    <row r="3986" spans="1:9">
      <c r="A3986" s="32" t="s">
        <v>3980</v>
      </c>
      <c r="B3986" s="32" t="s">
        <v>2597</v>
      </c>
      <c r="C3986" s="32">
        <v>1</v>
      </c>
      <c r="D3986" s="32">
        <v>1</v>
      </c>
      <c r="E3986" s="26" t="str">
        <f>IFERROR(MATCH(A3986,기사별유입!$J$3:$J$3072,0),"")</f>
        <v/>
      </c>
      <c r="F3986" s="26" t="str">
        <f>IF(E3986="","",E3986&amp;"@"&amp;COUNTIF($E$1:E3986,E3986))</f>
        <v/>
      </c>
      <c r="G3986" s="26" t="str">
        <f t="shared" si="62"/>
        <v>직접유입</v>
      </c>
      <c r="I3986" s="26" t="str">
        <f>IF(E3986="","",INDEX('기사 리스트'!B:B,MATCH("https://skinnonews.com"&amp;A3986,'기사 리스트'!C:C,0)))</f>
        <v/>
      </c>
    </row>
    <row r="3987" spans="1:9">
      <c r="A3987" s="32" t="s">
        <v>2748</v>
      </c>
      <c r="B3987" s="32" t="s">
        <v>2631</v>
      </c>
      <c r="C3987" s="32">
        <v>1</v>
      </c>
      <c r="D3987" s="32">
        <v>1</v>
      </c>
      <c r="E3987" s="26">
        <f>IFERROR(MATCH(A3987,기사별유입!$J$3:$J$3072,0),"")</f>
        <v>26</v>
      </c>
      <c r="F3987" s="26" t="str">
        <f>IF(E3987="","",E3987&amp;"@"&amp;COUNTIF($E$1:E3987,E3987))</f>
        <v>26@8</v>
      </c>
      <c r="G3987" s="26" t="str">
        <f t="shared" si="62"/>
        <v>Newsletter</v>
      </c>
      <c r="I3987" s="26" t="str">
        <f>IF(E3987="","",INDEX('기사 리스트'!B:B,MATCH("https://skinnonews.com"&amp;A3987,'기사 리스트'!C:C,0)))</f>
        <v>[SK이노베이션 2024년 1분기 실적발표] 매출액 18조 8,551억원, 영업이익 6,247억원 – 기존 성장동력의 견고한 실적으로 영업이익 6,247억원 달성</v>
      </c>
    </row>
    <row r="3988" spans="1:9">
      <c r="A3988" s="32" t="s">
        <v>2748</v>
      </c>
      <c r="B3988" s="32" t="s">
        <v>2604</v>
      </c>
      <c r="C3988" s="32">
        <v>1</v>
      </c>
      <c r="D3988" s="32">
        <v>1</v>
      </c>
      <c r="E3988" s="26">
        <f>IFERROR(MATCH(A3988,기사별유입!$J$3:$J$3072,0),"")</f>
        <v>26</v>
      </c>
      <c r="F3988" s="26" t="str">
        <f>IF(E3988="","",E3988&amp;"@"&amp;COUNTIF($E$1:E3988,E3988))</f>
        <v>26@9</v>
      </c>
      <c r="G3988" s="26" t="str">
        <f t="shared" si="62"/>
        <v>Skgeocentric.com</v>
      </c>
      <c r="I3988" s="26" t="str">
        <f>IF(E3988="","",INDEX('기사 리스트'!B:B,MATCH("https://skinnonews.com"&amp;A3988,'기사 리스트'!C:C,0)))</f>
        <v>[SK이노베이션 2024년 1분기 실적발표] 매출액 18조 8,551억원, 영업이익 6,247억원 – 기존 성장동력의 견고한 실적으로 영업이익 6,247억원 달성</v>
      </c>
    </row>
    <row r="3989" spans="1:9">
      <c r="A3989" s="32" t="s">
        <v>3006</v>
      </c>
      <c r="B3989" s="32" t="s">
        <v>2600</v>
      </c>
      <c r="C3989" s="32">
        <v>1</v>
      </c>
      <c r="D3989" s="32">
        <v>1</v>
      </c>
      <c r="E3989" s="26" t="str">
        <f>IFERROR(MATCH(A3989,기사별유입!$J$3:$J$3072,0),"")</f>
        <v/>
      </c>
      <c r="F3989" s="26" t="str">
        <f>IF(E3989="","",E3989&amp;"@"&amp;COUNTIF($E$1:E3989,E3989))</f>
        <v/>
      </c>
      <c r="G3989" s="26" t="str">
        <f t="shared" si="62"/>
        <v>Facebook</v>
      </c>
      <c r="I3989" s="26" t="str">
        <f>IF(E3989="","",INDEX('기사 리스트'!B:B,MATCH("https://skinnonews.com"&amp;A3989,'기사 리스트'!C:C,0)))</f>
        <v/>
      </c>
    </row>
    <row r="3990" spans="1:9">
      <c r="A3990" s="32" t="s">
        <v>3006</v>
      </c>
      <c r="B3990" s="32" t="s">
        <v>2646</v>
      </c>
      <c r="C3990" s="32">
        <v>1</v>
      </c>
      <c r="D3990" s="32">
        <v>1</v>
      </c>
      <c r="E3990" s="26" t="str">
        <f>IFERROR(MATCH(A3990,기사별유입!$J$3:$J$3072,0),"")</f>
        <v/>
      </c>
      <c r="F3990" s="26" t="str">
        <f>IF(E3990="","",E3990&amp;"@"&amp;COUNTIF($E$1:E3990,E3990))</f>
        <v/>
      </c>
      <c r="G3990" s="26" t="str">
        <f t="shared" si="62"/>
        <v>Ozmailer.com</v>
      </c>
      <c r="I3990" s="26" t="str">
        <f>IF(E3990="","",INDEX('기사 리스트'!B:B,MATCH("https://skinnonews.com"&amp;A3990,'기사 리스트'!C:C,0)))</f>
        <v/>
      </c>
    </row>
    <row r="3991" spans="1:9">
      <c r="A3991" s="32" t="s">
        <v>3006</v>
      </c>
      <c r="B3991" s="32" t="s">
        <v>2612</v>
      </c>
      <c r="C3991" s="32">
        <v>1</v>
      </c>
      <c r="D3991" s="32">
        <v>1</v>
      </c>
      <c r="E3991" s="26" t="str">
        <f>IFERROR(MATCH(A3991,기사별유입!$J$3:$J$3072,0),"")</f>
        <v/>
      </c>
      <c r="F3991" s="26" t="str">
        <f>IF(E3991="","",E3991&amp;"@"&amp;COUNTIF($E$1:E3991,E3991))</f>
        <v/>
      </c>
      <c r="G3991" s="26" t="str">
        <f t="shared" si="62"/>
        <v>Youtube.com</v>
      </c>
      <c r="I3991" s="26" t="str">
        <f>IF(E3991="","",INDEX('기사 리스트'!B:B,MATCH("https://skinnonews.com"&amp;A3991,'기사 리스트'!C:C,0)))</f>
        <v/>
      </c>
    </row>
    <row r="3992" spans="1:9">
      <c r="A3992" s="32" t="s">
        <v>3004</v>
      </c>
      <c r="B3992" s="32" t="s">
        <v>2609</v>
      </c>
      <c r="C3992" s="32">
        <v>1</v>
      </c>
      <c r="D3992" s="32">
        <v>1</v>
      </c>
      <c r="E3992" s="26">
        <f>IFERROR(MATCH(A3992,기사별유입!$J$3:$J$3072,0),"")</f>
        <v>3</v>
      </c>
      <c r="F3992" s="26" t="str">
        <f>IF(E3992="","",E3992&amp;"@"&amp;COUNTIF($E$1:E3992,E3992))</f>
        <v>3@10</v>
      </c>
      <c r="G3992" s="26" t="str">
        <f t="shared" si="62"/>
        <v>Bing</v>
      </c>
      <c r="I3992" s="26" t="str">
        <f>IF(E3992="","",INDEX('기사 리스트'!B:B,MATCH("https://skinnonews.com"&amp;A3992,'기사 리스트'!C:C,0)))</f>
        <v>[팩트체크해油] 석유 고갈… 50년 전에도 앞으로 50년, 지금도 50년?</v>
      </c>
    </row>
    <row r="3993" spans="1:9">
      <c r="A3993" s="32" t="s">
        <v>3004</v>
      </c>
      <c r="B3993" s="32" t="s">
        <v>2617</v>
      </c>
      <c r="C3993" s="32">
        <v>1</v>
      </c>
      <c r="D3993" s="32">
        <v>1</v>
      </c>
      <c r="E3993" s="26">
        <f>IFERROR(MATCH(A3993,기사별유입!$J$3:$J$3072,0),"")</f>
        <v>3</v>
      </c>
      <c r="F3993" s="26" t="str">
        <f>IF(E3993="","",E3993&amp;"@"&amp;COUNTIF($E$1:E3993,E3993))</f>
        <v>3@11</v>
      </c>
      <c r="G3993" s="26" t="str">
        <f t="shared" si="62"/>
        <v>Instagramstory</v>
      </c>
      <c r="I3993" s="26" t="str">
        <f>IF(E3993="","",INDEX('기사 리스트'!B:B,MATCH("https://skinnonews.com"&amp;A3993,'기사 리스트'!C:C,0)))</f>
        <v>[팩트체크해油] 석유 고갈… 50년 전에도 앞으로 50년, 지금도 50년?</v>
      </c>
    </row>
    <row r="3994" spans="1:9">
      <c r="A3994" s="32" t="s">
        <v>3004</v>
      </c>
      <c r="B3994" s="32" t="s">
        <v>2955</v>
      </c>
      <c r="C3994" s="32">
        <v>1</v>
      </c>
      <c r="D3994" s="32">
        <v>1</v>
      </c>
      <c r="E3994" s="26">
        <f>IFERROR(MATCH(A3994,기사별유입!$J$3:$J$3072,0),"")</f>
        <v>3</v>
      </c>
      <c r="F3994" s="26" t="str">
        <f>IF(E3994="","",E3994&amp;"@"&amp;COUNTIF($E$1:E3994,E3994))</f>
        <v>3@12</v>
      </c>
      <c r="G3994" s="26" t="str">
        <f t="shared" si="62"/>
        <v>Link.inpock.co.kr</v>
      </c>
      <c r="I3994" s="26" t="str">
        <f>IF(E3994="","",INDEX('기사 리스트'!B:B,MATCH("https://skinnonews.com"&amp;A3994,'기사 리스트'!C:C,0)))</f>
        <v>[팩트체크해油] 석유 고갈… 50년 전에도 앞으로 50년, 지금도 50년?</v>
      </c>
    </row>
    <row r="3995" spans="1:9">
      <c r="A3995" s="32" t="s">
        <v>3004</v>
      </c>
      <c r="B3995" s="32" t="s">
        <v>2652</v>
      </c>
      <c r="C3995" s="32">
        <v>1</v>
      </c>
      <c r="D3995" s="32">
        <v>1</v>
      </c>
      <c r="E3995" s="26">
        <f>IFERROR(MATCH(A3995,기사별유입!$J$3:$J$3072,0),"")</f>
        <v>3</v>
      </c>
      <c r="F3995" s="26" t="str">
        <f>IF(E3995="","",E3995&amp;"@"&amp;COUNTIF($E$1:E3995,E3995))</f>
        <v>3@13</v>
      </c>
      <c r="G3995" s="26" t="str">
        <f t="shared" si="62"/>
        <v>Link.naver.com</v>
      </c>
      <c r="I3995" s="26" t="str">
        <f>IF(E3995="","",INDEX('기사 리스트'!B:B,MATCH("https://skinnonews.com"&amp;A3995,'기사 리스트'!C:C,0)))</f>
        <v>[팩트체크해油] 석유 고갈… 50년 전에도 앞으로 50년, 지금도 50년?</v>
      </c>
    </row>
    <row r="3996" spans="1:9">
      <c r="A3996" s="32" t="s">
        <v>3004</v>
      </c>
      <c r="B3996" s="32" t="s">
        <v>2626</v>
      </c>
      <c r="C3996" s="32">
        <v>1</v>
      </c>
      <c r="D3996" s="32">
        <v>1</v>
      </c>
      <c r="E3996" s="26">
        <f>IFERROR(MATCH(A3996,기사별유입!$J$3:$J$3072,0),"")</f>
        <v>3</v>
      </c>
      <c r="F3996" s="26" t="str">
        <f>IF(E3996="","",E3996&amp;"@"&amp;COUNTIF($E$1:E3996,E3996))</f>
        <v>3@14</v>
      </c>
      <c r="G3996" s="26" t="str">
        <f t="shared" si="62"/>
        <v>M.blog.naver.com</v>
      </c>
      <c r="I3996" s="26" t="str">
        <f>IF(E3996="","",INDEX('기사 리스트'!B:B,MATCH("https://skinnonews.com"&amp;A3996,'기사 리스트'!C:C,0)))</f>
        <v>[팩트체크해油] 석유 고갈… 50년 전에도 앞으로 50년, 지금도 50년?</v>
      </c>
    </row>
    <row r="3997" spans="1:9">
      <c r="A3997" s="32" t="s">
        <v>3004</v>
      </c>
      <c r="B3997" s="32" t="s">
        <v>2646</v>
      </c>
      <c r="C3997" s="32">
        <v>1</v>
      </c>
      <c r="D3997" s="32">
        <v>1</v>
      </c>
      <c r="E3997" s="26">
        <f>IFERROR(MATCH(A3997,기사별유입!$J$3:$J$3072,0),"")</f>
        <v>3</v>
      </c>
      <c r="F3997" s="26" t="str">
        <f>IF(E3997="","",E3997&amp;"@"&amp;COUNTIF($E$1:E3997,E3997))</f>
        <v>3@15</v>
      </c>
      <c r="G3997" s="26" t="str">
        <f t="shared" si="62"/>
        <v>Ozmailer.com</v>
      </c>
      <c r="I3997" s="26" t="str">
        <f>IF(E3997="","",INDEX('기사 리스트'!B:B,MATCH("https://skinnonews.com"&amp;A3997,'기사 리스트'!C:C,0)))</f>
        <v>[팩트체크해油] 석유 고갈… 50년 전에도 앞으로 50년, 지금도 50년?</v>
      </c>
    </row>
    <row r="3998" spans="1:9">
      <c r="A3998" s="32" t="s">
        <v>3004</v>
      </c>
      <c r="B3998" s="32" t="s">
        <v>2599</v>
      </c>
      <c r="C3998" s="32">
        <v>1</v>
      </c>
      <c r="D3998" s="32">
        <v>1</v>
      </c>
      <c r="E3998" s="26">
        <f>IFERROR(MATCH(A3998,기사별유입!$J$3:$J$3072,0),"")</f>
        <v>3</v>
      </c>
      <c r="F3998" s="26" t="str">
        <f>IF(E3998="","",E3998&amp;"@"&amp;COUNTIF($E$1:E3998,E3998))</f>
        <v>3@16</v>
      </c>
      <c r="G3998" s="26" t="str">
        <f t="shared" si="62"/>
        <v>Sk-on.com</v>
      </c>
      <c r="I3998" s="26" t="str">
        <f>IF(E3998="","",INDEX('기사 리스트'!B:B,MATCH("https://skinnonews.com"&amp;A3998,'기사 리스트'!C:C,0)))</f>
        <v>[팩트체크해油] 석유 고갈… 50년 전에도 앞으로 50년, 지금도 50년?</v>
      </c>
    </row>
    <row r="3999" spans="1:9">
      <c r="A3999" s="32" t="s">
        <v>3004</v>
      </c>
      <c r="B3999" s="32" t="s">
        <v>2605</v>
      </c>
      <c r="C3999" s="32">
        <v>1</v>
      </c>
      <c r="D3999" s="32">
        <v>1</v>
      </c>
      <c r="E3999" s="26">
        <f>IFERROR(MATCH(A3999,기사별유입!$J$3:$J$3072,0),"")</f>
        <v>3</v>
      </c>
      <c r="F3999" s="26" t="str">
        <f>IF(E3999="","",E3999&amp;"@"&amp;COUNTIF($E$1:E3999,E3999))</f>
        <v>3@17</v>
      </c>
      <c r="G3999" s="26" t="str">
        <f t="shared" si="62"/>
        <v>Skenmove.com</v>
      </c>
      <c r="I3999" s="26" t="str">
        <f>IF(E3999="","",INDEX('기사 리스트'!B:B,MATCH("https://skinnonews.com"&amp;A3999,'기사 리스트'!C:C,0)))</f>
        <v>[팩트체크해油] 석유 고갈… 50년 전에도 앞으로 50년, 지금도 50년?</v>
      </c>
    </row>
    <row r="4000" spans="1:9">
      <c r="A4000" s="32" t="s">
        <v>3009</v>
      </c>
      <c r="B4000" s="32" t="s">
        <v>2615</v>
      </c>
      <c r="C4000" s="32">
        <v>1</v>
      </c>
      <c r="D4000" s="32">
        <v>1</v>
      </c>
      <c r="E4000" s="26" t="str">
        <f>IFERROR(MATCH(A4000,기사별유입!$J$3:$J$3072,0),"")</f>
        <v/>
      </c>
      <c r="F4000" s="26" t="str">
        <f>IF(E4000="","",E4000&amp;"@"&amp;COUNTIF($E$1:E4000,E4000))</f>
        <v/>
      </c>
      <c r="G4000" s="26" t="str">
        <f t="shared" si="62"/>
        <v>(not set)</v>
      </c>
      <c r="I4000" s="26" t="str">
        <f>IF(E4000="","",INDEX('기사 리스트'!B:B,MATCH("https://skinnonews.com"&amp;A4000,'기사 리스트'!C:C,0)))</f>
        <v/>
      </c>
    </row>
    <row r="4001" spans="1:9">
      <c r="A4001" s="32" t="s">
        <v>3009</v>
      </c>
      <c r="B4001" s="32" t="s">
        <v>2669</v>
      </c>
      <c r="C4001" s="32">
        <v>1</v>
      </c>
      <c r="D4001" s="32">
        <v>1</v>
      </c>
      <c r="E4001" s="26" t="str">
        <f>IFERROR(MATCH(A4001,기사별유입!$J$3:$J$3072,0),"")</f>
        <v/>
      </c>
      <c r="F4001" s="26" t="str">
        <f>IF(E4001="","",E4001&amp;"@"&amp;COUNTIF($E$1:E4001,E4001))</f>
        <v/>
      </c>
      <c r="G4001" s="26" t="str">
        <f t="shared" si="62"/>
        <v>Lm.facebook.com</v>
      </c>
      <c r="I4001" s="26" t="str">
        <f>IF(E4001="","",INDEX('기사 리스트'!B:B,MATCH("https://skinnonews.com"&amp;A4001,'기사 리스트'!C:C,0)))</f>
        <v/>
      </c>
    </row>
    <row r="4002" spans="1:9">
      <c r="A4002" s="32" t="s">
        <v>3009</v>
      </c>
      <c r="B4002" s="32" t="s">
        <v>2601</v>
      </c>
      <c r="C4002" s="32">
        <v>1</v>
      </c>
      <c r="D4002" s="32">
        <v>1</v>
      </c>
      <c r="E4002" s="26" t="str">
        <f>IFERROR(MATCH(A4002,기사별유입!$J$3:$J$3072,0),"")</f>
        <v/>
      </c>
      <c r="F4002" s="26" t="str">
        <f>IF(E4002="","",E4002&amp;"@"&amp;COUNTIF($E$1:E4002,E4002))</f>
        <v/>
      </c>
      <c r="G4002" s="26" t="str">
        <f t="shared" si="62"/>
        <v>Naver.com</v>
      </c>
      <c r="I4002" s="26" t="str">
        <f>IF(E4002="","",INDEX('기사 리스트'!B:B,MATCH("https://skinnonews.com"&amp;A4002,'기사 리스트'!C:C,0)))</f>
        <v/>
      </c>
    </row>
    <row r="4003" spans="1:9">
      <c r="A4003" s="32" t="s">
        <v>3057</v>
      </c>
      <c r="B4003" s="32" t="s">
        <v>2597</v>
      </c>
      <c r="C4003" s="32">
        <v>1</v>
      </c>
      <c r="D4003" s="32">
        <v>1</v>
      </c>
      <c r="E4003" s="26" t="str">
        <f>IFERROR(MATCH(A4003,기사별유입!$J$3:$J$3072,0),"")</f>
        <v/>
      </c>
      <c r="F4003" s="26" t="str">
        <f>IF(E4003="","",E4003&amp;"@"&amp;COUNTIF($E$1:E4003,E4003))</f>
        <v/>
      </c>
      <c r="G4003" s="26" t="str">
        <f t="shared" si="62"/>
        <v>직접유입</v>
      </c>
      <c r="I4003" s="26" t="str">
        <f>IF(E4003="","",INDEX('기사 리스트'!B:B,MATCH("https://skinnonews.com"&amp;A4003,'기사 리스트'!C:C,0)))</f>
        <v/>
      </c>
    </row>
    <row r="4004" spans="1:9">
      <c r="A4004" s="32" t="s">
        <v>3007</v>
      </c>
      <c r="B4004" s="32" t="s">
        <v>2617</v>
      </c>
      <c r="C4004" s="32">
        <v>1</v>
      </c>
      <c r="D4004" s="32">
        <v>1</v>
      </c>
      <c r="E4004" s="26" t="str">
        <f>IFERROR(MATCH(A4004,기사별유입!$J$3:$J$3072,0),"")</f>
        <v/>
      </c>
      <c r="F4004" s="26" t="str">
        <f>IF(E4004="","",E4004&amp;"@"&amp;COUNTIF($E$1:E4004,E4004))</f>
        <v/>
      </c>
      <c r="G4004" s="26" t="str">
        <f t="shared" si="62"/>
        <v>Instagramstory</v>
      </c>
      <c r="I4004" s="26" t="str">
        <f>IF(E4004="","",INDEX('기사 리스트'!B:B,MATCH("https://skinnonews.com"&amp;A4004,'기사 리스트'!C:C,0)))</f>
        <v/>
      </c>
    </row>
    <row r="4005" spans="1:9">
      <c r="A4005" s="32" t="s">
        <v>3007</v>
      </c>
      <c r="B4005" s="32" t="s">
        <v>2646</v>
      </c>
      <c r="C4005" s="32">
        <v>1</v>
      </c>
      <c r="D4005" s="32">
        <v>1</v>
      </c>
      <c r="E4005" s="26" t="str">
        <f>IFERROR(MATCH(A4005,기사별유입!$J$3:$J$3072,0),"")</f>
        <v/>
      </c>
      <c r="F4005" s="26" t="str">
        <f>IF(E4005="","",E4005&amp;"@"&amp;COUNTIF($E$1:E4005,E4005))</f>
        <v/>
      </c>
      <c r="G4005" s="26" t="str">
        <f t="shared" si="62"/>
        <v>Ozmailer.com</v>
      </c>
      <c r="I4005" s="26" t="str">
        <f>IF(E4005="","",INDEX('기사 리스트'!B:B,MATCH("https://skinnonews.com"&amp;A4005,'기사 리스트'!C:C,0)))</f>
        <v/>
      </c>
    </row>
    <row r="4006" spans="1:9">
      <c r="A4006" s="32" t="s">
        <v>3007</v>
      </c>
      <c r="B4006" s="32" t="s">
        <v>2603</v>
      </c>
      <c r="C4006" s="32">
        <v>1</v>
      </c>
      <c r="D4006" s="32">
        <v>1</v>
      </c>
      <c r="E4006" s="26" t="str">
        <f>IFERROR(MATCH(A4006,기사별유입!$J$3:$J$3072,0),"")</f>
        <v/>
      </c>
      <c r="F4006" s="26" t="str">
        <f>IF(E4006="","",E4006&amp;"@"&amp;COUNTIF($E$1:E4006,E4006))</f>
        <v/>
      </c>
      <c r="G4006" s="26" t="str">
        <f t="shared" si="62"/>
        <v>Skenergy.com</v>
      </c>
      <c r="I4006" s="26" t="str">
        <f>IF(E4006="","",INDEX('기사 리스트'!B:B,MATCH("https://skinnonews.com"&amp;A4006,'기사 리스트'!C:C,0)))</f>
        <v/>
      </c>
    </row>
    <row r="4007" spans="1:9">
      <c r="A4007" s="32" t="s">
        <v>3007</v>
      </c>
      <c r="B4007" s="32" t="s">
        <v>2619</v>
      </c>
      <c r="C4007" s="32">
        <v>1</v>
      </c>
      <c r="D4007" s="32">
        <v>1</v>
      </c>
      <c r="E4007" s="26" t="str">
        <f>IFERROR(MATCH(A4007,기사별유입!$J$3:$J$3072,0),"")</f>
        <v/>
      </c>
      <c r="F4007" s="26" t="str">
        <f>IF(E4007="","",E4007&amp;"@"&amp;COUNTIF($E$1:E4007,E4007))</f>
        <v/>
      </c>
      <c r="G4007" s="26" t="str">
        <f t="shared" si="62"/>
        <v>Skinnovation.co.kr</v>
      </c>
      <c r="I4007" s="26" t="str">
        <f>IF(E4007="","",INDEX('기사 리스트'!B:B,MATCH("https://skinnonews.com"&amp;A4007,'기사 리스트'!C:C,0)))</f>
        <v/>
      </c>
    </row>
    <row r="4008" spans="1:9">
      <c r="A4008" s="32" t="s">
        <v>3005</v>
      </c>
      <c r="B4008" s="32" t="s">
        <v>2640</v>
      </c>
      <c r="C4008" s="32">
        <v>1</v>
      </c>
      <c r="D4008" s="32">
        <v>1</v>
      </c>
      <c r="E4008" s="26" t="str">
        <f>IFERROR(MATCH(A4008,기사별유입!$J$3:$J$3072,0),"")</f>
        <v/>
      </c>
      <c r="F4008" s="26" t="str">
        <f>IF(E4008="","",E4008&amp;"@"&amp;COUNTIF($E$1:E4008,E4008))</f>
        <v/>
      </c>
      <c r="G4008" s="26" t="str">
        <f t="shared" si="62"/>
        <v>Daum</v>
      </c>
      <c r="I4008" s="26" t="str">
        <f>IF(E4008="","",INDEX('기사 리스트'!B:B,MATCH("https://skinnonews.com"&amp;A4008,'기사 리스트'!C:C,0)))</f>
        <v/>
      </c>
    </row>
    <row r="4009" spans="1:9">
      <c r="A4009" s="32" t="s">
        <v>3005</v>
      </c>
      <c r="B4009" s="32" t="s">
        <v>2617</v>
      </c>
      <c r="C4009" s="32">
        <v>1</v>
      </c>
      <c r="D4009" s="32">
        <v>1</v>
      </c>
      <c r="E4009" s="26" t="str">
        <f>IFERROR(MATCH(A4009,기사별유입!$J$3:$J$3072,0),"")</f>
        <v/>
      </c>
      <c r="F4009" s="26" t="str">
        <f>IF(E4009="","",E4009&amp;"@"&amp;COUNTIF($E$1:E4009,E4009))</f>
        <v/>
      </c>
      <c r="G4009" s="26" t="str">
        <f t="shared" si="62"/>
        <v>Instagramstory</v>
      </c>
      <c r="I4009" s="26" t="str">
        <f>IF(E4009="","",INDEX('기사 리스트'!B:B,MATCH("https://skinnonews.com"&amp;A4009,'기사 리스트'!C:C,0)))</f>
        <v/>
      </c>
    </row>
    <row r="4010" spans="1:9">
      <c r="A4010" s="32" t="s">
        <v>3005</v>
      </c>
      <c r="B4010" s="32" t="s">
        <v>2642</v>
      </c>
      <c r="C4010" s="32">
        <v>1</v>
      </c>
      <c r="D4010" s="32">
        <v>1</v>
      </c>
      <c r="E4010" s="26" t="str">
        <f>IFERROR(MATCH(A4010,기사별유입!$J$3:$J$3072,0),"")</f>
        <v/>
      </c>
      <c r="F4010" s="26" t="str">
        <f>IF(E4010="","",E4010&amp;"@"&amp;COUNTIF($E$1:E4010,E4010))</f>
        <v/>
      </c>
      <c r="G4010" s="26" t="str">
        <f t="shared" si="62"/>
        <v>M.facebook.com</v>
      </c>
      <c r="I4010" s="26" t="str">
        <f>IF(E4010="","",INDEX('기사 리스트'!B:B,MATCH("https://skinnonews.com"&amp;A4010,'기사 리스트'!C:C,0)))</f>
        <v/>
      </c>
    </row>
    <row r="4011" spans="1:9">
      <c r="A4011" s="32" t="s">
        <v>3005</v>
      </c>
      <c r="B4011" s="32" t="s">
        <v>2646</v>
      </c>
      <c r="C4011" s="32">
        <v>1</v>
      </c>
      <c r="D4011" s="32">
        <v>1</v>
      </c>
      <c r="E4011" s="26" t="str">
        <f>IFERROR(MATCH(A4011,기사별유입!$J$3:$J$3072,0),"")</f>
        <v/>
      </c>
      <c r="F4011" s="26" t="str">
        <f>IF(E4011="","",E4011&amp;"@"&amp;COUNTIF($E$1:E4011,E4011))</f>
        <v/>
      </c>
      <c r="G4011" s="26" t="str">
        <f t="shared" si="62"/>
        <v>Ozmailer.com</v>
      </c>
      <c r="I4011" s="26" t="str">
        <f>IF(E4011="","",INDEX('기사 리스트'!B:B,MATCH("https://skinnonews.com"&amp;A4011,'기사 리스트'!C:C,0)))</f>
        <v/>
      </c>
    </row>
    <row r="4012" spans="1:9">
      <c r="A4012" s="32" t="s">
        <v>3005</v>
      </c>
      <c r="B4012" s="32" t="s">
        <v>2619</v>
      </c>
      <c r="C4012" s="32">
        <v>1</v>
      </c>
      <c r="D4012" s="32">
        <v>1</v>
      </c>
      <c r="E4012" s="26" t="str">
        <f>IFERROR(MATCH(A4012,기사별유입!$J$3:$J$3072,0),"")</f>
        <v/>
      </c>
      <c r="F4012" s="26" t="str">
        <f>IF(E4012="","",E4012&amp;"@"&amp;COUNTIF($E$1:E4012,E4012))</f>
        <v/>
      </c>
      <c r="G4012" s="26" t="str">
        <f t="shared" si="62"/>
        <v>Skinnovation.co.kr</v>
      </c>
      <c r="I4012" s="26" t="str">
        <f>IF(E4012="","",INDEX('기사 리스트'!B:B,MATCH("https://skinnonews.com"&amp;A4012,'기사 리스트'!C:C,0)))</f>
        <v/>
      </c>
    </row>
    <row r="4013" spans="1:9">
      <c r="A4013" s="32" t="s">
        <v>3008</v>
      </c>
      <c r="B4013" s="32" t="s">
        <v>2609</v>
      </c>
      <c r="C4013" s="32">
        <v>1</v>
      </c>
      <c r="D4013" s="32">
        <v>1</v>
      </c>
      <c r="E4013" s="26">
        <f>IFERROR(MATCH(A4013,기사별유입!$J$3:$J$3072,0),"")</f>
        <v>62</v>
      </c>
      <c r="F4013" s="26" t="str">
        <f>IF(E4013="","",E4013&amp;"@"&amp;COUNTIF($E$1:E4013,E4013))</f>
        <v>62@9</v>
      </c>
      <c r="G4013" s="26" t="str">
        <f t="shared" si="62"/>
        <v>Bing</v>
      </c>
      <c r="I4013" s="26" t="str">
        <f>IF(E4013="","",INDEX('기사 리스트'!B:B,MATCH("https://skinnonews.com"&amp;A4013,'기사 리스트'!C:C,0)))</f>
        <v>[에너지食] ‘미라’ 제조법의 핵심 비결이 석유?</v>
      </c>
    </row>
    <row r="4014" spans="1:9">
      <c r="A4014" s="32" t="s">
        <v>3008</v>
      </c>
      <c r="B4014" s="32" t="s">
        <v>2631</v>
      </c>
      <c r="C4014" s="32">
        <v>1</v>
      </c>
      <c r="D4014" s="32">
        <v>0</v>
      </c>
      <c r="E4014" s="26">
        <f>IFERROR(MATCH(A4014,기사별유입!$J$3:$J$3072,0),"")</f>
        <v>62</v>
      </c>
      <c r="F4014" s="26" t="str">
        <f>IF(E4014="","",E4014&amp;"@"&amp;COUNTIF($E$1:E4014,E4014))</f>
        <v>62@10</v>
      </c>
      <c r="G4014" s="26" t="str">
        <f t="shared" si="62"/>
        <v>Newsletter</v>
      </c>
      <c r="I4014" s="26" t="str">
        <f>IF(E4014="","",INDEX('기사 리스트'!B:B,MATCH("https://skinnonews.com"&amp;A4014,'기사 리스트'!C:C,0)))</f>
        <v>[에너지食] ‘미라’ 제조법의 핵심 비결이 석유?</v>
      </c>
    </row>
    <row r="4015" spans="1:9">
      <c r="A4015" s="32" t="s">
        <v>3008</v>
      </c>
      <c r="B4015" s="32" t="s">
        <v>2602</v>
      </c>
      <c r="C4015" s="32">
        <v>1</v>
      </c>
      <c r="D4015" s="32">
        <v>1</v>
      </c>
      <c r="E4015" s="26">
        <f>IFERROR(MATCH(A4015,기사별유입!$J$3:$J$3072,0),"")</f>
        <v>62</v>
      </c>
      <c r="F4015" s="26" t="str">
        <f>IF(E4015="","",E4015&amp;"@"&amp;COUNTIF($E$1:E4015,E4015))</f>
        <v>62@11</v>
      </c>
      <c r="G4015" s="26" t="str">
        <f t="shared" si="62"/>
        <v>Skincheonpetrochem.com</v>
      </c>
      <c r="I4015" s="26" t="str">
        <f>IF(E4015="","",INDEX('기사 리스트'!B:B,MATCH("https://skinnonews.com"&amp;A4015,'기사 리스트'!C:C,0)))</f>
        <v>[에너지食] ‘미라’ 제조법의 핵심 비결이 석유?</v>
      </c>
    </row>
    <row r="4016" spans="1:9">
      <c r="A4016" s="32" t="s">
        <v>3011</v>
      </c>
      <c r="B4016" s="32" t="s">
        <v>2601</v>
      </c>
      <c r="C4016" s="32">
        <v>1</v>
      </c>
      <c r="D4016" s="32">
        <v>1</v>
      </c>
      <c r="E4016" s="26" t="str">
        <f>IFERROR(MATCH(A4016,기사별유입!$J$3:$J$3072,0),"")</f>
        <v/>
      </c>
      <c r="F4016" s="26" t="str">
        <f>IF(E4016="","",E4016&amp;"@"&amp;COUNTIF($E$1:E4016,E4016))</f>
        <v/>
      </c>
      <c r="G4016" s="26" t="str">
        <f t="shared" si="62"/>
        <v>Naver.com</v>
      </c>
      <c r="I4016" s="26" t="str">
        <f>IF(E4016="","",INDEX('기사 리스트'!B:B,MATCH("https://skinnonews.com"&amp;A4016,'기사 리스트'!C:C,0)))</f>
        <v/>
      </c>
    </row>
    <row r="4017" spans="1:9">
      <c r="A4017" s="32" t="s">
        <v>3011</v>
      </c>
      <c r="B4017" s="32" t="s">
        <v>2631</v>
      </c>
      <c r="C4017" s="32">
        <v>1</v>
      </c>
      <c r="D4017" s="32">
        <v>1</v>
      </c>
      <c r="E4017" s="26" t="str">
        <f>IFERROR(MATCH(A4017,기사별유입!$J$3:$J$3072,0),"")</f>
        <v/>
      </c>
      <c r="F4017" s="26" t="str">
        <f>IF(E4017="","",E4017&amp;"@"&amp;COUNTIF($E$1:E4017,E4017))</f>
        <v/>
      </c>
      <c r="G4017" s="26" t="str">
        <f t="shared" si="62"/>
        <v>Newsletter</v>
      </c>
      <c r="I4017" s="26" t="str">
        <f>IF(E4017="","",INDEX('기사 리스트'!B:B,MATCH("https://skinnonews.com"&amp;A4017,'기사 리스트'!C:C,0)))</f>
        <v/>
      </c>
    </row>
    <row r="4018" spans="1:9">
      <c r="A4018" s="32" t="s">
        <v>3010</v>
      </c>
      <c r="B4018" s="32" t="s">
        <v>2609</v>
      </c>
      <c r="C4018" s="32">
        <v>1</v>
      </c>
      <c r="D4018" s="32">
        <v>1</v>
      </c>
      <c r="E4018" s="26">
        <f>IFERROR(MATCH(A4018,기사별유입!$J$3:$J$3072,0),"")</f>
        <v>47</v>
      </c>
      <c r="F4018" s="26" t="str">
        <f>IF(E4018="","",E4018&amp;"@"&amp;COUNTIF($E$1:E4018,E4018))</f>
        <v>47@8</v>
      </c>
      <c r="G4018" s="26" t="str">
        <f t="shared" si="62"/>
        <v>Bing</v>
      </c>
      <c r="I4018" s="26" t="str">
        <f>IF(E4018="","",INDEX('기사 리스트'!B:B,MATCH("https://skinnonews.com"&amp;A4018,'기사 리스트'!C:C,0)))</f>
        <v>SK이노베이션, AI/DT 입힌 스마트플랜트 2.0 도입… 현장 효율성 대폭 높인다</v>
      </c>
    </row>
    <row r="4019" spans="1:9">
      <c r="A4019" s="32" t="s">
        <v>3010</v>
      </c>
      <c r="B4019" s="32" t="s">
        <v>2600</v>
      </c>
      <c r="C4019" s="32">
        <v>1</v>
      </c>
      <c r="D4019" s="32">
        <v>1</v>
      </c>
      <c r="E4019" s="26">
        <f>IFERROR(MATCH(A4019,기사별유입!$J$3:$J$3072,0),"")</f>
        <v>47</v>
      </c>
      <c r="F4019" s="26" t="str">
        <f>IF(E4019="","",E4019&amp;"@"&amp;COUNTIF($E$1:E4019,E4019))</f>
        <v>47@9</v>
      </c>
      <c r="G4019" s="26" t="str">
        <f t="shared" si="62"/>
        <v>Facebook</v>
      </c>
      <c r="I4019" s="26" t="str">
        <f>IF(E4019="","",INDEX('기사 리스트'!B:B,MATCH("https://skinnonews.com"&amp;A4019,'기사 리스트'!C:C,0)))</f>
        <v>SK이노베이션, AI/DT 입힌 스마트플랜트 2.0 도입… 현장 효율성 대폭 높인다</v>
      </c>
    </row>
    <row r="4020" spans="1:9">
      <c r="A4020" s="32" t="s">
        <v>3010</v>
      </c>
      <c r="B4020" s="32" t="s">
        <v>2606</v>
      </c>
      <c r="C4020" s="32">
        <v>1</v>
      </c>
      <c r="D4020" s="32">
        <v>1</v>
      </c>
      <c r="E4020" s="26">
        <f>IFERROR(MATCH(A4020,기사별유입!$J$3:$J$3072,0),"")</f>
        <v>47</v>
      </c>
      <c r="F4020" s="26" t="str">
        <f>IF(E4020="","",E4020&amp;"@"&amp;COUNTIF($E$1:E4020,E4020))</f>
        <v>47@10</v>
      </c>
      <c r="G4020" s="26" t="str">
        <f t="shared" si="62"/>
        <v>M.search.naver.com</v>
      </c>
      <c r="I4020" s="26" t="str">
        <f>IF(E4020="","",INDEX('기사 리스트'!B:B,MATCH("https://skinnonews.com"&amp;A4020,'기사 리스트'!C:C,0)))</f>
        <v>SK이노베이션, AI/DT 입힌 스마트플랜트 2.0 도입… 현장 효율성 대폭 높인다</v>
      </c>
    </row>
    <row r="4021" spans="1:9">
      <c r="A4021" s="32" t="s">
        <v>3010</v>
      </c>
      <c r="B4021" s="32" t="s">
        <v>2601</v>
      </c>
      <c r="C4021" s="32">
        <v>1</v>
      </c>
      <c r="D4021" s="32">
        <v>1</v>
      </c>
      <c r="E4021" s="26">
        <f>IFERROR(MATCH(A4021,기사별유입!$J$3:$J$3072,0),"")</f>
        <v>47</v>
      </c>
      <c r="F4021" s="26" t="str">
        <f>IF(E4021="","",E4021&amp;"@"&amp;COUNTIF($E$1:E4021,E4021))</f>
        <v>47@11</v>
      </c>
      <c r="G4021" s="26" t="str">
        <f t="shared" si="62"/>
        <v>Naver.com</v>
      </c>
      <c r="I4021" s="26" t="str">
        <f>IF(E4021="","",INDEX('기사 리스트'!B:B,MATCH("https://skinnonews.com"&amp;A4021,'기사 리스트'!C:C,0)))</f>
        <v>SK이노베이션, AI/DT 입힌 스마트플랜트 2.0 도입… 현장 효율성 대폭 높인다</v>
      </c>
    </row>
    <row r="4022" spans="1:9">
      <c r="A4022" s="32" t="s">
        <v>3010</v>
      </c>
      <c r="B4022" s="32" t="s">
        <v>2599</v>
      </c>
      <c r="C4022" s="32">
        <v>1</v>
      </c>
      <c r="D4022" s="32">
        <v>1</v>
      </c>
      <c r="E4022" s="26">
        <f>IFERROR(MATCH(A4022,기사별유입!$J$3:$J$3072,0),"")</f>
        <v>47</v>
      </c>
      <c r="F4022" s="26" t="str">
        <f>IF(E4022="","",E4022&amp;"@"&amp;COUNTIF($E$1:E4022,E4022))</f>
        <v>47@12</v>
      </c>
      <c r="G4022" s="26" t="str">
        <f t="shared" si="62"/>
        <v>Sk-on.com</v>
      </c>
      <c r="I4022" s="26" t="str">
        <f>IF(E4022="","",INDEX('기사 리스트'!B:B,MATCH("https://skinnonews.com"&amp;A4022,'기사 리스트'!C:C,0)))</f>
        <v>SK이노베이션, AI/DT 입힌 스마트플랜트 2.0 도입… 현장 효율성 대폭 높인다</v>
      </c>
    </row>
    <row r="4023" spans="1:9">
      <c r="A4023" s="32" t="s">
        <v>3010</v>
      </c>
      <c r="B4023" s="32" t="s">
        <v>2610</v>
      </c>
      <c r="C4023" s="32">
        <v>1</v>
      </c>
      <c r="D4023" s="32">
        <v>1</v>
      </c>
      <c r="E4023" s="26">
        <f>IFERROR(MATCH(A4023,기사별유입!$J$3:$J$3072,0),"")</f>
        <v>47</v>
      </c>
      <c r="F4023" s="26" t="str">
        <f>IF(E4023="","",E4023&amp;"@"&amp;COUNTIF($E$1:E4023,E4023))</f>
        <v>47@13</v>
      </c>
      <c r="G4023" s="26" t="str">
        <f t="shared" si="62"/>
        <v>Skietechnology.com</v>
      </c>
      <c r="I4023" s="26" t="str">
        <f>IF(E4023="","",INDEX('기사 리스트'!B:B,MATCH("https://skinnonews.com"&amp;A4023,'기사 리스트'!C:C,0)))</f>
        <v>SK이노베이션, AI/DT 입힌 스마트플랜트 2.0 도입… 현장 효율성 대폭 높인다</v>
      </c>
    </row>
    <row r="4024" spans="1:9">
      <c r="A4024" s="32" t="s">
        <v>3010</v>
      </c>
      <c r="B4024" s="32" t="s">
        <v>2612</v>
      </c>
      <c r="C4024" s="32">
        <v>1</v>
      </c>
      <c r="D4024" s="32">
        <v>1</v>
      </c>
      <c r="E4024" s="26">
        <f>IFERROR(MATCH(A4024,기사별유입!$J$3:$J$3072,0),"")</f>
        <v>47</v>
      </c>
      <c r="F4024" s="26" t="str">
        <f>IF(E4024="","",E4024&amp;"@"&amp;COUNTIF($E$1:E4024,E4024))</f>
        <v>47@14</v>
      </c>
      <c r="G4024" s="26" t="str">
        <f t="shared" si="62"/>
        <v>Youtube.com</v>
      </c>
      <c r="I4024" s="26" t="str">
        <f>IF(E4024="","",INDEX('기사 리스트'!B:B,MATCH("https://skinnonews.com"&amp;A4024,'기사 리스트'!C:C,0)))</f>
        <v>SK이노베이션, AI/DT 입힌 스마트플랜트 2.0 도입… 현장 효율성 대폭 높인다</v>
      </c>
    </row>
    <row r="4025" spans="1:9">
      <c r="A4025" s="32" t="s">
        <v>3128</v>
      </c>
      <c r="B4025" s="32" t="s">
        <v>2597</v>
      </c>
      <c r="C4025" s="32">
        <v>1</v>
      </c>
      <c r="D4025" s="32">
        <v>1</v>
      </c>
      <c r="E4025" s="26" t="str">
        <f>IFERROR(MATCH(A4025,기사별유입!$J$3:$J$3072,0),"")</f>
        <v/>
      </c>
      <c r="F4025" s="26" t="str">
        <f>IF(E4025="","",E4025&amp;"@"&amp;COUNTIF($E$1:E4025,E4025))</f>
        <v/>
      </c>
      <c r="G4025" s="26" t="str">
        <f t="shared" si="62"/>
        <v>직접유입</v>
      </c>
      <c r="I4025" s="26" t="str">
        <f>IF(E4025="","",INDEX('기사 리스트'!B:B,MATCH("https://skinnonews.com"&amp;A4025,'기사 리스트'!C:C,0)))</f>
        <v/>
      </c>
    </row>
    <row r="4026" spans="1:9">
      <c r="A4026" s="32" t="s">
        <v>3014</v>
      </c>
      <c r="B4026" s="32" t="s">
        <v>2617</v>
      </c>
      <c r="C4026" s="32">
        <v>1</v>
      </c>
      <c r="D4026" s="32">
        <v>1</v>
      </c>
      <c r="E4026" s="26" t="str">
        <f>IFERROR(MATCH(A4026,기사별유입!$J$3:$J$3072,0),"")</f>
        <v/>
      </c>
      <c r="F4026" s="26" t="str">
        <f>IF(E4026="","",E4026&amp;"@"&amp;COUNTIF($E$1:E4026,E4026))</f>
        <v/>
      </c>
      <c r="G4026" s="26" t="str">
        <f t="shared" si="62"/>
        <v>Instagramstory</v>
      </c>
      <c r="I4026" s="26" t="str">
        <f>IF(E4026="","",INDEX('기사 리스트'!B:B,MATCH("https://skinnonews.com"&amp;A4026,'기사 리스트'!C:C,0)))</f>
        <v/>
      </c>
    </row>
    <row r="4027" spans="1:9">
      <c r="A4027" s="32" t="s">
        <v>3014</v>
      </c>
      <c r="B4027" s="32" t="s">
        <v>2601</v>
      </c>
      <c r="C4027" s="32">
        <v>1</v>
      </c>
      <c r="D4027" s="32">
        <v>1</v>
      </c>
      <c r="E4027" s="26" t="str">
        <f>IFERROR(MATCH(A4027,기사별유입!$J$3:$J$3072,0),"")</f>
        <v/>
      </c>
      <c r="F4027" s="26" t="str">
        <f>IF(E4027="","",E4027&amp;"@"&amp;COUNTIF($E$1:E4027,E4027))</f>
        <v/>
      </c>
      <c r="G4027" s="26" t="str">
        <f t="shared" si="62"/>
        <v>Naver.com</v>
      </c>
      <c r="I4027" s="26" t="str">
        <f>IF(E4027="","",INDEX('기사 리스트'!B:B,MATCH("https://skinnonews.com"&amp;A4027,'기사 리스트'!C:C,0)))</f>
        <v/>
      </c>
    </row>
    <row r="4028" spans="1:9">
      <c r="A4028" s="32" t="s">
        <v>3014</v>
      </c>
      <c r="B4028" s="32" t="s">
        <v>2631</v>
      </c>
      <c r="C4028" s="32">
        <v>1</v>
      </c>
      <c r="D4028" s="32">
        <v>1</v>
      </c>
      <c r="E4028" s="26" t="str">
        <f>IFERROR(MATCH(A4028,기사별유입!$J$3:$J$3072,0),"")</f>
        <v/>
      </c>
      <c r="F4028" s="26" t="str">
        <f>IF(E4028="","",E4028&amp;"@"&amp;COUNTIF($E$1:E4028,E4028))</f>
        <v/>
      </c>
      <c r="G4028" s="26" t="str">
        <f t="shared" si="62"/>
        <v>Newsletter</v>
      </c>
      <c r="I4028" s="26" t="str">
        <f>IF(E4028="","",INDEX('기사 리스트'!B:B,MATCH("https://skinnonews.com"&amp;A4028,'기사 리스트'!C:C,0)))</f>
        <v/>
      </c>
    </row>
    <row r="4029" spans="1:9">
      <c r="A4029" s="32" t="s">
        <v>3014</v>
      </c>
      <c r="B4029" s="32" t="s">
        <v>2604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Skgeocentric.com</v>
      </c>
      <c r="I4029" s="26" t="str">
        <f>IF(E4029="","",INDEX('기사 리스트'!B:B,MATCH("https://skinnonews.com"&amp;A4029,'기사 리스트'!C:C,0)))</f>
        <v/>
      </c>
    </row>
    <row r="4030" spans="1:9">
      <c r="A4030" s="32" t="s">
        <v>3017</v>
      </c>
      <c r="B4030" s="32" t="s">
        <v>2651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Neocoms.com</v>
      </c>
      <c r="I4030" s="26" t="str">
        <f>IF(E4030="","",INDEX('기사 리스트'!B:B,MATCH("https://skinnonews.com"&amp;A4030,'기사 리스트'!C:C,0)))</f>
        <v/>
      </c>
    </row>
    <row r="4031" spans="1:9">
      <c r="A4031" s="32" t="s">
        <v>3017</v>
      </c>
      <c r="B4031" s="32" t="s">
        <v>2599</v>
      </c>
      <c r="C4031" s="32">
        <v>1</v>
      </c>
      <c r="D4031" s="32">
        <v>1</v>
      </c>
      <c r="E4031" s="26" t="str">
        <f>IFERROR(MATCH(A4031,기사별유입!$J$3:$J$3072,0),"")</f>
        <v/>
      </c>
      <c r="F4031" s="26" t="str">
        <f>IF(E4031="","",E4031&amp;"@"&amp;COUNTIF($E$1:E4031,E4031))</f>
        <v/>
      </c>
      <c r="G4031" s="26" t="str">
        <f t="shared" si="62"/>
        <v>Sk-on.com</v>
      </c>
      <c r="I4031" s="26" t="str">
        <f>IF(E4031="","",INDEX('기사 리스트'!B:B,MATCH("https://skinnonews.com"&amp;A4031,'기사 리스트'!C:C,0)))</f>
        <v/>
      </c>
    </row>
    <row r="4032" spans="1:9">
      <c r="A4032" s="32" t="s">
        <v>3017</v>
      </c>
      <c r="B4032" s="32" t="s">
        <v>2603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Skenergy.com</v>
      </c>
      <c r="I4032" s="26" t="str">
        <f>IF(E4032="","",INDEX('기사 리스트'!B:B,MATCH("https://skinnonews.com"&amp;A4032,'기사 리스트'!C:C,0)))</f>
        <v/>
      </c>
    </row>
    <row r="4033" spans="1:9">
      <c r="A4033" s="32" t="s">
        <v>3012</v>
      </c>
      <c r="B4033" s="32" t="s">
        <v>2601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Naver.com</v>
      </c>
      <c r="I4033" s="26" t="str">
        <f>IF(E4033="","",INDEX('기사 리스트'!B:B,MATCH("https://skinnonews.com"&amp;A4033,'기사 리스트'!C:C,0)))</f>
        <v/>
      </c>
    </row>
    <row r="4034" spans="1:9">
      <c r="A4034" s="32" t="s">
        <v>3012</v>
      </c>
      <c r="B4034" s="32" t="s">
        <v>2610</v>
      </c>
      <c r="C4034" s="32">
        <v>1</v>
      </c>
      <c r="D4034" s="32">
        <v>1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Skietechnology.com</v>
      </c>
      <c r="I4034" s="26" t="str">
        <f>IF(E4034="","",INDEX('기사 리스트'!B:B,MATCH("https://skinnonews.com"&amp;A4034,'기사 리스트'!C:C,0)))</f>
        <v/>
      </c>
    </row>
    <row r="4035" spans="1:9">
      <c r="A4035" s="32" t="s">
        <v>3476</v>
      </c>
      <c r="B4035" s="32" t="s">
        <v>2597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직접유입</v>
      </c>
      <c r="I4035" s="26" t="str">
        <f>IF(E4035="","",INDEX('기사 리스트'!B:B,MATCH("https://skinnonews.com"&amp;A4035,'기사 리스트'!C:C,0)))</f>
        <v/>
      </c>
    </row>
    <row r="4036" spans="1:9">
      <c r="A4036" s="32" t="s">
        <v>3476</v>
      </c>
      <c r="B4036" s="32" t="s">
        <v>2605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Skenmove.com</v>
      </c>
      <c r="I4036" s="26" t="str">
        <f>IF(E4036="","",INDEX('기사 리스트'!B:B,MATCH("https://skinnonews.com"&amp;A4036,'기사 리스트'!C:C,0)))</f>
        <v/>
      </c>
    </row>
    <row r="4037" spans="1:9">
      <c r="A4037" s="32" t="s">
        <v>3981</v>
      </c>
      <c r="B4037" s="32" t="s">
        <v>2597</v>
      </c>
      <c r="C4037" s="32">
        <v>1</v>
      </c>
      <c r="D4037" s="32">
        <v>1</v>
      </c>
      <c r="E4037" s="26" t="str">
        <f>IFERROR(MATCH(A4037,기사별유입!$J$3:$J$3072,0),"")</f>
        <v/>
      </c>
      <c r="F4037" s="26" t="str">
        <f>IF(E4037="","",E4037&amp;"@"&amp;COUNTIF($E$1:E4037,E4037))</f>
        <v/>
      </c>
      <c r="G4037" s="26" t="str">
        <f t="shared" si="63"/>
        <v>직접유입</v>
      </c>
      <c r="I4037" s="26" t="str">
        <f>IF(E4037="","",INDEX('기사 리스트'!B:B,MATCH("https://skinnonews.com"&amp;A4037,'기사 리스트'!C:C,0)))</f>
        <v/>
      </c>
    </row>
    <row r="4038" spans="1:9">
      <c r="A4038" s="32" t="s">
        <v>3459</v>
      </c>
      <c r="B4038" s="32" t="s">
        <v>2601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Naver.com</v>
      </c>
      <c r="I4038" s="26" t="str">
        <f>IF(E4038="","",INDEX('기사 리스트'!B:B,MATCH("https://skinnonews.com"&amp;A4038,'기사 리스트'!C:C,0)))</f>
        <v/>
      </c>
    </row>
    <row r="4039" spans="1:9">
      <c r="A4039" s="32" t="s">
        <v>3444</v>
      </c>
      <c r="B4039" s="32" t="s">
        <v>2601</v>
      </c>
      <c r="C4039" s="32">
        <v>1</v>
      </c>
      <c r="D4039" s="32">
        <v>1</v>
      </c>
      <c r="E4039" s="26">
        <f>IFERROR(MATCH(A4039,기사별유입!$J$3:$J$3072,0),"")</f>
        <v>53</v>
      </c>
      <c r="F4039" s="26" t="str">
        <f>IF(E4039="","",E4039&amp;"@"&amp;COUNTIF($E$1:E4039,E4039))</f>
        <v>53@8</v>
      </c>
      <c r="G4039" s="26" t="str">
        <f t="shared" si="63"/>
        <v>Naver.com</v>
      </c>
      <c r="I4039" s="26" t="str">
        <f>IF(E4039="","",INDEX('기사 리스트'!B:B,MATCH("https://skinnonews.com"&amp;A4039,'기사 리스트'!C:C,0)))</f>
        <v>SK이노베이션, 2주간 ‘집중 자원봉사’ 활동 펼쳐… 구성원 2,800명 동참</v>
      </c>
    </row>
    <row r="4040" spans="1:9">
      <c r="A4040" s="32" t="s">
        <v>3444</v>
      </c>
      <c r="B4040" s="32" t="s">
        <v>2599</v>
      </c>
      <c r="C4040" s="32">
        <v>1</v>
      </c>
      <c r="D4040" s="32">
        <v>1</v>
      </c>
      <c r="E4040" s="26">
        <f>IFERROR(MATCH(A4040,기사별유입!$J$3:$J$3072,0),"")</f>
        <v>53</v>
      </c>
      <c r="F4040" s="26" t="str">
        <f>IF(E4040="","",E4040&amp;"@"&amp;COUNTIF($E$1:E4040,E4040))</f>
        <v>53@9</v>
      </c>
      <c r="G4040" s="26" t="str">
        <f t="shared" si="63"/>
        <v>Sk-on.com</v>
      </c>
      <c r="I4040" s="26" t="str">
        <f>IF(E4040="","",INDEX('기사 리스트'!B:B,MATCH("https://skinnonews.com"&amp;A4040,'기사 리스트'!C:C,0)))</f>
        <v>SK이노베이션, 2주간 ‘집중 자원봉사’ 활동 펼쳐… 구성원 2,800명 동참</v>
      </c>
    </row>
    <row r="4041" spans="1:9">
      <c r="A4041" s="32" t="s">
        <v>3444</v>
      </c>
      <c r="B4041" s="32" t="s">
        <v>2604</v>
      </c>
      <c r="C4041" s="32">
        <v>1</v>
      </c>
      <c r="D4041" s="32">
        <v>1</v>
      </c>
      <c r="E4041" s="26">
        <f>IFERROR(MATCH(A4041,기사별유입!$J$3:$J$3072,0),"")</f>
        <v>53</v>
      </c>
      <c r="F4041" s="26" t="str">
        <f>IF(E4041="","",E4041&amp;"@"&amp;COUNTIF($E$1:E4041,E4041))</f>
        <v>53@10</v>
      </c>
      <c r="G4041" s="26" t="str">
        <f t="shared" si="63"/>
        <v>Skgeocentric.com</v>
      </c>
      <c r="I4041" s="26" t="str">
        <f>IF(E4041="","",INDEX('기사 리스트'!B:B,MATCH("https://skinnonews.com"&amp;A4041,'기사 리스트'!C:C,0)))</f>
        <v>SK이노베이션, 2주간 ‘집중 자원봉사’ 활동 펼쳐… 구성원 2,800명 동참</v>
      </c>
    </row>
    <row r="4042" spans="1:9">
      <c r="A4042" s="32" t="s">
        <v>3449</v>
      </c>
      <c r="B4042" s="32" t="s">
        <v>2609</v>
      </c>
      <c r="C4042" s="32">
        <v>1</v>
      </c>
      <c r="D4042" s="32">
        <v>0</v>
      </c>
      <c r="E4042" s="26">
        <f>IFERROR(MATCH(A4042,기사별유입!$J$3:$J$3072,0),"")</f>
        <v>93</v>
      </c>
      <c r="F4042" s="26" t="str">
        <f>IF(E4042="","",E4042&amp;"@"&amp;COUNTIF($E$1:E4042,E4042))</f>
        <v>93@8</v>
      </c>
      <c r="G4042" s="26" t="str">
        <f t="shared" si="63"/>
        <v>Bing</v>
      </c>
      <c r="I4042" s="26" t="str">
        <f>IF(E4042="","",INDEX('기사 리스트'!B:B,MATCH("https://skinnonews.com"&amp;A4042,'기사 리스트'!C:C,0)))</f>
        <v>“지구를 살리는 푸른 상상력” – ‘제3회 환경도서 독후감상화 그리기 축제’ 6월 22일 개최</v>
      </c>
    </row>
    <row r="4043" spans="1:9">
      <c r="A4043" s="32" t="s">
        <v>3449</v>
      </c>
      <c r="B4043" s="32" t="s">
        <v>2635</v>
      </c>
      <c r="C4043" s="32">
        <v>1</v>
      </c>
      <c r="D4043" s="32">
        <v>1</v>
      </c>
      <c r="E4043" s="26">
        <f>IFERROR(MATCH(A4043,기사별유입!$J$3:$J$3072,0),"")</f>
        <v>93</v>
      </c>
      <c r="F4043" s="26" t="str">
        <f>IF(E4043="","",E4043&amp;"@"&amp;COUNTIF($E$1:E4043,E4043))</f>
        <v>93@9</v>
      </c>
      <c r="G4043" s="26" t="str">
        <f t="shared" si="63"/>
        <v>L.facebook.com</v>
      </c>
      <c r="I4043" s="26" t="str">
        <f>IF(E4043="","",INDEX('기사 리스트'!B:B,MATCH("https://skinnonews.com"&amp;A4043,'기사 리스트'!C:C,0)))</f>
        <v>“지구를 살리는 푸른 상상력” – ‘제3회 환경도서 독후감상화 그리기 축제’ 6월 22일 개최</v>
      </c>
    </row>
    <row r="4044" spans="1:9">
      <c r="A4044" s="32" t="s">
        <v>3449</v>
      </c>
      <c r="B4044" s="32" t="s">
        <v>2601</v>
      </c>
      <c r="C4044" s="32">
        <v>1</v>
      </c>
      <c r="D4044" s="32">
        <v>1</v>
      </c>
      <c r="E4044" s="26">
        <f>IFERROR(MATCH(A4044,기사별유입!$J$3:$J$3072,0),"")</f>
        <v>93</v>
      </c>
      <c r="F4044" s="26" t="str">
        <f>IF(E4044="","",E4044&amp;"@"&amp;COUNTIF($E$1:E4044,E4044))</f>
        <v>93@10</v>
      </c>
      <c r="G4044" s="26" t="str">
        <f t="shared" si="63"/>
        <v>Naver.com</v>
      </c>
      <c r="I4044" s="26" t="str">
        <f>IF(E4044="","",INDEX('기사 리스트'!B:B,MATCH("https://skinnonews.com"&amp;A4044,'기사 리스트'!C:C,0)))</f>
        <v>“지구를 살리는 푸른 상상력” – ‘제3회 환경도서 독후감상화 그리기 축제’ 6월 22일 개최</v>
      </c>
    </row>
    <row r="4045" spans="1:9">
      <c r="A4045" s="32" t="s">
        <v>3449</v>
      </c>
      <c r="B4045" s="32" t="s">
        <v>2604</v>
      </c>
      <c r="C4045" s="32">
        <v>1</v>
      </c>
      <c r="D4045" s="32">
        <v>1</v>
      </c>
      <c r="E4045" s="26">
        <f>IFERROR(MATCH(A4045,기사별유입!$J$3:$J$3072,0),"")</f>
        <v>93</v>
      </c>
      <c r="F4045" s="26" t="str">
        <f>IF(E4045="","",E4045&amp;"@"&amp;COUNTIF($E$1:E4045,E4045))</f>
        <v>93@11</v>
      </c>
      <c r="G4045" s="26" t="str">
        <f t="shared" si="63"/>
        <v>Skgeocentric.com</v>
      </c>
      <c r="I4045" s="26" t="str">
        <f>IF(E4045="","",INDEX('기사 리스트'!B:B,MATCH("https://skinnonews.com"&amp;A4045,'기사 리스트'!C:C,0)))</f>
        <v>“지구를 살리는 푸른 상상력” – ‘제3회 환경도서 독후감상화 그리기 축제’ 6월 22일 개최</v>
      </c>
    </row>
    <row r="4046" spans="1:9">
      <c r="A4046" s="32" t="s">
        <v>3455</v>
      </c>
      <c r="B4046" s="32" t="s">
        <v>2605</v>
      </c>
      <c r="C4046" s="32">
        <v>1</v>
      </c>
      <c r="D4046" s="32">
        <v>1</v>
      </c>
      <c r="E4046" s="26">
        <f>IFERROR(MATCH(A4046,기사별유입!$J$3:$J$3072,0),"")</f>
        <v>96</v>
      </c>
      <c r="F4046" s="26" t="str">
        <f>IF(E4046="","",E4046&amp;"@"&amp;COUNTIF($E$1:E4046,E4046))</f>
        <v>96@5</v>
      </c>
      <c r="G4046" s="26" t="str">
        <f t="shared" si="63"/>
        <v>Skenmove.com</v>
      </c>
      <c r="I4046" s="26" t="str">
        <f>IF(E4046="","",INDEX('기사 리스트'!B:B,MATCH("https://skinnonews.com"&amp;A4046,'기사 리스트'!C:C,0)))</f>
        <v>SK엔무브, 공임나라와 ‘ZIC 교환 할인 이벤트’ 실시</v>
      </c>
    </row>
    <row r="4047" spans="1:9">
      <c r="A4047" s="32" t="s">
        <v>3455</v>
      </c>
      <c r="B4047" s="32" t="s">
        <v>2604</v>
      </c>
      <c r="C4047" s="32">
        <v>1</v>
      </c>
      <c r="D4047" s="32">
        <v>1</v>
      </c>
      <c r="E4047" s="26">
        <f>IFERROR(MATCH(A4047,기사별유입!$J$3:$J$3072,0),"")</f>
        <v>96</v>
      </c>
      <c r="F4047" s="26" t="str">
        <f>IF(E4047="","",E4047&amp;"@"&amp;COUNTIF($E$1:E4047,E4047))</f>
        <v>96@6</v>
      </c>
      <c r="G4047" s="26" t="str">
        <f t="shared" si="63"/>
        <v>Skgeocentric.com</v>
      </c>
      <c r="I4047" s="26" t="str">
        <f>IF(E4047="","",INDEX('기사 리스트'!B:B,MATCH("https://skinnonews.com"&amp;A4047,'기사 리스트'!C:C,0)))</f>
        <v>SK엔무브, 공임나라와 ‘ZIC 교환 할인 이벤트’ 실시</v>
      </c>
    </row>
    <row r="4048" spans="1:9">
      <c r="A4048" s="32" t="s">
        <v>3480</v>
      </c>
      <c r="B4048" s="32" t="s">
        <v>2597</v>
      </c>
      <c r="C4048" s="32">
        <v>1</v>
      </c>
      <c r="D4048" s="32">
        <v>1</v>
      </c>
      <c r="E4048" s="26" t="str">
        <f>IFERROR(MATCH(A4048,기사별유입!$J$3:$J$3072,0),"")</f>
        <v/>
      </c>
      <c r="F4048" s="26" t="str">
        <f>IF(E4048="","",E4048&amp;"@"&amp;COUNTIF($E$1:E4048,E4048))</f>
        <v/>
      </c>
      <c r="G4048" s="26" t="str">
        <f t="shared" si="63"/>
        <v>직접유입</v>
      </c>
      <c r="I4048" s="26" t="str">
        <f>IF(E4048="","",INDEX('기사 리스트'!B:B,MATCH("https://skinnonews.com"&amp;A4048,'기사 리스트'!C:C,0)))</f>
        <v/>
      </c>
    </row>
    <row r="4049" spans="1:9">
      <c r="A4049" s="32" t="s">
        <v>3481</v>
      </c>
      <c r="B4049" s="32" t="s">
        <v>2598</v>
      </c>
      <c r="C4049" s="32">
        <v>1</v>
      </c>
      <c r="D4049" s="32">
        <v>1</v>
      </c>
      <c r="E4049" s="26">
        <f>IFERROR(MATCH(A4049,기사별유입!$J$3:$J$3072,0),"")</f>
        <v>101</v>
      </c>
      <c r="F4049" s="26" t="str">
        <f>IF(E4049="","",E4049&amp;"@"&amp;COUNTIF($E$1:E4049,E4049))</f>
        <v>101@3</v>
      </c>
      <c r="G4049" s="26" t="str">
        <f t="shared" si="63"/>
        <v>Naver 검색</v>
      </c>
      <c r="I4049" s="26" t="str">
        <f>IF(E4049="","",INDEX('기사 리스트'!B:B,MATCH("https://skinnonews.com"&amp;A4049,'기사 리스트'!C:C,0)))</f>
        <v>[사진] SK이노베이션, 2주간 ‘집중 자원봉사’ 활동 펼쳐… 구성원 2,800명 동참</v>
      </c>
    </row>
    <row r="4050" spans="1:9">
      <c r="A4050" s="32" t="s">
        <v>3481</v>
      </c>
      <c r="B4050" s="32" t="s">
        <v>2646</v>
      </c>
      <c r="C4050" s="32">
        <v>1</v>
      </c>
      <c r="D4050" s="32">
        <v>1</v>
      </c>
      <c r="E4050" s="26">
        <f>IFERROR(MATCH(A4050,기사별유입!$J$3:$J$3072,0),"")</f>
        <v>101</v>
      </c>
      <c r="F4050" s="26" t="str">
        <f>IF(E4050="","",E4050&amp;"@"&amp;COUNTIF($E$1:E4050,E4050))</f>
        <v>101@4</v>
      </c>
      <c r="G4050" s="26" t="str">
        <f t="shared" si="63"/>
        <v>Ozmailer.com</v>
      </c>
      <c r="I4050" s="26" t="str">
        <f>IF(E4050="","",INDEX('기사 리스트'!B:B,MATCH("https://skinnonews.com"&amp;A4050,'기사 리스트'!C:C,0)))</f>
        <v>[사진] SK이노베이션, 2주간 ‘집중 자원봉사’ 활동 펼쳐… 구성원 2,800명 동참</v>
      </c>
    </row>
    <row r="4051" spans="1:9">
      <c r="A4051" s="32" t="s">
        <v>3443</v>
      </c>
      <c r="B4051" s="32" t="s">
        <v>2606</v>
      </c>
      <c r="C4051" s="32">
        <v>1</v>
      </c>
      <c r="D4051" s="32">
        <v>1</v>
      </c>
      <c r="E4051" s="26">
        <f>IFERROR(MATCH(A4051,기사별유입!$J$3:$J$3072,0),"")</f>
        <v>30</v>
      </c>
      <c r="F4051" s="26" t="str">
        <f>IF(E4051="","",E4051&amp;"@"&amp;COUNTIF($E$1:E4051,E4051))</f>
        <v>30@7</v>
      </c>
      <c r="G4051" s="26" t="str">
        <f t="shared" si="63"/>
        <v>M.search.naver.com</v>
      </c>
      <c r="I4051" s="26" t="str">
        <f>IF(E4051="","",INDEX('기사 리스트'!B:B,MATCH("https://skinnonews.com"&amp;A4051,'기사 리스트'!C:C,0)))</f>
        <v>최재원 수석부회장, SK이노베이션 수석부회장으로 선임</v>
      </c>
    </row>
    <row r="4052" spans="1:9">
      <c r="A4052" s="32" t="s">
        <v>3443</v>
      </c>
      <c r="B4052" s="32" t="s">
        <v>2601</v>
      </c>
      <c r="C4052" s="32">
        <v>1</v>
      </c>
      <c r="D4052" s="32">
        <v>1</v>
      </c>
      <c r="E4052" s="26">
        <f>IFERROR(MATCH(A4052,기사별유입!$J$3:$J$3072,0),"")</f>
        <v>30</v>
      </c>
      <c r="F4052" s="26" t="str">
        <f>IF(E4052="","",E4052&amp;"@"&amp;COUNTIF($E$1:E4052,E4052))</f>
        <v>30@8</v>
      </c>
      <c r="G4052" s="26" t="str">
        <f t="shared" si="63"/>
        <v>Naver.com</v>
      </c>
      <c r="I4052" s="26" t="str">
        <f>IF(E4052="","",INDEX('기사 리스트'!B:B,MATCH("https://skinnonews.com"&amp;A4052,'기사 리스트'!C:C,0)))</f>
        <v>최재원 수석부회장, SK이노베이션 수석부회장으로 선임</v>
      </c>
    </row>
    <row r="4053" spans="1:9">
      <c r="A4053" s="32" t="s">
        <v>3443</v>
      </c>
      <c r="B4053" s="32" t="s">
        <v>2603</v>
      </c>
      <c r="C4053" s="32">
        <v>1</v>
      </c>
      <c r="D4053" s="32">
        <v>1</v>
      </c>
      <c r="E4053" s="26">
        <f>IFERROR(MATCH(A4053,기사별유입!$J$3:$J$3072,0),"")</f>
        <v>30</v>
      </c>
      <c r="F4053" s="26" t="str">
        <f>IF(E4053="","",E4053&amp;"@"&amp;COUNTIF($E$1:E4053,E4053))</f>
        <v>30@9</v>
      </c>
      <c r="G4053" s="26" t="str">
        <f t="shared" si="63"/>
        <v>Skenergy.com</v>
      </c>
      <c r="I4053" s="26" t="str">
        <f>IF(E4053="","",INDEX('기사 리스트'!B:B,MATCH("https://skinnonews.com"&amp;A4053,'기사 리스트'!C:C,0)))</f>
        <v>최재원 수석부회장, SK이노베이션 수석부회장으로 선임</v>
      </c>
    </row>
    <row r="4054" spans="1:9">
      <c r="A4054" s="32" t="s">
        <v>3443</v>
      </c>
      <c r="B4054" s="32" t="s">
        <v>2604</v>
      </c>
      <c r="C4054" s="32">
        <v>1</v>
      </c>
      <c r="D4054" s="32">
        <v>1</v>
      </c>
      <c r="E4054" s="26">
        <f>IFERROR(MATCH(A4054,기사별유입!$J$3:$J$3072,0),"")</f>
        <v>30</v>
      </c>
      <c r="F4054" s="26" t="str">
        <f>IF(E4054="","",E4054&amp;"@"&amp;COUNTIF($E$1:E4054,E4054))</f>
        <v>30@10</v>
      </c>
      <c r="G4054" s="26" t="str">
        <f t="shared" si="63"/>
        <v>Skgeocentric.com</v>
      </c>
      <c r="I4054" s="26" t="str">
        <f>IF(E4054="","",INDEX('기사 리스트'!B:B,MATCH("https://skinnonews.com"&amp;A4054,'기사 리스트'!C:C,0)))</f>
        <v>최재원 수석부회장, SK이노베이션 수석부회장으로 선임</v>
      </c>
    </row>
    <row r="4055" spans="1:9">
      <c r="A4055" s="32" t="s">
        <v>3456</v>
      </c>
      <c r="B4055" s="32" t="s">
        <v>2602</v>
      </c>
      <c r="C4055" s="32">
        <v>1</v>
      </c>
      <c r="D4055" s="32">
        <v>1</v>
      </c>
      <c r="E4055" s="26">
        <f>IFERROR(MATCH(A4055,기사별유입!$J$3:$J$3072,0),"")</f>
        <v>97</v>
      </c>
      <c r="F4055" s="26" t="str">
        <f>IF(E4055="","",E4055&amp;"@"&amp;COUNTIF($E$1:E4055,E4055))</f>
        <v>97@5</v>
      </c>
      <c r="G4055" s="26" t="str">
        <f t="shared" si="63"/>
        <v>Skincheonpetrochem.com</v>
      </c>
      <c r="I4055" s="26" t="str">
        <f>IF(E4055="","",INDEX('기사 리스트'!B:B,MATCH("https://skinnonews.com"&amp;A4055,'기사 리스트'!C:C,0)))</f>
        <v>SK인천석유화학, 초등학교 ‘친환경 놀이과학교실’ 개강</v>
      </c>
    </row>
    <row r="4056" spans="1:9">
      <c r="A4056" s="32" t="s">
        <v>3441</v>
      </c>
      <c r="B4056" s="32" t="s">
        <v>2615</v>
      </c>
      <c r="C4056" s="32">
        <v>1</v>
      </c>
      <c r="D4056" s="32">
        <v>1</v>
      </c>
      <c r="E4056" s="26">
        <f>IFERROR(MATCH(A4056,기사별유입!$J$3:$J$3072,0),"")</f>
        <v>12</v>
      </c>
      <c r="F4056" s="26" t="str">
        <f>IF(E4056="","",E4056&amp;"@"&amp;COUNTIF($E$1:E4056,E4056))</f>
        <v>12@11</v>
      </c>
      <c r="G4056" s="26" t="str">
        <f t="shared" si="63"/>
        <v>(not set)</v>
      </c>
      <c r="I4056" s="26" t="str">
        <f>IF(E4056="","",INDEX('기사 리스트'!B:B,MATCH("https://skinnonews.com"&amp;A4056,'기사 리스트'!C:C,0)))</f>
        <v>[2024년 상반기 SK이노베이션 계열 자원봉사활동] “다같이 다(多)가치”… 꾸준함으로 이뤄낸 큰 변화</v>
      </c>
    </row>
    <row r="4057" spans="1:9">
      <c r="A4057" s="32" t="s">
        <v>3441</v>
      </c>
      <c r="B4057" s="32" t="s">
        <v>4723</v>
      </c>
      <c r="C4057" s="32">
        <v>1</v>
      </c>
      <c r="D4057" s="32">
        <v>1</v>
      </c>
      <c r="E4057" s="26">
        <f>IFERROR(MATCH(A4057,기사별유입!$J$3:$J$3072,0),"")</f>
        <v>12</v>
      </c>
      <c r="F4057" s="26" t="str">
        <f>IF(E4057="","",E4057&amp;"@"&amp;COUNTIF($E$1:E4057,E4057))</f>
        <v>12@12</v>
      </c>
      <c r="G4057" s="26" t="str">
        <f t="shared" si="63"/>
        <v>Claude.ai</v>
      </c>
      <c r="I4057" s="26" t="str">
        <f>IF(E4057="","",INDEX('기사 리스트'!B:B,MATCH("https://skinnonews.com"&amp;A4057,'기사 리스트'!C:C,0)))</f>
        <v>[2024년 상반기 SK이노베이션 계열 자원봉사활동] “다같이 다(多)가치”… 꾸준함으로 이뤄낸 큰 변화</v>
      </c>
    </row>
    <row r="4058" spans="1:9">
      <c r="A4058" s="32" t="s">
        <v>3441</v>
      </c>
      <c r="B4058" s="32" t="s">
        <v>2642</v>
      </c>
      <c r="C4058" s="32">
        <v>1</v>
      </c>
      <c r="D4058" s="32">
        <v>1</v>
      </c>
      <c r="E4058" s="26">
        <f>IFERROR(MATCH(A4058,기사별유입!$J$3:$J$3072,0),"")</f>
        <v>12</v>
      </c>
      <c r="F4058" s="26" t="str">
        <f>IF(E4058="","",E4058&amp;"@"&amp;COUNTIF($E$1:E4058,E4058))</f>
        <v>12@13</v>
      </c>
      <c r="G4058" s="26" t="str">
        <f t="shared" si="63"/>
        <v>M.facebook.com</v>
      </c>
      <c r="I4058" s="26" t="str">
        <f>IF(E4058="","",INDEX('기사 리스트'!B:B,MATCH("https://skinnonews.com"&amp;A4058,'기사 리스트'!C:C,0)))</f>
        <v>[2024년 상반기 SK이노베이션 계열 자원봉사활동] “다같이 다(多)가치”… 꾸준함으로 이뤄낸 큰 변화</v>
      </c>
    </row>
    <row r="4059" spans="1:9">
      <c r="A4059" s="32" t="s">
        <v>3441</v>
      </c>
      <c r="B4059" s="32" t="s">
        <v>2601</v>
      </c>
      <c r="C4059" s="32">
        <v>1</v>
      </c>
      <c r="D4059" s="32">
        <v>1</v>
      </c>
      <c r="E4059" s="26">
        <f>IFERROR(MATCH(A4059,기사별유입!$J$3:$J$3072,0),"")</f>
        <v>12</v>
      </c>
      <c r="F4059" s="26" t="str">
        <f>IF(E4059="","",E4059&amp;"@"&amp;COUNTIF($E$1:E4059,E4059))</f>
        <v>12@14</v>
      </c>
      <c r="G4059" s="26" t="str">
        <f t="shared" si="63"/>
        <v>Naver.com</v>
      </c>
      <c r="I4059" s="26" t="str">
        <f>IF(E4059="","",INDEX('기사 리스트'!B:B,MATCH("https://skinnonews.com"&amp;A4059,'기사 리스트'!C:C,0)))</f>
        <v>[2024년 상반기 SK이노베이션 계열 자원봉사활동] “다같이 다(多)가치”… 꾸준함으로 이뤄낸 큰 변화</v>
      </c>
    </row>
    <row r="4060" spans="1:9">
      <c r="A4060" s="32" t="s">
        <v>3441</v>
      </c>
      <c r="B4060" s="32" t="s">
        <v>4767</v>
      </c>
      <c r="C4060" s="32">
        <v>1</v>
      </c>
      <c r="D4060" s="32">
        <v>1</v>
      </c>
      <c r="E4060" s="26">
        <f>IFERROR(MATCH(A4060,기사별유입!$J$3:$J$3072,0),"")</f>
        <v>12</v>
      </c>
      <c r="F4060" s="26" t="str">
        <f>IF(E4060="","",E4060&amp;"@"&amp;COUNTIF($E$1:E4060,E4060))</f>
        <v>12@15</v>
      </c>
      <c r="G4060" s="26" t="str">
        <f t="shared" si="63"/>
        <v>Nhnent.dooray.com</v>
      </c>
      <c r="I4060" s="26" t="str">
        <f>IF(E4060="","",INDEX('기사 리스트'!B:B,MATCH("https://skinnonews.com"&amp;A4060,'기사 리스트'!C:C,0)))</f>
        <v>[2024년 상반기 SK이노베이션 계열 자원봉사활동] “다같이 다(多)가치”… 꾸준함으로 이뤄낸 큰 변화</v>
      </c>
    </row>
    <row r="4061" spans="1:9">
      <c r="A4061" s="32" t="s">
        <v>3441</v>
      </c>
      <c r="B4061" s="32" t="s">
        <v>2604</v>
      </c>
      <c r="C4061" s="32">
        <v>1</v>
      </c>
      <c r="D4061" s="32">
        <v>1</v>
      </c>
      <c r="E4061" s="26">
        <f>IFERROR(MATCH(A4061,기사별유입!$J$3:$J$3072,0),"")</f>
        <v>12</v>
      </c>
      <c r="F4061" s="26" t="str">
        <f>IF(E4061="","",E4061&amp;"@"&amp;COUNTIF($E$1:E4061,E4061))</f>
        <v>12@16</v>
      </c>
      <c r="G4061" s="26" t="str">
        <f t="shared" si="63"/>
        <v>Skgeocentric.com</v>
      </c>
      <c r="I4061" s="26" t="str">
        <f>IF(E4061="","",INDEX('기사 리스트'!B:B,MATCH("https://skinnonews.com"&amp;A4061,'기사 리스트'!C:C,0)))</f>
        <v>[2024년 상반기 SK이노베이션 계열 자원봉사활동] “다같이 다(多)가치”… 꾸준함으로 이뤄낸 큰 변화</v>
      </c>
    </row>
    <row r="4062" spans="1:9">
      <c r="A4062" s="32" t="s">
        <v>3441</v>
      </c>
      <c r="B4062" s="32" t="s">
        <v>2619</v>
      </c>
      <c r="C4062" s="32">
        <v>1</v>
      </c>
      <c r="D4062" s="32">
        <v>1</v>
      </c>
      <c r="E4062" s="26">
        <f>IFERROR(MATCH(A4062,기사별유입!$J$3:$J$3072,0),"")</f>
        <v>12</v>
      </c>
      <c r="F4062" s="26" t="str">
        <f>IF(E4062="","",E4062&amp;"@"&amp;COUNTIF($E$1:E4062,E4062))</f>
        <v>12@17</v>
      </c>
      <c r="G4062" s="26" t="str">
        <f t="shared" si="63"/>
        <v>Skinnovation.co.kr</v>
      </c>
      <c r="I4062" s="26" t="str">
        <f>IF(E4062="","",INDEX('기사 리스트'!B:B,MATCH("https://skinnonews.com"&amp;A4062,'기사 리스트'!C:C,0)))</f>
        <v>[2024년 상반기 SK이노베이션 계열 자원봉사활동] “다같이 다(多)가치”… 꾸준함으로 이뤄낸 큰 변화</v>
      </c>
    </row>
    <row r="4063" spans="1:9">
      <c r="A4063" s="32" t="s">
        <v>3982</v>
      </c>
      <c r="B4063" s="32" t="s">
        <v>2596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Google 검색</v>
      </c>
      <c r="I4063" s="26" t="str">
        <f>IF(E4063="","",INDEX('기사 리스트'!B:B,MATCH("https://skinnonews.com"&amp;A4063,'기사 리스트'!C:C,0)))</f>
        <v/>
      </c>
    </row>
    <row r="4064" spans="1:9">
      <c r="A4064" s="32" t="s">
        <v>3983</v>
      </c>
      <c r="B4064" s="32" t="s">
        <v>2596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Google 검색</v>
      </c>
      <c r="I4064" s="26" t="str">
        <f>IF(E4064="","",INDEX('기사 리스트'!B:B,MATCH("https://skinnonews.com"&amp;A4064,'기사 리스트'!C:C,0)))</f>
        <v/>
      </c>
    </row>
    <row r="4065" spans="1:9">
      <c r="A4065" s="32" t="s">
        <v>3984</v>
      </c>
      <c r="B4065" s="32" t="s">
        <v>2596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Google 검색</v>
      </c>
      <c r="I4065" s="26" t="str">
        <f>IF(E4065="","",INDEX('기사 리스트'!B:B,MATCH("https://skinnonews.com"&amp;A4065,'기사 리스트'!C:C,0)))</f>
        <v/>
      </c>
    </row>
    <row r="4066" spans="1:9">
      <c r="A4066" s="32" t="s">
        <v>4836</v>
      </c>
      <c r="B4066" s="32">
        <v>1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1</v>
      </c>
      <c r="I4066" s="26" t="str">
        <f>IF(E4066="","",INDEX('기사 리스트'!B:B,MATCH("https://skinnonews.com"&amp;A4066,'기사 리스트'!C:C,0)))</f>
        <v/>
      </c>
    </row>
    <row r="4067" spans="1:9">
      <c r="A4067" s="32" t="s">
        <v>3986</v>
      </c>
      <c r="B4067" s="32" t="s">
        <v>2596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Google 검색</v>
      </c>
      <c r="I4067" s="26" t="str">
        <f>IF(E4067="","",INDEX('기사 리스트'!B:B,MATCH("https://skinnonews.com"&amp;A4067,'기사 리스트'!C:C,0)))</f>
        <v/>
      </c>
    </row>
    <row r="4068" spans="1:9">
      <c r="A4068" s="32" t="s">
        <v>4837</v>
      </c>
      <c r="B4068" s="32">
        <v>1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1</v>
      </c>
      <c r="I4068" s="26" t="str">
        <f>IF(E4068="","",INDEX('기사 리스트'!B:B,MATCH("https://skinnonews.com"&amp;A4068,'기사 리스트'!C:C,0)))</f>
        <v/>
      </c>
    </row>
    <row r="4069" spans="1:9">
      <c r="A4069" s="32" t="s">
        <v>4838</v>
      </c>
      <c r="B4069" s="32">
        <v>1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1</v>
      </c>
      <c r="I4069" s="26" t="str">
        <f>IF(E4069="","",INDEX('기사 리스트'!B:B,MATCH("https://skinnonews.com"&amp;A4069,'기사 리스트'!C:C,0)))</f>
        <v/>
      </c>
    </row>
    <row r="4070" spans="1:9">
      <c r="A4070" s="32" t="s">
        <v>3989</v>
      </c>
      <c r="B4070" s="32" t="s">
        <v>2596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Google 검색</v>
      </c>
      <c r="I4070" s="26" t="str">
        <f>IF(E4070="","",INDEX('기사 리스트'!B:B,MATCH("https://skinnonews.com"&amp;A4070,'기사 리스트'!C:C,0)))</f>
        <v/>
      </c>
    </row>
    <row r="4071" spans="1:9">
      <c r="A4071" s="32" t="s">
        <v>3990</v>
      </c>
      <c r="B4071" s="32" t="s">
        <v>2596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Google 검색</v>
      </c>
      <c r="I4071" s="26" t="str">
        <f>IF(E4071="","",INDEX('기사 리스트'!B:B,MATCH("https://skinnonews.com"&amp;A4071,'기사 리스트'!C:C,0)))</f>
        <v/>
      </c>
    </row>
    <row r="4072" spans="1:9">
      <c r="A4072" s="32" t="s">
        <v>3450</v>
      </c>
      <c r="B4072" s="32" t="s">
        <v>2606</v>
      </c>
      <c r="C4072" s="32">
        <v>1</v>
      </c>
      <c r="D4072" s="32">
        <v>1</v>
      </c>
      <c r="E4072" s="26">
        <f>IFERROR(MATCH(A4072,기사별유입!$J$3:$J$3072,0),"")</f>
        <v>94</v>
      </c>
      <c r="F4072" s="26" t="str">
        <f>IF(E4072="","",E4072&amp;"@"&amp;COUNTIF($E$1:E4072,E4072))</f>
        <v>94@7</v>
      </c>
      <c r="G4072" s="26" t="str">
        <f t="shared" si="63"/>
        <v>M.search.naver.com</v>
      </c>
      <c r="I4072" s="26" t="str">
        <f>IF(E4072="","",INDEX('기사 리스트'!B:B,MATCH("https://skinnonews.com"&amp;A4072,'기사 리스트'!C:C,0)))</f>
        <v>SK이노베이션, 사회적기업 소방·안전·시설관리 시스템 구축 돕는다</v>
      </c>
    </row>
    <row r="4073" spans="1:9">
      <c r="A4073" s="32" t="s">
        <v>3450</v>
      </c>
      <c r="B4073" s="32" t="s">
        <v>2646</v>
      </c>
      <c r="C4073" s="32">
        <v>1</v>
      </c>
      <c r="D4073" s="32">
        <v>1</v>
      </c>
      <c r="E4073" s="26">
        <f>IFERROR(MATCH(A4073,기사별유입!$J$3:$J$3072,0),"")</f>
        <v>94</v>
      </c>
      <c r="F4073" s="26" t="str">
        <f>IF(E4073="","",E4073&amp;"@"&amp;COUNTIF($E$1:E4073,E4073))</f>
        <v>94@8</v>
      </c>
      <c r="G4073" s="26" t="str">
        <f t="shared" si="63"/>
        <v>Ozmailer.com</v>
      </c>
      <c r="I4073" s="26" t="str">
        <f>IF(E4073="","",INDEX('기사 리스트'!B:B,MATCH("https://skinnonews.com"&amp;A4073,'기사 리스트'!C:C,0)))</f>
        <v>SK이노베이션, 사회적기업 소방·안전·시설관리 시스템 구축 돕는다</v>
      </c>
    </row>
    <row r="4074" spans="1:9">
      <c r="A4074" s="32" t="s">
        <v>3450</v>
      </c>
      <c r="B4074" s="32" t="s">
        <v>2605</v>
      </c>
      <c r="C4074" s="32">
        <v>1</v>
      </c>
      <c r="D4074" s="32">
        <v>1</v>
      </c>
      <c r="E4074" s="26">
        <f>IFERROR(MATCH(A4074,기사별유입!$J$3:$J$3072,0),"")</f>
        <v>94</v>
      </c>
      <c r="F4074" s="26" t="str">
        <f>IF(E4074="","",E4074&amp;"@"&amp;COUNTIF($E$1:E4074,E4074))</f>
        <v>94@9</v>
      </c>
      <c r="G4074" s="26" t="str">
        <f t="shared" si="63"/>
        <v>Skenmove.com</v>
      </c>
      <c r="I4074" s="26" t="str">
        <f>IF(E4074="","",INDEX('기사 리스트'!B:B,MATCH("https://skinnonews.com"&amp;A4074,'기사 리스트'!C:C,0)))</f>
        <v>SK이노베이션, 사회적기업 소방·안전·시설관리 시스템 구축 돕는다</v>
      </c>
    </row>
    <row r="4075" spans="1:9">
      <c r="A4075" s="32" t="s">
        <v>3693</v>
      </c>
      <c r="B4075" s="32" t="s">
        <v>2597</v>
      </c>
      <c r="C4075" s="32">
        <v>1</v>
      </c>
      <c r="D4075" s="32">
        <v>1</v>
      </c>
      <c r="E4075" s="26">
        <f>IFERROR(MATCH(A4075,기사별유입!$J$3:$J$3072,0),"")</f>
        <v>104</v>
      </c>
      <c r="F4075" s="26" t="str">
        <f>IF(E4075="","",E4075&amp;"@"&amp;COUNTIF($E$1:E4075,E4075))</f>
        <v>104@1</v>
      </c>
      <c r="G4075" s="26" t="str">
        <f t="shared" si="63"/>
        <v>직접유입</v>
      </c>
      <c r="I4075" s="26" t="str">
        <f>IF(E4075="","",INDEX('기사 리스트'!B:B,MATCH("https://skinnonews.com"&amp;A4075,'기사 리스트'!C:C,0)))</f>
        <v>[사진] SK인천석유화학, 초등학교 ‘친환경 놀이과학교실’ 개강</v>
      </c>
    </row>
    <row r="4076" spans="1:9">
      <c r="A4076" s="32" t="s">
        <v>3693</v>
      </c>
      <c r="B4076" s="32" t="s">
        <v>2596</v>
      </c>
      <c r="C4076" s="32">
        <v>1</v>
      </c>
      <c r="D4076" s="32">
        <v>1</v>
      </c>
      <c r="E4076" s="26">
        <f>IFERROR(MATCH(A4076,기사별유입!$J$3:$J$3072,0),"")</f>
        <v>104</v>
      </c>
      <c r="F4076" s="26" t="str">
        <f>IF(E4076="","",E4076&amp;"@"&amp;COUNTIF($E$1:E4076,E4076))</f>
        <v>104@2</v>
      </c>
      <c r="G4076" s="26" t="str">
        <f t="shared" si="63"/>
        <v>Google 검색</v>
      </c>
      <c r="I4076" s="26" t="str">
        <f>IF(E4076="","",INDEX('기사 리스트'!B:B,MATCH("https://skinnonews.com"&amp;A4076,'기사 리스트'!C:C,0)))</f>
        <v>[사진] SK인천석유화학, 초등학교 ‘친환경 놀이과학교실’ 개강</v>
      </c>
    </row>
    <row r="4077" spans="1:9">
      <c r="A4077" s="32" t="s">
        <v>3498</v>
      </c>
      <c r="B4077" s="32" t="s">
        <v>2597</v>
      </c>
      <c r="C4077" s="32">
        <v>1</v>
      </c>
      <c r="D4077" s="32">
        <v>1</v>
      </c>
      <c r="E4077" s="26">
        <f>IFERROR(MATCH(A4077,기사별유입!$J$3:$J$3072,0),"")</f>
        <v>102</v>
      </c>
      <c r="F4077" s="26" t="str">
        <f>IF(E4077="","",E4077&amp;"@"&amp;COUNTIF($E$1:E4077,E4077))</f>
        <v>102@2</v>
      </c>
      <c r="G4077" s="26" t="str">
        <f t="shared" si="63"/>
        <v>직접유입</v>
      </c>
      <c r="I4077" s="26" t="str">
        <f>IF(E4077="","",INDEX('기사 리스트'!B:B,MATCH("https://skinnonews.com"&amp;A4077,'기사 리스트'!C:C,0)))</f>
        <v>[사진] [2024년 상반기 SK이노베이션 계열 자원봉사활동] “다같이 다(多)가치”… 꾸준함으로 이뤄낸 큰 변화</v>
      </c>
    </row>
    <row r="4078" spans="1:9">
      <c r="A4078" s="32" t="s">
        <v>3498</v>
      </c>
      <c r="B4078" s="32" t="s">
        <v>2598</v>
      </c>
      <c r="C4078" s="32">
        <v>1</v>
      </c>
      <c r="D4078" s="32">
        <v>1</v>
      </c>
      <c r="E4078" s="26">
        <f>IFERROR(MATCH(A4078,기사별유입!$J$3:$J$3072,0),"")</f>
        <v>102</v>
      </c>
      <c r="F4078" s="26" t="str">
        <f>IF(E4078="","",E4078&amp;"@"&amp;COUNTIF($E$1:E4078,E4078))</f>
        <v>102@3</v>
      </c>
      <c r="G4078" s="26" t="str">
        <f t="shared" si="63"/>
        <v>Naver 검색</v>
      </c>
      <c r="I4078" s="26" t="str">
        <f>IF(E4078="","",INDEX('기사 리스트'!B:B,MATCH("https://skinnonews.com"&amp;A4078,'기사 리스트'!C:C,0)))</f>
        <v>[사진] [2024년 상반기 SK이노베이션 계열 자원봉사활동] “다같이 다(多)가치”… 꾸준함으로 이뤄낸 큰 변화</v>
      </c>
    </row>
    <row r="4079" spans="1:9">
      <c r="A4079" s="32" t="s">
        <v>3446</v>
      </c>
      <c r="B4079" s="32" t="s">
        <v>2615</v>
      </c>
      <c r="C4079" s="32">
        <v>1</v>
      </c>
      <c r="D4079" s="32">
        <v>1</v>
      </c>
      <c r="E4079" s="26">
        <f>IFERROR(MATCH(A4079,기사별유입!$J$3:$J$3072,0),"")</f>
        <v>59</v>
      </c>
      <c r="F4079" s="26" t="str">
        <f>IF(E4079="","",E4079&amp;"@"&amp;COUNTIF($E$1:E4079,E4079))</f>
        <v>59@10</v>
      </c>
      <c r="G4079" s="26" t="str">
        <f t="shared" si="63"/>
        <v>(not set)</v>
      </c>
      <c r="I4079" s="26" t="str">
        <f>IF(E4079="","",INDEX('기사 리스트'!B:B,MATCH("https://skinnonews.com"&amp;A4079,'기사 리스트'!C:C,0)))</f>
        <v>공장내 발생하는 배기가스, 자원으로 재탄생</v>
      </c>
    </row>
    <row r="4080" spans="1:9">
      <c r="A4080" s="32" t="s">
        <v>3446</v>
      </c>
      <c r="B4080" s="32" t="s">
        <v>2631</v>
      </c>
      <c r="C4080" s="32">
        <v>1</v>
      </c>
      <c r="D4080" s="32">
        <v>1</v>
      </c>
      <c r="E4080" s="26">
        <f>IFERROR(MATCH(A4080,기사별유입!$J$3:$J$3072,0),"")</f>
        <v>59</v>
      </c>
      <c r="F4080" s="26" t="str">
        <f>IF(E4080="","",E4080&amp;"@"&amp;COUNTIF($E$1:E4080,E4080))</f>
        <v>59@11</v>
      </c>
      <c r="G4080" s="26" t="str">
        <f t="shared" si="63"/>
        <v>Newsletter</v>
      </c>
      <c r="I4080" s="26" t="str">
        <f>IF(E4080="","",INDEX('기사 리스트'!B:B,MATCH("https://skinnonews.com"&amp;A4080,'기사 리스트'!C:C,0)))</f>
        <v>공장내 발생하는 배기가스, 자원으로 재탄생</v>
      </c>
    </row>
    <row r="4081" spans="1:9">
      <c r="A4081" s="32" t="s">
        <v>3445</v>
      </c>
      <c r="B4081" s="32" t="s">
        <v>2652</v>
      </c>
      <c r="C4081" s="32">
        <v>1</v>
      </c>
      <c r="D4081" s="32">
        <v>1</v>
      </c>
      <c r="E4081" s="26">
        <f>IFERROR(MATCH(A4081,기사별유입!$J$3:$J$3072,0),"")</f>
        <v>56</v>
      </c>
      <c r="F4081" s="26" t="str">
        <f>IF(E4081="","",E4081&amp;"@"&amp;COUNTIF($E$1:E4081,E4081))</f>
        <v>56@9</v>
      </c>
      <c r="G4081" s="26" t="str">
        <f t="shared" si="63"/>
        <v>Link.naver.com</v>
      </c>
      <c r="I4081" s="26" t="str">
        <f>IF(E4081="","",INDEX('기사 리스트'!B:B,MATCH("https://skinnonews.com"&amp;A4081,'기사 리스트'!C:C,0)))</f>
        <v>“음악엔 장애도 장벽도 없다”, 부다페스트 수놓은 희망의 선율</v>
      </c>
    </row>
    <row r="4082" spans="1:9">
      <c r="A4082" s="32" t="s">
        <v>3445</v>
      </c>
      <c r="B4082" s="32" t="s">
        <v>2599</v>
      </c>
      <c r="C4082" s="32">
        <v>1</v>
      </c>
      <c r="D4082" s="32">
        <v>1</v>
      </c>
      <c r="E4082" s="26">
        <f>IFERROR(MATCH(A4082,기사별유입!$J$3:$J$3072,0),"")</f>
        <v>56</v>
      </c>
      <c r="F4082" s="26" t="str">
        <f>IF(E4082="","",E4082&amp;"@"&amp;COUNTIF($E$1:E4082,E4082))</f>
        <v>56@10</v>
      </c>
      <c r="G4082" s="26" t="str">
        <f t="shared" si="63"/>
        <v>Sk-on.com</v>
      </c>
      <c r="I4082" s="26" t="str">
        <f>IF(E4082="","",INDEX('기사 리스트'!B:B,MATCH("https://skinnonews.com"&amp;A4082,'기사 리스트'!C:C,0)))</f>
        <v>“음악엔 장애도 장벽도 없다”, 부다페스트 수놓은 희망의 선율</v>
      </c>
    </row>
    <row r="4083" spans="1:9">
      <c r="A4083" s="32" t="s">
        <v>3442</v>
      </c>
      <c r="B4083" s="32" t="s">
        <v>4839</v>
      </c>
      <c r="C4083" s="32">
        <v>1</v>
      </c>
      <c r="D4083" s="32">
        <v>1</v>
      </c>
      <c r="E4083" s="26">
        <f>IFERROR(MATCH(A4083,기사별유입!$J$3:$J$3072,0),"")</f>
        <v>20</v>
      </c>
      <c r="F4083" s="26" t="str">
        <f>IF(E4083="","",E4083&amp;"@"&amp;COUNTIF($E$1:E4083,E4083))</f>
        <v>20@15</v>
      </c>
      <c r="G4083" s="26" t="str">
        <f t="shared" si="63"/>
        <v>App.asana.com</v>
      </c>
      <c r="I4083" s="26" t="str">
        <f>IF(E4083="","",INDEX('기사 리스트'!B:B,MATCH("https://skinnonews.com"&amp;A4083,'기사 리스트'!C:C,0)))</f>
        <v>SK온, 리튬메탈 배터리용 고분자 전해질 개발</v>
      </c>
    </row>
    <row r="4084" spans="1:9">
      <c r="A4084" s="32" t="s">
        <v>3442</v>
      </c>
      <c r="B4084" s="32" t="s">
        <v>2634</v>
      </c>
      <c r="C4084" s="32">
        <v>1</v>
      </c>
      <c r="D4084" s="32">
        <v>1</v>
      </c>
      <c r="E4084" s="26">
        <f>IFERROR(MATCH(A4084,기사별유입!$J$3:$J$3072,0),"")</f>
        <v>20</v>
      </c>
      <c r="F4084" s="26" t="str">
        <f>IF(E4084="","",E4084&amp;"@"&amp;COUNTIF($E$1:E4084,E4084))</f>
        <v>20@16</v>
      </c>
      <c r="G4084" s="26" t="str">
        <f t="shared" si="63"/>
        <v>Marklines.com</v>
      </c>
      <c r="I4084" s="26" t="str">
        <f>IF(E4084="","",INDEX('기사 리스트'!B:B,MATCH("https://skinnonews.com"&amp;A4084,'기사 리스트'!C:C,0)))</f>
        <v>SK온, 리튬메탈 배터리용 고분자 전해질 개발</v>
      </c>
    </row>
    <row r="4085" spans="1:9">
      <c r="A4085" s="32" t="s">
        <v>3442</v>
      </c>
      <c r="B4085" s="32" t="s">
        <v>4780</v>
      </c>
      <c r="C4085" s="32">
        <v>1</v>
      </c>
      <c r="D4085" s="32">
        <v>1</v>
      </c>
      <c r="E4085" s="26">
        <f>IFERROR(MATCH(A4085,기사별유입!$J$3:$J$3072,0),"")</f>
        <v>20</v>
      </c>
      <c r="F4085" s="26" t="str">
        <f>IF(E4085="","",E4085&amp;"@"&amp;COUNTIF($E$1:E4085,E4085))</f>
        <v>20@17</v>
      </c>
      <c r="G4085" s="26" t="str">
        <f t="shared" si="63"/>
        <v>Qr.naver.com</v>
      </c>
      <c r="I4085" s="26" t="str">
        <f>IF(E4085="","",INDEX('기사 리스트'!B:B,MATCH("https://skinnonews.com"&amp;A4085,'기사 리스트'!C:C,0)))</f>
        <v>SK온, 리튬메탈 배터리용 고분자 전해질 개발</v>
      </c>
    </row>
    <row r="4086" spans="1:9">
      <c r="A4086" s="32" t="s">
        <v>3442</v>
      </c>
      <c r="B4086" s="32" t="s">
        <v>2629</v>
      </c>
      <c r="C4086" s="32">
        <v>1</v>
      </c>
      <c r="D4086" s="32">
        <v>1</v>
      </c>
      <c r="E4086" s="26">
        <f>IFERROR(MATCH(A4086,기사별유입!$J$3:$J$3072,0),"")</f>
        <v>20</v>
      </c>
      <c r="F4086" s="26" t="str">
        <f>IF(E4086="","",E4086&amp;"@"&amp;COUNTIF($E$1:E4086,E4086))</f>
        <v>20@18</v>
      </c>
      <c r="G4086" s="26" t="str">
        <f t="shared" si="63"/>
        <v>Sk.co.kr</v>
      </c>
      <c r="I4086" s="26" t="str">
        <f>IF(E4086="","",INDEX('기사 리스트'!B:B,MATCH("https://skinnonews.com"&amp;A4086,'기사 리스트'!C:C,0)))</f>
        <v>SK온, 리튬메탈 배터리용 고분자 전해질 개발</v>
      </c>
    </row>
    <row r="4087" spans="1:9">
      <c r="A4087" s="32" t="s">
        <v>3442</v>
      </c>
      <c r="B4087" s="32" t="s">
        <v>2619</v>
      </c>
      <c r="C4087" s="32">
        <v>1</v>
      </c>
      <c r="D4087" s="32">
        <v>1</v>
      </c>
      <c r="E4087" s="26">
        <f>IFERROR(MATCH(A4087,기사별유입!$J$3:$J$3072,0),"")</f>
        <v>20</v>
      </c>
      <c r="F4087" s="26" t="str">
        <f>IF(E4087="","",E4087&amp;"@"&amp;COUNTIF($E$1:E4087,E4087))</f>
        <v>20@19</v>
      </c>
      <c r="G4087" s="26" t="str">
        <f t="shared" si="63"/>
        <v>Skinnovation.co.kr</v>
      </c>
      <c r="I4087" s="26" t="str">
        <f>IF(E4087="","",INDEX('기사 리스트'!B:B,MATCH("https://skinnonews.com"&amp;A4087,'기사 리스트'!C:C,0)))</f>
        <v>SK온, 리튬메탈 배터리용 고분자 전해질 개발</v>
      </c>
    </row>
    <row r="4088" spans="1:9">
      <c r="A4088" s="32" t="s">
        <v>3440</v>
      </c>
      <c r="B4088" s="32" t="s">
        <v>2604</v>
      </c>
      <c r="C4088" s="32">
        <v>1</v>
      </c>
      <c r="D4088" s="32">
        <v>1</v>
      </c>
      <c r="E4088" s="26">
        <f>IFERROR(MATCH(A4088,기사별유입!$J$3:$J$3072,0),"")</f>
        <v>7</v>
      </c>
      <c r="F4088" s="26" t="str">
        <f>IF(E4088="","",E4088&amp;"@"&amp;COUNTIF($E$1:E4088,E4088))</f>
        <v>7@8</v>
      </c>
      <c r="G4088" s="26" t="str">
        <f t="shared" si="63"/>
        <v>Skgeocentric.com</v>
      </c>
      <c r="I4088" s="26" t="str">
        <f>IF(E4088="","",INDEX('기사 리스트'!B:B,MATCH("https://skinnonews.com"&amp;A4088,'기사 리스트'!C:C,0)))</f>
        <v>[에너지食] ‘빛과 소금’ 대신 ‘빛과 석유’! – 시추 기술의 발전으로 알아보는 땅 속 보물찾기</v>
      </c>
    </row>
    <row r="4089" spans="1:9">
      <c r="A4089" s="32" t="s">
        <v>3439</v>
      </c>
      <c r="B4089" s="32" t="s">
        <v>2637</v>
      </c>
      <c r="C4089" s="32">
        <v>1</v>
      </c>
      <c r="D4089" s="32">
        <v>1</v>
      </c>
      <c r="E4089" s="26">
        <f>IFERROR(MATCH(A4089,기사별유입!$J$3:$J$3072,0),"")</f>
        <v>1</v>
      </c>
      <c r="F4089" s="26" t="str">
        <f>IF(E4089="","",E4089&amp;"@"&amp;COUNTIF($E$1:E4089,E4089))</f>
        <v>1@13</v>
      </c>
      <c r="G4089" s="26" t="str">
        <f t="shared" si="63"/>
        <v>Facebook.com</v>
      </c>
      <c r="I4089" s="26" t="str">
        <f>IF(E4089="","",INDEX('기사 리스트'!B:B,MATCH("https://skinnonews.com"&amp;A4089,'기사 리스트'!C:C,0)))</f>
        <v>“옥상정원? 테니스 코트? 아니죠!” 우리나라 옥상은 왜 대부분 녹색일까?</v>
      </c>
    </row>
    <row r="4090" spans="1:9">
      <c r="A4090" s="32" t="s">
        <v>3439</v>
      </c>
      <c r="B4090" s="32" t="s">
        <v>2606</v>
      </c>
      <c r="C4090" s="32">
        <v>1</v>
      </c>
      <c r="D4090" s="32">
        <v>1</v>
      </c>
      <c r="E4090" s="26">
        <f>IFERROR(MATCH(A4090,기사별유입!$J$3:$J$3072,0),"")</f>
        <v>1</v>
      </c>
      <c r="F4090" s="26" t="str">
        <f>IF(E4090="","",E4090&amp;"@"&amp;COUNTIF($E$1:E4090,E4090))</f>
        <v>1@14</v>
      </c>
      <c r="G4090" s="26" t="str">
        <f t="shared" si="63"/>
        <v>M.search.naver.com</v>
      </c>
      <c r="I4090" s="26" t="str">
        <f>IF(E4090="","",INDEX('기사 리스트'!B:B,MATCH("https://skinnonews.com"&amp;A4090,'기사 리스트'!C:C,0)))</f>
        <v>“옥상정원? 테니스 코트? 아니죠!” 우리나라 옥상은 왜 대부분 녹색일까?</v>
      </c>
    </row>
    <row r="4091" spans="1:9">
      <c r="A4091" s="32" t="s">
        <v>3439</v>
      </c>
      <c r="B4091" s="32" t="s">
        <v>2601</v>
      </c>
      <c r="C4091" s="32">
        <v>1</v>
      </c>
      <c r="D4091" s="32">
        <v>1</v>
      </c>
      <c r="E4091" s="26">
        <f>IFERROR(MATCH(A4091,기사별유입!$J$3:$J$3072,0),"")</f>
        <v>1</v>
      </c>
      <c r="F4091" s="26" t="str">
        <f>IF(E4091="","",E4091&amp;"@"&amp;COUNTIF($E$1:E4091,E4091))</f>
        <v>1@15</v>
      </c>
      <c r="G4091" s="26" t="str">
        <f t="shared" si="63"/>
        <v>Naver.com</v>
      </c>
      <c r="I4091" s="26" t="str">
        <f>IF(E4091="","",INDEX('기사 리스트'!B:B,MATCH("https://skinnonews.com"&amp;A4091,'기사 리스트'!C:C,0)))</f>
        <v>“옥상정원? 테니스 코트? 아니죠!” 우리나라 옥상은 왜 대부분 녹색일까?</v>
      </c>
    </row>
    <row r="4092" spans="1:9">
      <c r="A4092" s="32" t="s">
        <v>3439</v>
      </c>
      <c r="B4092" s="32" t="s">
        <v>2603</v>
      </c>
      <c r="C4092" s="32">
        <v>1</v>
      </c>
      <c r="D4092" s="32">
        <v>1</v>
      </c>
      <c r="E4092" s="26">
        <f>IFERROR(MATCH(A4092,기사별유입!$J$3:$J$3072,0),"")</f>
        <v>1</v>
      </c>
      <c r="F4092" s="26" t="str">
        <f>IF(E4092="","",E4092&amp;"@"&amp;COUNTIF($E$1:E4092,E4092))</f>
        <v>1@16</v>
      </c>
      <c r="G4092" s="26" t="str">
        <f t="shared" si="63"/>
        <v>Skenergy.com</v>
      </c>
      <c r="I4092" s="26" t="str">
        <f>IF(E4092="","",INDEX('기사 리스트'!B:B,MATCH("https://skinnonews.com"&amp;A4092,'기사 리스트'!C:C,0)))</f>
        <v>“옥상정원? 테니스 코트? 아니죠!” 우리나라 옥상은 왜 대부분 녹색일까?</v>
      </c>
    </row>
    <row r="4093" spans="1:9">
      <c r="A4093" s="32" t="s">
        <v>3439</v>
      </c>
      <c r="B4093" s="32" t="s">
        <v>2602</v>
      </c>
      <c r="C4093" s="32">
        <v>1</v>
      </c>
      <c r="D4093" s="32">
        <v>1</v>
      </c>
      <c r="E4093" s="26">
        <f>IFERROR(MATCH(A4093,기사별유입!$J$3:$J$3072,0),"")</f>
        <v>1</v>
      </c>
      <c r="F4093" s="26" t="str">
        <f>IF(E4093="","",E4093&amp;"@"&amp;COUNTIF($E$1:E4093,E4093))</f>
        <v>1@17</v>
      </c>
      <c r="G4093" s="26" t="str">
        <f t="shared" si="63"/>
        <v>Skincheonpetrochem.com</v>
      </c>
      <c r="I4093" s="26" t="str">
        <f>IF(E4093="","",INDEX('기사 리스트'!B:B,MATCH("https://skinnonews.com"&amp;A4093,'기사 리스트'!C:C,0)))</f>
        <v>“옥상정원? 테니스 코트? 아니죠!” 우리나라 옥상은 왜 대부분 녹색일까?</v>
      </c>
    </row>
    <row r="4094" spans="1:9">
      <c r="A4094" s="32" t="s">
        <v>3461</v>
      </c>
      <c r="B4094" s="32" t="s">
        <v>2605</v>
      </c>
      <c r="C4094" s="32">
        <v>1</v>
      </c>
      <c r="D4094" s="32">
        <v>1</v>
      </c>
      <c r="E4094" s="26">
        <f>IFERROR(MATCH(A4094,기사별유입!$J$3:$J$3072,0),"")</f>
        <v>99</v>
      </c>
      <c r="F4094" s="26" t="str">
        <f>IF(E4094="","",E4094&amp;"@"&amp;COUNTIF($E$1:E4094,E4094))</f>
        <v>99@4</v>
      </c>
      <c r="G4094" s="26" t="str">
        <f t="shared" si="63"/>
        <v>Skenmove.com</v>
      </c>
      <c r="I4094" s="26" t="str">
        <f>IF(E4094="","",INDEX('기사 리스트'!B:B,MATCH("https://skinnonews.com"&amp;A4094,'기사 리스트'!C:C,0)))</f>
        <v>SK슈가글라이더즈, 선수 유니폼으로 ‘업사이클링 굿즈’ 선보여</v>
      </c>
    </row>
    <row r="4095" spans="1:9">
      <c r="A4095" s="32" t="s">
        <v>3447</v>
      </c>
      <c r="B4095" s="32" t="s">
        <v>2601</v>
      </c>
      <c r="C4095" s="32">
        <v>1</v>
      </c>
      <c r="D4095" s="32">
        <v>1</v>
      </c>
      <c r="E4095" s="26">
        <f>IFERROR(MATCH(A4095,기사별유입!$J$3:$J$3072,0),"")</f>
        <v>74</v>
      </c>
      <c r="F4095" s="26" t="str">
        <f>IF(E4095="","",E4095&amp;"@"&amp;COUNTIF($E$1:E4095,E4095))</f>
        <v>74@6</v>
      </c>
      <c r="G4095" s="26" t="str">
        <f t="shared" si="63"/>
        <v>Naver.com</v>
      </c>
      <c r="I4095" s="26" t="str">
        <f>IF(E4095="","",INDEX('기사 리스트'!B:B,MATCH("https://skinnonews.com"&amp;A4095,'기사 리스트'!C:C,0)))</f>
        <v>SK이노베이션, 이해관계자 눈높이에 맞춰 ESG 활동 최적화한다</v>
      </c>
    </row>
    <row r="4096" spans="1:9">
      <c r="A4096" s="32" t="s">
        <v>3447</v>
      </c>
      <c r="B4096" s="32" t="s">
        <v>2631</v>
      </c>
      <c r="C4096" s="32">
        <v>1</v>
      </c>
      <c r="D4096" s="32">
        <v>1</v>
      </c>
      <c r="E4096" s="26">
        <f>IFERROR(MATCH(A4096,기사별유입!$J$3:$J$3072,0),"")</f>
        <v>74</v>
      </c>
      <c r="F4096" s="26" t="str">
        <f>IF(E4096="","",E4096&amp;"@"&amp;COUNTIF($E$1:E4096,E4096))</f>
        <v>74@7</v>
      </c>
      <c r="G4096" s="26" t="str">
        <f t="shared" si="63"/>
        <v>Newsletter</v>
      </c>
      <c r="I4096" s="26" t="str">
        <f>IF(E4096="","",INDEX('기사 리스트'!B:B,MATCH("https://skinnonews.com"&amp;A4096,'기사 리스트'!C:C,0)))</f>
        <v>SK이노베이션, 이해관계자 눈높이에 맞춰 ESG 활동 최적화한다</v>
      </c>
    </row>
    <row r="4097" spans="1:9">
      <c r="A4097" s="32" t="s">
        <v>3991</v>
      </c>
      <c r="B4097" s="32" t="s">
        <v>2597</v>
      </c>
      <c r="C4097" s="32">
        <v>1</v>
      </c>
      <c r="D4097" s="32">
        <v>1</v>
      </c>
      <c r="E4097" s="26" t="str">
        <f>IFERROR(MATCH(A4097,기사별유입!$J$3:$J$3072,0),"")</f>
        <v/>
      </c>
      <c r="F4097" s="26" t="str">
        <f>IF(E4097="","",E4097&amp;"@"&amp;COUNTIF($E$1:E4097,E4097))</f>
        <v/>
      </c>
      <c r="G4097" s="26" t="str">
        <f t="shared" si="63"/>
        <v>직접유입</v>
      </c>
      <c r="I4097" s="26" t="str">
        <f>IF(E4097="","",INDEX('기사 리스트'!B:B,MATCH("https://skinnonews.com"&amp;A4097,'기사 리스트'!C:C,0)))</f>
        <v/>
      </c>
    </row>
    <row r="4098" spans="1:9">
      <c r="A4098" s="32" t="s">
        <v>3536</v>
      </c>
      <c r="B4098" s="32" t="s">
        <v>2597</v>
      </c>
      <c r="C4098" s="32">
        <v>1</v>
      </c>
      <c r="D4098" s="32">
        <v>1</v>
      </c>
      <c r="E4098" s="26">
        <f>IFERROR(MATCH(A4098,기사별유입!$J$3:$J$3072,0),"")</f>
        <v>103</v>
      </c>
      <c r="F4098" s="26" t="str">
        <f>IF(E4098="","",E4098&amp;"@"&amp;COUNTIF($E$1:E4098,E4098))</f>
        <v>103@2</v>
      </c>
      <c r="G4098" s="26" t="str">
        <f t="shared" si="63"/>
        <v>직접유입</v>
      </c>
      <c r="I4098" s="26" t="str">
        <f>IF(E4098="","",INDEX('기사 리스트'!B:B,MATCH("https://skinnonews.com"&amp;A4098,'기사 리스트'!C:C,0)))</f>
        <v>[사진] 공장내 발생하는 배기가스, 자원으로 재탄생</v>
      </c>
    </row>
    <row r="4099" spans="1:9">
      <c r="A4099" s="32" t="s">
        <v>3536</v>
      </c>
      <c r="B4099" s="32" t="s">
        <v>2598</v>
      </c>
      <c r="C4099" s="32">
        <v>1</v>
      </c>
      <c r="D4099" s="32">
        <v>1</v>
      </c>
      <c r="E4099" s="26">
        <f>IFERROR(MATCH(A4099,기사별유입!$J$3:$J$3072,0),"")</f>
        <v>103</v>
      </c>
      <c r="F4099" s="26" t="str">
        <f>IF(E4099="","",E4099&amp;"@"&amp;COUNTIF($E$1:E4099,E4099))</f>
        <v>103@3</v>
      </c>
      <c r="G4099" s="26" t="str">
        <f t="shared" ref="G4099:G4162" si="64">IF(B4099="naver","Naver 검색",IF(B4099="google","Google 검색",IF(B4099="(direct)","직접유입",UPPER(LEFT(B4099,1))&amp;MID(B4099,2,99))))</f>
        <v>Naver 검색</v>
      </c>
      <c r="I4099" s="26" t="str">
        <f>IF(E4099="","",INDEX('기사 리스트'!B:B,MATCH("https://skinnonews.com"&amp;A4099,'기사 리스트'!C:C,0)))</f>
        <v>[사진] 공장내 발생하는 배기가스, 자원으로 재탄생</v>
      </c>
    </row>
    <row r="4100" spans="1:9">
      <c r="A4100" s="32" t="s">
        <v>3694</v>
      </c>
      <c r="B4100" s="32" t="s">
        <v>2597</v>
      </c>
      <c r="C4100" s="32">
        <v>1</v>
      </c>
      <c r="D4100" s="32">
        <v>1</v>
      </c>
      <c r="E4100" s="26">
        <f>IFERROR(MATCH(A4100,기사별유입!$J$3:$J$3072,0),"")</f>
        <v>105</v>
      </c>
      <c r="F4100" s="26" t="str">
        <f>IF(E4100="","",E4100&amp;"@"&amp;COUNTIF($E$1:E4100,E4100))</f>
        <v>105@1</v>
      </c>
      <c r="G4100" s="26" t="str">
        <f t="shared" si="64"/>
        <v>직접유입</v>
      </c>
      <c r="I4100" s="26" t="str">
        <f>IF(E4100="","",INDEX('기사 리스트'!B:B,MATCH("https://skinnonews.com"&amp;A4100,'기사 리스트'!C:C,0)))</f>
        <v>[사진] “음악엔 장애도 장벽도 없다”, 부다페스트 수놓은 희망의 선율</v>
      </c>
    </row>
    <row r="4101" spans="1:9">
      <c r="A4101" s="32" t="s">
        <v>3694</v>
      </c>
      <c r="B4101" s="32" t="s">
        <v>2598</v>
      </c>
      <c r="C4101" s="32">
        <v>1</v>
      </c>
      <c r="D4101" s="32">
        <v>1</v>
      </c>
      <c r="E4101" s="26">
        <f>IFERROR(MATCH(A4101,기사별유입!$J$3:$J$3072,0),"")</f>
        <v>105</v>
      </c>
      <c r="F4101" s="26" t="str">
        <f>IF(E4101="","",E4101&amp;"@"&amp;COUNTIF($E$1:E4101,E4101))</f>
        <v>105@2</v>
      </c>
      <c r="G4101" s="26" t="str">
        <f t="shared" si="64"/>
        <v>Naver 검색</v>
      </c>
      <c r="I4101" s="26" t="str">
        <f>IF(E4101="","",INDEX('기사 리스트'!B:B,MATCH("https://skinnonews.com"&amp;A4101,'기사 리스트'!C:C,0)))</f>
        <v>[사진] “음악엔 장애도 장벽도 없다”, 부다페스트 수놓은 희망의 선율</v>
      </c>
    </row>
    <row r="4102" spans="1:9">
      <c r="A4102" s="32" t="s">
        <v>3457</v>
      </c>
      <c r="B4102" s="32" t="s">
        <v>2599</v>
      </c>
      <c r="C4102" s="32">
        <v>1</v>
      </c>
      <c r="D4102" s="32">
        <v>1</v>
      </c>
      <c r="E4102" s="26">
        <f>IFERROR(MATCH(A4102,기사별유입!$J$3:$J$3072,0),"")</f>
        <v>98</v>
      </c>
      <c r="F4102" s="26" t="str">
        <f>IF(E4102="","",E4102&amp;"@"&amp;COUNTIF($E$1:E4102,E4102))</f>
        <v>98@4</v>
      </c>
      <c r="G4102" s="26" t="str">
        <f t="shared" si="64"/>
        <v>Sk-on.com</v>
      </c>
      <c r="I4102" s="26" t="str">
        <f>IF(E4102="","",INDEX('기사 리스트'!B:B,MATCH("https://skinnonews.com"&amp;A4102,'기사 리스트'!C:C,0)))</f>
        <v>SK이노베이션 지원 소셜벤처, 美 진출 기회 잡는다</v>
      </c>
    </row>
    <row r="4103" spans="1:9">
      <c r="A4103" s="32" t="s">
        <v>3448</v>
      </c>
      <c r="B4103" s="32" t="s">
        <v>2637</v>
      </c>
      <c r="C4103" s="32">
        <v>1</v>
      </c>
      <c r="D4103" s="32">
        <v>1</v>
      </c>
      <c r="E4103" s="26">
        <f>IFERROR(MATCH(A4103,기사별유입!$J$3:$J$3072,0),"")</f>
        <v>92</v>
      </c>
      <c r="F4103" s="26" t="str">
        <f>IF(E4103="","",E4103&amp;"@"&amp;COUNTIF($E$1:E4103,E4103))</f>
        <v>92@7</v>
      </c>
      <c r="G4103" s="26" t="str">
        <f t="shared" si="64"/>
        <v>Facebook.com</v>
      </c>
      <c r="I4103" s="26" t="str">
        <f>IF(E4103="","",INDEX('기사 리스트'!B:B,MATCH("https://skinnonews.com"&amp;A4103,'기사 리스트'!C:C,0)))</f>
        <v>SK온, 엑손모빌과 리튬 공급 협력</v>
      </c>
    </row>
    <row r="4104" spans="1:9">
      <c r="A4104" s="32" t="s">
        <v>3448</v>
      </c>
      <c r="B4104" s="32" t="s">
        <v>4772</v>
      </c>
      <c r="C4104" s="32">
        <v>1</v>
      </c>
      <c r="D4104" s="32">
        <v>1</v>
      </c>
      <c r="E4104" s="26">
        <f>IFERROR(MATCH(A4104,기사별유입!$J$3:$J$3072,0),"")</f>
        <v>92</v>
      </c>
      <c r="F4104" s="26" t="str">
        <f>IF(E4104="","",E4104&amp;"@"&amp;COUNTIF($E$1:E4104,E4104))</f>
        <v>92@8</v>
      </c>
      <c r="G4104" s="26" t="str">
        <f t="shared" si="64"/>
        <v>Hy.hanyugroup.co.kr</v>
      </c>
      <c r="I4104" s="26" t="str">
        <f>IF(E4104="","",INDEX('기사 리스트'!B:B,MATCH("https://skinnonews.com"&amp;A4104,'기사 리스트'!C:C,0)))</f>
        <v>SK온, 엑손모빌과 리튬 공급 협력</v>
      </c>
    </row>
    <row r="4105" spans="1:9">
      <c r="A4105" s="32" t="s">
        <v>3448</v>
      </c>
      <c r="B4105" s="32" t="s">
        <v>2643</v>
      </c>
      <c r="C4105" s="32">
        <v>1</v>
      </c>
      <c r="D4105" s="32">
        <v>1</v>
      </c>
      <c r="E4105" s="26">
        <f>IFERROR(MATCH(A4105,기사별유입!$J$3:$J$3072,0),"")</f>
        <v>92</v>
      </c>
      <c r="F4105" s="26" t="str">
        <f>IF(E4105="","",E4105&amp;"@"&amp;COUNTIF($E$1:E4105,E4105))</f>
        <v>92@9</v>
      </c>
      <c r="G4105" s="26" t="str">
        <f t="shared" si="64"/>
        <v>Lens.google.com</v>
      </c>
      <c r="I4105" s="26" t="str">
        <f>IF(E4105="","",INDEX('기사 리스트'!B:B,MATCH("https://skinnonews.com"&amp;A4105,'기사 리스트'!C:C,0)))</f>
        <v>SK온, 엑손모빌과 리튬 공급 협력</v>
      </c>
    </row>
    <row r="4106" spans="1:9">
      <c r="A4106" s="32" t="s">
        <v>3448</v>
      </c>
      <c r="B4106" s="32" t="s">
        <v>2642</v>
      </c>
      <c r="C4106" s="32">
        <v>1</v>
      </c>
      <c r="D4106" s="32">
        <v>1</v>
      </c>
      <c r="E4106" s="26">
        <f>IFERROR(MATCH(A4106,기사별유입!$J$3:$J$3072,0),"")</f>
        <v>92</v>
      </c>
      <c r="F4106" s="26" t="str">
        <f>IF(E4106="","",E4106&amp;"@"&amp;COUNTIF($E$1:E4106,E4106))</f>
        <v>92@10</v>
      </c>
      <c r="G4106" s="26" t="str">
        <f t="shared" si="64"/>
        <v>M.facebook.com</v>
      </c>
      <c r="I4106" s="26" t="str">
        <f>IF(E4106="","",INDEX('기사 리스트'!B:B,MATCH("https://skinnonews.com"&amp;A4106,'기사 리스트'!C:C,0)))</f>
        <v>SK온, 엑손모빌과 리튬 공급 협력</v>
      </c>
    </row>
    <row r="4107" spans="1:9">
      <c r="A4107" s="32" t="s">
        <v>3448</v>
      </c>
      <c r="B4107" s="32" t="s">
        <v>2611</v>
      </c>
      <c r="C4107" s="32">
        <v>1</v>
      </c>
      <c r="D4107" s="32">
        <v>1</v>
      </c>
      <c r="E4107" s="26">
        <f>IFERROR(MATCH(A4107,기사별유입!$J$3:$J$3072,0),"")</f>
        <v>92</v>
      </c>
      <c r="F4107" s="26" t="str">
        <f>IF(E4107="","",E4107&amp;"@"&amp;COUNTIF($E$1:E4107,E4107))</f>
        <v>92@11</v>
      </c>
      <c r="G4107" s="26" t="str">
        <f t="shared" si="64"/>
        <v>Namu.wiki</v>
      </c>
      <c r="I4107" s="26" t="str">
        <f>IF(E4107="","",INDEX('기사 리스트'!B:B,MATCH("https://skinnonews.com"&amp;A4107,'기사 리스트'!C:C,0)))</f>
        <v>SK온, 엑손모빌과 리튬 공급 협력</v>
      </c>
    </row>
    <row r="4108" spans="1:9">
      <c r="A4108" s="32" t="s">
        <v>3448</v>
      </c>
      <c r="B4108" s="32" t="s">
        <v>2646</v>
      </c>
      <c r="C4108" s="32">
        <v>1</v>
      </c>
      <c r="D4108" s="32">
        <v>1</v>
      </c>
      <c r="E4108" s="26">
        <f>IFERROR(MATCH(A4108,기사별유입!$J$3:$J$3072,0),"")</f>
        <v>92</v>
      </c>
      <c r="F4108" s="26" t="str">
        <f>IF(E4108="","",E4108&amp;"@"&amp;COUNTIF($E$1:E4108,E4108))</f>
        <v>92@12</v>
      </c>
      <c r="G4108" s="26" t="str">
        <f t="shared" si="64"/>
        <v>Ozmailer.com</v>
      </c>
      <c r="I4108" s="26" t="str">
        <f>IF(E4108="","",INDEX('기사 리스트'!B:B,MATCH("https://skinnonews.com"&amp;A4108,'기사 리스트'!C:C,0)))</f>
        <v>SK온, 엑손모빌과 리튬 공급 협력</v>
      </c>
    </row>
    <row r="4109" spans="1:9">
      <c r="A4109" s="32" t="s">
        <v>3448</v>
      </c>
      <c r="B4109" s="32" t="s">
        <v>2604</v>
      </c>
      <c r="C4109" s="32">
        <v>1</v>
      </c>
      <c r="D4109" s="32">
        <v>1</v>
      </c>
      <c r="E4109" s="26">
        <f>IFERROR(MATCH(A4109,기사별유입!$J$3:$J$3072,0),"")</f>
        <v>92</v>
      </c>
      <c r="F4109" s="26" t="str">
        <f>IF(E4109="","",E4109&amp;"@"&amp;COUNTIF($E$1:E4109,E4109))</f>
        <v>92@13</v>
      </c>
      <c r="G4109" s="26" t="str">
        <f t="shared" si="64"/>
        <v>Skgeocentric.com</v>
      </c>
      <c r="I4109" s="26" t="str">
        <f>IF(E4109="","",INDEX('기사 리스트'!B:B,MATCH("https://skinnonews.com"&amp;A4109,'기사 리스트'!C:C,0)))</f>
        <v>SK온, 엑손모빌과 리튬 공급 협력</v>
      </c>
    </row>
    <row r="4110" spans="1:9">
      <c r="A4110" s="32" t="s">
        <v>3474</v>
      </c>
      <c r="B4110" s="32" t="s">
        <v>2598</v>
      </c>
      <c r="C4110" s="32">
        <v>1</v>
      </c>
      <c r="D4110" s="32">
        <v>1</v>
      </c>
      <c r="E4110" s="26">
        <f>IFERROR(MATCH(A4110,기사별유입!$J$3:$J$3072,0),"")</f>
        <v>100</v>
      </c>
      <c r="F4110" s="26" t="str">
        <f>IF(E4110="","",E4110&amp;"@"&amp;COUNTIF($E$1:E4110,E4110))</f>
        <v>100@4</v>
      </c>
      <c r="G4110" s="26" t="str">
        <f t="shared" si="64"/>
        <v>Naver 검색</v>
      </c>
      <c r="I4110" s="26" t="str">
        <f>IF(E4110="","",INDEX('기사 리스트'!B:B,MATCH("https://skinnonews.com"&amp;A4110,'기사 리스트'!C:C,0)))</f>
        <v>SK아이이테크놀로지, K-택소노미·이중 중대성 평가 반영한 지속가능경영보고서 발간</v>
      </c>
    </row>
    <row r="4111" spans="1:9">
      <c r="A4111" s="32" t="s">
        <v>3474</v>
      </c>
      <c r="B4111" s="32" t="s">
        <v>2602</v>
      </c>
      <c r="C4111" s="32">
        <v>1</v>
      </c>
      <c r="D4111" s="32">
        <v>1</v>
      </c>
      <c r="E4111" s="26">
        <f>IFERROR(MATCH(A4111,기사별유입!$J$3:$J$3072,0),"")</f>
        <v>100</v>
      </c>
      <c r="F4111" s="26" t="str">
        <f>IF(E4111="","",E4111&amp;"@"&amp;COUNTIF($E$1:E4111,E4111))</f>
        <v>100@5</v>
      </c>
      <c r="G4111" s="26" t="str">
        <f t="shared" si="64"/>
        <v>Skincheonpetrochem.com</v>
      </c>
      <c r="I4111" s="26" t="str">
        <f>IF(E4111="","",INDEX('기사 리스트'!B:B,MATCH("https://skinnonews.com"&amp;A4111,'기사 리스트'!C:C,0)))</f>
        <v>SK아이이테크놀로지, K-택소노미·이중 중대성 평가 반영한 지속가능경영보고서 발간</v>
      </c>
    </row>
    <row r="4112" spans="1:9">
      <c r="A4112" s="32" t="s">
        <v>3451</v>
      </c>
      <c r="B4112" s="32" t="s">
        <v>2615</v>
      </c>
      <c r="C4112" s="32">
        <v>1</v>
      </c>
      <c r="D4112" s="32">
        <v>1</v>
      </c>
      <c r="E4112" s="26">
        <f>IFERROR(MATCH(A4112,기사별유입!$J$3:$J$3072,0),"")</f>
        <v>95</v>
      </c>
      <c r="F4112" s="26" t="str">
        <f>IF(E4112="","",E4112&amp;"@"&amp;COUNTIF($E$1:E4112,E4112))</f>
        <v>95@6</v>
      </c>
      <c r="G4112" s="26" t="str">
        <f t="shared" si="64"/>
        <v>(not set)</v>
      </c>
      <c r="I4112" s="26" t="str">
        <f>IF(E4112="","",INDEX('기사 리스트'!B:B,MATCH("https://skinnonews.com"&amp;A4112,'기사 리스트'!C:C,0)))</f>
        <v>SK온, 페라리 2024년 우수 공급사로 선정</v>
      </c>
    </row>
    <row r="4113" spans="1:9">
      <c r="A4113" s="32" t="s">
        <v>3451</v>
      </c>
      <c r="B4113" s="32" t="s">
        <v>2609</v>
      </c>
      <c r="C4113" s="32">
        <v>1</v>
      </c>
      <c r="D4113" s="32">
        <v>1</v>
      </c>
      <c r="E4113" s="26">
        <f>IFERROR(MATCH(A4113,기사별유입!$J$3:$J$3072,0),"")</f>
        <v>95</v>
      </c>
      <c r="F4113" s="26" t="str">
        <f>IF(E4113="","",E4113&amp;"@"&amp;COUNTIF($E$1:E4113,E4113))</f>
        <v>95@7</v>
      </c>
      <c r="G4113" s="26" t="str">
        <f t="shared" si="64"/>
        <v>Bing</v>
      </c>
      <c r="I4113" s="26" t="str">
        <f>IF(E4113="","",INDEX('기사 리스트'!B:B,MATCH("https://skinnonews.com"&amp;A4113,'기사 리스트'!C:C,0)))</f>
        <v>SK온, 페라리 2024년 우수 공급사로 선정</v>
      </c>
    </row>
    <row r="4114" spans="1:9">
      <c r="A4114" s="32" t="s">
        <v>3451</v>
      </c>
      <c r="B4114" s="32" t="s">
        <v>2637</v>
      </c>
      <c r="C4114" s="32">
        <v>1</v>
      </c>
      <c r="D4114" s="32">
        <v>1</v>
      </c>
      <c r="E4114" s="26">
        <f>IFERROR(MATCH(A4114,기사별유입!$J$3:$J$3072,0),"")</f>
        <v>95</v>
      </c>
      <c r="F4114" s="26" t="str">
        <f>IF(E4114="","",E4114&amp;"@"&amp;COUNTIF($E$1:E4114,E4114))</f>
        <v>95@8</v>
      </c>
      <c r="G4114" s="26" t="str">
        <f t="shared" si="64"/>
        <v>Facebook.com</v>
      </c>
      <c r="I4114" s="26" t="str">
        <f>IF(E4114="","",INDEX('기사 리스트'!B:B,MATCH("https://skinnonews.com"&amp;A4114,'기사 리스트'!C:C,0)))</f>
        <v>SK온, 페라리 2024년 우수 공급사로 선정</v>
      </c>
    </row>
    <row r="4115" spans="1:9">
      <c r="A4115" s="32" t="s">
        <v>3451</v>
      </c>
      <c r="B4115" s="32" t="s">
        <v>2617</v>
      </c>
      <c r="C4115" s="32">
        <v>1</v>
      </c>
      <c r="D4115" s="32">
        <v>1</v>
      </c>
      <c r="E4115" s="26">
        <f>IFERROR(MATCH(A4115,기사별유입!$J$3:$J$3072,0),"")</f>
        <v>95</v>
      </c>
      <c r="F4115" s="26" t="str">
        <f>IF(E4115="","",E4115&amp;"@"&amp;COUNTIF($E$1:E4115,E4115))</f>
        <v>95@9</v>
      </c>
      <c r="G4115" s="26" t="str">
        <f t="shared" si="64"/>
        <v>Instagramstory</v>
      </c>
      <c r="I4115" s="26" t="str">
        <f>IF(E4115="","",INDEX('기사 리스트'!B:B,MATCH("https://skinnonews.com"&amp;A4115,'기사 리스트'!C:C,0)))</f>
        <v>SK온, 페라리 2024년 우수 공급사로 선정</v>
      </c>
    </row>
    <row r="4116" spans="1:9">
      <c r="A4116" s="32" t="s">
        <v>3451</v>
      </c>
      <c r="B4116" s="32" t="s">
        <v>2643</v>
      </c>
      <c r="C4116" s="32">
        <v>1</v>
      </c>
      <c r="D4116" s="32">
        <v>1</v>
      </c>
      <c r="E4116" s="26">
        <f>IFERROR(MATCH(A4116,기사별유입!$J$3:$J$3072,0),"")</f>
        <v>95</v>
      </c>
      <c r="F4116" s="26" t="str">
        <f>IF(E4116="","",E4116&amp;"@"&amp;COUNTIF($E$1:E4116,E4116))</f>
        <v>95@10</v>
      </c>
      <c r="G4116" s="26" t="str">
        <f t="shared" si="64"/>
        <v>Lens.google.com</v>
      </c>
      <c r="I4116" s="26" t="str">
        <f>IF(E4116="","",INDEX('기사 리스트'!B:B,MATCH("https://skinnonews.com"&amp;A4116,'기사 리스트'!C:C,0)))</f>
        <v>SK온, 페라리 2024년 우수 공급사로 선정</v>
      </c>
    </row>
    <row r="4117" spans="1:9">
      <c r="A4117" s="32" t="s">
        <v>3451</v>
      </c>
      <c r="B4117" s="32" t="s">
        <v>2606</v>
      </c>
      <c r="C4117" s="32">
        <v>1</v>
      </c>
      <c r="D4117" s="32">
        <v>1</v>
      </c>
      <c r="E4117" s="26">
        <f>IFERROR(MATCH(A4117,기사별유입!$J$3:$J$3072,0),"")</f>
        <v>95</v>
      </c>
      <c r="F4117" s="26" t="str">
        <f>IF(E4117="","",E4117&amp;"@"&amp;COUNTIF($E$1:E4117,E4117))</f>
        <v>95@11</v>
      </c>
      <c r="G4117" s="26" t="str">
        <f t="shared" si="64"/>
        <v>M.search.naver.com</v>
      </c>
      <c r="I4117" s="26" t="str">
        <f>IF(E4117="","",INDEX('기사 리스트'!B:B,MATCH("https://skinnonews.com"&amp;A4117,'기사 리스트'!C:C,0)))</f>
        <v>SK온, 페라리 2024년 우수 공급사로 선정</v>
      </c>
    </row>
    <row r="4118" spans="1:9">
      <c r="A4118" s="32" t="s">
        <v>3451</v>
      </c>
      <c r="B4118" s="32" t="s">
        <v>2619</v>
      </c>
      <c r="C4118" s="32">
        <v>1</v>
      </c>
      <c r="D4118" s="32">
        <v>1</v>
      </c>
      <c r="E4118" s="26">
        <f>IFERROR(MATCH(A4118,기사별유입!$J$3:$J$3072,0),"")</f>
        <v>95</v>
      </c>
      <c r="F4118" s="26" t="str">
        <f>IF(E4118="","",E4118&amp;"@"&amp;COUNTIF($E$1:E4118,E4118))</f>
        <v>95@12</v>
      </c>
      <c r="G4118" s="26" t="str">
        <f t="shared" si="64"/>
        <v>Skinnovation.co.kr</v>
      </c>
      <c r="I4118" s="26" t="str">
        <f>IF(E4118="","",INDEX('기사 리스트'!B:B,MATCH("https://skinnonews.com"&amp;A4118,'기사 리스트'!C:C,0)))</f>
        <v>SK온, 페라리 2024년 우수 공급사로 선정</v>
      </c>
    </row>
    <row r="4119" spans="1:9">
      <c r="A4119" s="32" t="s">
        <v>3992</v>
      </c>
      <c r="B4119" s="32" t="s">
        <v>2597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직접유입</v>
      </c>
      <c r="I4119" s="26" t="str">
        <f>IF(E4119="","",INDEX('기사 리스트'!B:B,MATCH("https://skinnonews.com"&amp;A4119,'기사 리스트'!C:C,0)))</f>
        <v/>
      </c>
    </row>
    <row r="4120" spans="1:9">
      <c r="A4120" s="32" t="s">
        <v>3993</v>
      </c>
      <c r="B4120" s="32" t="s">
        <v>2597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직접유입</v>
      </c>
      <c r="I4120" s="26" t="str">
        <f>IF(E4120="","",INDEX('기사 리스트'!B:B,MATCH("https://skinnonews.com"&amp;A4120,'기사 리스트'!C:C,0)))</f>
        <v/>
      </c>
    </row>
    <row r="4121" spans="1:9">
      <c r="A4121" s="32" t="s">
        <v>3994</v>
      </c>
      <c r="B4121" s="32" t="s">
        <v>2597</v>
      </c>
      <c r="C4121" s="32">
        <v>1</v>
      </c>
      <c r="D4121" s="32">
        <v>1</v>
      </c>
      <c r="E4121" s="26" t="str">
        <f>IFERROR(MATCH(A4121,기사별유입!$J$3:$J$3072,0),"")</f>
        <v/>
      </c>
      <c r="F4121" s="26" t="str">
        <f>IF(E4121="","",E4121&amp;"@"&amp;COUNTIF($E$1:E4121,E4121))</f>
        <v/>
      </c>
      <c r="G4121" s="26" t="str">
        <f t="shared" si="64"/>
        <v>직접유입</v>
      </c>
      <c r="I4121" s="26" t="str">
        <f>IF(E4121="","",INDEX('기사 리스트'!B:B,MATCH("https://skinnonews.com"&amp;A4121,'기사 리스트'!C:C,0)))</f>
        <v/>
      </c>
    </row>
    <row r="4122" spans="1:9">
      <c r="A4122" s="32" t="s">
        <v>3995</v>
      </c>
      <c r="B4122" s="32" t="s">
        <v>2597</v>
      </c>
      <c r="C4122" s="32">
        <v>1</v>
      </c>
      <c r="D4122" s="32">
        <v>1</v>
      </c>
      <c r="E4122" s="26" t="str">
        <f>IFERROR(MATCH(A4122,기사별유입!$J$3:$J$3072,0),"")</f>
        <v/>
      </c>
      <c r="F4122" s="26" t="str">
        <f>IF(E4122="","",E4122&amp;"@"&amp;COUNTIF($E$1:E4122,E4122))</f>
        <v/>
      </c>
      <c r="G4122" s="26" t="str">
        <f t="shared" si="64"/>
        <v>직접유입</v>
      </c>
      <c r="I4122" s="26" t="str">
        <f>IF(E4122="","",INDEX('기사 리스트'!B:B,MATCH("https://skinnonews.com"&amp;A4122,'기사 리스트'!C:C,0)))</f>
        <v/>
      </c>
    </row>
    <row r="4123" spans="1:9">
      <c r="A4123" s="32" t="s">
        <v>3996</v>
      </c>
      <c r="B4123" s="32" t="s">
        <v>2596</v>
      </c>
      <c r="C4123" s="32">
        <v>1</v>
      </c>
      <c r="D4123" s="32">
        <v>0</v>
      </c>
      <c r="E4123" s="26" t="str">
        <f>IFERROR(MATCH(A4123,기사별유입!$J$3:$J$3072,0),"")</f>
        <v/>
      </c>
      <c r="F4123" s="26" t="str">
        <f>IF(E4123="","",E4123&amp;"@"&amp;COUNTIF($E$1:E4123,E4123))</f>
        <v/>
      </c>
      <c r="G4123" s="26" t="str">
        <f t="shared" si="64"/>
        <v>Google 검색</v>
      </c>
      <c r="I4123" s="26" t="str">
        <f>IF(E4123="","",INDEX('기사 리스트'!B:B,MATCH("https://skinnonews.com"&amp;A4123,'기사 리스트'!C:C,0)))</f>
        <v/>
      </c>
    </row>
    <row r="4124" spans="1:9">
      <c r="A4124" s="32" t="s">
        <v>3087</v>
      </c>
      <c r="B4124" s="32" t="s">
        <v>2596</v>
      </c>
      <c r="C4124" s="32">
        <v>1</v>
      </c>
      <c r="D4124" s="32">
        <v>1</v>
      </c>
      <c r="E4124" s="26" t="str">
        <f>IFERROR(MATCH(A4124,기사별유입!$J$3:$J$3072,0),"")</f>
        <v/>
      </c>
      <c r="F4124" s="26" t="str">
        <f>IF(E4124="","",E4124&amp;"@"&amp;COUNTIF($E$1:E4124,E4124))</f>
        <v/>
      </c>
      <c r="G4124" s="26" t="str">
        <f t="shared" si="64"/>
        <v>Google 검색</v>
      </c>
      <c r="I4124" s="26" t="str">
        <f>IF(E4124="","",INDEX('기사 리스트'!B:B,MATCH("https://skinnonews.com"&amp;A4124,'기사 리스트'!C:C,0)))</f>
        <v/>
      </c>
    </row>
    <row r="4125" spans="1:9">
      <c r="A4125" s="32" t="s">
        <v>1169</v>
      </c>
      <c r="B4125" s="32" t="s">
        <v>2609</v>
      </c>
      <c r="C4125" s="32">
        <v>1</v>
      </c>
      <c r="D4125" s="32">
        <v>1</v>
      </c>
      <c r="E4125" s="26" t="str">
        <f>IFERROR(MATCH(A4125,기사별유입!$J$3:$J$3072,0),"")</f>
        <v/>
      </c>
      <c r="F4125" s="26" t="str">
        <f>IF(E4125="","",E4125&amp;"@"&amp;COUNTIF($E$1:E4125,E4125))</f>
        <v/>
      </c>
      <c r="G4125" s="26" t="str">
        <f t="shared" si="64"/>
        <v>Bing</v>
      </c>
      <c r="I4125" s="26" t="str">
        <f>IF(E4125="","",INDEX('기사 리스트'!B:B,MATCH("https://skinnonews.com"&amp;A4125,'기사 리스트'!C:C,0)))</f>
        <v/>
      </c>
    </row>
    <row r="4126" spans="1:9">
      <c r="A4126" s="32" t="s">
        <v>1534</v>
      </c>
      <c r="B4126" s="32" t="s">
        <v>2609</v>
      </c>
      <c r="C4126" s="32">
        <v>1</v>
      </c>
      <c r="D4126" s="32">
        <v>1</v>
      </c>
      <c r="E4126" s="26" t="str">
        <f>IFERROR(MATCH(A4126,기사별유입!$J$3:$J$3072,0),"")</f>
        <v/>
      </c>
      <c r="F4126" s="26" t="str">
        <f>IF(E4126="","",E4126&amp;"@"&amp;COUNTIF($E$1:E4126,E4126))</f>
        <v/>
      </c>
      <c r="G4126" s="26" t="str">
        <f t="shared" si="64"/>
        <v>Bing</v>
      </c>
      <c r="I4126" s="26" t="str">
        <f>IF(E4126="","",INDEX('기사 리스트'!B:B,MATCH("https://skinnonews.com"&amp;A4126,'기사 리스트'!C:C,0)))</f>
        <v/>
      </c>
    </row>
    <row r="4127" spans="1:9">
      <c r="A4127" s="32" t="s">
        <v>1464</v>
      </c>
      <c r="B4127" s="32" t="s">
        <v>2597</v>
      </c>
      <c r="C4127" s="32">
        <v>1</v>
      </c>
      <c r="D4127" s="32">
        <v>1</v>
      </c>
      <c r="E4127" s="26" t="str">
        <f>IFERROR(MATCH(A4127,기사별유입!$J$3:$J$3072,0),"")</f>
        <v/>
      </c>
      <c r="F4127" s="26" t="str">
        <f>IF(E4127="","",E4127&amp;"@"&amp;COUNTIF($E$1:E4127,E4127))</f>
        <v/>
      </c>
      <c r="G4127" s="26" t="str">
        <f t="shared" si="64"/>
        <v>직접유입</v>
      </c>
      <c r="I4127" s="26" t="str">
        <f>IF(E4127="","",INDEX('기사 리스트'!B:B,MATCH("https://skinnonews.com"&amp;A4127,'기사 리스트'!C:C,0)))</f>
        <v/>
      </c>
    </row>
    <row r="4128" spans="1:9">
      <c r="A4128" s="32" t="s">
        <v>1464</v>
      </c>
      <c r="B4128" s="32" t="s">
        <v>2609</v>
      </c>
      <c r="C4128" s="32">
        <v>1</v>
      </c>
      <c r="D4128" s="32">
        <v>1</v>
      </c>
      <c r="E4128" s="26" t="str">
        <f>IFERROR(MATCH(A4128,기사별유입!$J$3:$J$3072,0),"")</f>
        <v/>
      </c>
      <c r="F4128" s="26" t="str">
        <f>IF(E4128="","",E4128&amp;"@"&amp;COUNTIF($E$1:E4128,E4128))</f>
        <v/>
      </c>
      <c r="G4128" s="26" t="str">
        <f t="shared" si="64"/>
        <v>Bing</v>
      </c>
      <c r="I4128" s="26" t="str">
        <f>IF(E4128="","",INDEX('기사 리스트'!B:B,MATCH("https://skinnonews.com"&amp;A4128,'기사 리스트'!C:C,0)))</f>
        <v/>
      </c>
    </row>
    <row r="4129" spans="1:9">
      <c r="A4129" s="32" t="s">
        <v>2097</v>
      </c>
      <c r="B4129" s="32" t="s">
        <v>2597</v>
      </c>
      <c r="C4129" s="32">
        <v>1</v>
      </c>
      <c r="D4129" s="32">
        <v>1</v>
      </c>
      <c r="E4129" s="26" t="str">
        <f>IFERROR(MATCH(A4129,기사별유입!$J$3:$J$3072,0),"")</f>
        <v/>
      </c>
      <c r="F4129" s="26" t="str">
        <f>IF(E4129="","",E4129&amp;"@"&amp;COUNTIF($E$1:E4129,E4129))</f>
        <v/>
      </c>
      <c r="G4129" s="26" t="str">
        <f t="shared" si="64"/>
        <v>직접유입</v>
      </c>
      <c r="I4129" s="26" t="str">
        <f>IF(E4129="","",INDEX('기사 리스트'!B:B,MATCH("https://skinnonews.com"&amp;A4129,'기사 리스트'!C:C,0)))</f>
        <v/>
      </c>
    </row>
    <row r="4130" spans="1:9">
      <c r="A4130" s="32" t="s">
        <v>2097</v>
      </c>
      <c r="B4130" s="32" t="s">
        <v>2598</v>
      </c>
      <c r="C4130" s="32">
        <v>1</v>
      </c>
      <c r="D4130" s="32">
        <v>1</v>
      </c>
      <c r="E4130" s="26" t="str">
        <f>IFERROR(MATCH(A4130,기사별유입!$J$3:$J$3072,0),"")</f>
        <v/>
      </c>
      <c r="F4130" s="26" t="str">
        <f>IF(E4130="","",E4130&amp;"@"&amp;COUNTIF($E$1:E4130,E4130))</f>
        <v/>
      </c>
      <c r="G4130" s="26" t="str">
        <f t="shared" si="64"/>
        <v>Naver 검색</v>
      </c>
      <c r="I4130" s="26" t="str">
        <f>IF(E4130="","",INDEX('기사 리스트'!B:B,MATCH("https://skinnonews.com"&amp;A4130,'기사 리스트'!C:C,0)))</f>
        <v/>
      </c>
    </row>
    <row r="4131" spans="1:9">
      <c r="A4131" s="32" t="s">
        <v>2880</v>
      </c>
      <c r="B4131" s="32" t="s">
        <v>2633</v>
      </c>
      <c r="C4131" s="32">
        <v>1</v>
      </c>
      <c r="D4131" s="32">
        <v>1</v>
      </c>
      <c r="E4131" s="26" t="str">
        <f>IFERROR(MATCH(A4131,기사별유입!$J$3:$J$3072,0),"")</f>
        <v/>
      </c>
      <c r="F4131" s="26" t="str">
        <f>IF(E4131="","",E4131&amp;"@"&amp;COUNTIF($E$1:E4131,E4131))</f>
        <v/>
      </c>
      <c r="G4131" s="26" t="str">
        <f t="shared" si="64"/>
        <v>Yahoo</v>
      </c>
      <c r="I4131" s="26" t="str">
        <f>IF(E4131="","",INDEX('기사 리스트'!B:B,MATCH("https://skinnonews.com"&amp;A4131,'기사 리스트'!C:C,0)))</f>
        <v/>
      </c>
    </row>
    <row r="4132" spans="1:9">
      <c r="A4132" s="32" t="s">
        <v>3997</v>
      </c>
      <c r="B4132" s="32" t="s">
        <v>2596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Google 검색</v>
      </c>
      <c r="I4132" s="26" t="str">
        <f>IF(E4132="","",INDEX('기사 리스트'!B:B,MATCH("https://skinnonews.com"&amp;A4132,'기사 리스트'!C:C,0)))</f>
        <v/>
      </c>
    </row>
    <row r="4133" spans="1:9">
      <c r="A4133" s="32" t="s">
        <v>1986</v>
      </c>
      <c r="B4133" s="32" t="s">
        <v>2597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직접유입</v>
      </c>
      <c r="I4133" s="26" t="str">
        <f>IF(E4133="","",INDEX('기사 리스트'!B:B,MATCH("https://skinnonews.com"&amp;A4133,'기사 리스트'!C:C,0)))</f>
        <v/>
      </c>
    </row>
    <row r="4134" spans="1:9">
      <c r="A4134" s="32" t="s">
        <v>1283</v>
      </c>
      <c r="B4134" s="32" t="s">
        <v>2597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직접유입</v>
      </c>
      <c r="I4134" s="26" t="str">
        <f>IF(E4134="","",INDEX('기사 리스트'!B:B,MATCH("https://skinnonews.com"&amp;A4134,'기사 리스트'!C:C,0)))</f>
        <v/>
      </c>
    </row>
    <row r="4135" spans="1:9">
      <c r="A4135" s="32" t="s">
        <v>1987</v>
      </c>
      <c r="B4135" s="32" t="s">
        <v>2601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Naver.com</v>
      </c>
      <c r="I4135" s="26" t="str">
        <f>IF(E4135="","",INDEX('기사 리스트'!B:B,MATCH("https://skinnonews.com"&amp;A4135,'기사 리스트'!C:C,0)))</f>
        <v/>
      </c>
    </row>
    <row r="4136" spans="1:9">
      <c r="A4136" s="32" t="s">
        <v>2233</v>
      </c>
      <c r="B4136" s="32" t="s">
        <v>2596</v>
      </c>
      <c r="C4136" s="32">
        <v>1</v>
      </c>
      <c r="D4136" s="32">
        <v>1</v>
      </c>
      <c r="E4136" s="26" t="str">
        <f>IFERROR(MATCH(A4136,기사별유입!$J$3:$J$3072,0),"")</f>
        <v/>
      </c>
      <c r="F4136" s="26" t="str">
        <f>IF(E4136="","",E4136&amp;"@"&amp;COUNTIF($E$1:E4136,E4136))</f>
        <v/>
      </c>
      <c r="G4136" s="26" t="str">
        <f t="shared" si="64"/>
        <v>Google 검색</v>
      </c>
      <c r="I4136" s="26" t="str">
        <f>IF(E4136="","",INDEX('기사 리스트'!B:B,MATCH("https://skinnonews.com"&amp;A4136,'기사 리스트'!C:C,0)))</f>
        <v/>
      </c>
    </row>
    <row r="4137" spans="1:9">
      <c r="A4137" s="32" t="s">
        <v>2233</v>
      </c>
      <c r="B4137" s="32" t="s">
        <v>2598</v>
      </c>
      <c r="C4137" s="32">
        <v>1</v>
      </c>
      <c r="D4137" s="32">
        <v>1</v>
      </c>
      <c r="E4137" s="26" t="str">
        <f>IFERROR(MATCH(A4137,기사별유입!$J$3:$J$3072,0),"")</f>
        <v/>
      </c>
      <c r="F4137" s="26" t="str">
        <f>IF(E4137="","",E4137&amp;"@"&amp;COUNTIF($E$1:E4137,E4137))</f>
        <v/>
      </c>
      <c r="G4137" s="26" t="str">
        <f t="shared" si="64"/>
        <v>Naver 검색</v>
      </c>
      <c r="I4137" s="26" t="str">
        <f>IF(E4137="","",INDEX('기사 리스트'!B:B,MATCH("https://skinnonews.com"&amp;A4137,'기사 리스트'!C:C,0)))</f>
        <v/>
      </c>
    </row>
    <row r="4138" spans="1:9">
      <c r="A4138" s="32" t="s">
        <v>3998</v>
      </c>
      <c r="B4138" s="32" t="s">
        <v>2596</v>
      </c>
      <c r="C4138" s="32">
        <v>1</v>
      </c>
      <c r="D4138" s="32">
        <v>1</v>
      </c>
      <c r="E4138" s="26" t="str">
        <f>IFERROR(MATCH(A4138,기사별유입!$J$3:$J$3072,0),"")</f>
        <v/>
      </c>
      <c r="F4138" s="26" t="str">
        <f>IF(E4138="","",E4138&amp;"@"&amp;COUNTIF($E$1:E4138,E4138))</f>
        <v/>
      </c>
      <c r="G4138" s="26" t="str">
        <f t="shared" si="64"/>
        <v>Google 검색</v>
      </c>
      <c r="I4138" s="26" t="str">
        <f>IF(E4138="","",INDEX('기사 리스트'!B:B,MATCH("https://skinnonews.com"&amp;A4138,'기사 리스트'!C:C,0)))</f>
        <v/>
      </c>
    </row>
    <row r="4139" spans="1:9">
      <c r="A4139" s="32" t="s">
        <v>3697</v>
      </c>
      <c r="B4139" s="32" t="s">
        <v>2596</v>
      </c>
      <c r="C4139" s="32">
        <v>1</v>
      </c>
      <c r="D4139" s="32">
        <v>1</v>
      </c>
      <c r="E4139" s="26" t="str">
        <f>IFERROR(MATCH(A4139,기사별유입!$J$3:$J$3072,0),"")</f>
        <v/>
      </c>
      <c r="F4139" s="26" t="str">
        <f>IF(E4139="","",E4139&amp;"@"&amp;COUNTIF($E$1:E4139,E4139))</f>
        <v/>
      </c>
      <c r="G4139" s="26" t="str">
        <f t="shared" si="64"/>
        <v>Google 검색</v>
      </c>
      <c r="I4139" s="26" t="str">
        <f>IF(E4139="","",INDEX('기사 리스트'!B:B,MATCH("https://skinnonews.com"&amp;A4139,'기사 리스트'!C:C,0)))</f>
        <v/>
      </c>
    </row>
    <row r="4140" spans="1:9">
      <c r="A4140" s="32" t="s">
        <v>3697</v>
      </c>
      <c r="B4140" s="32" t="s">
        <v>2602</v>
      </c>
      <c r="C4140" s="32">
        <v>1</v>
      </c>
      <c r="D4140" s="32">
        <v>1</v>
      </c>
      <c r="E4140" s="26" t="str">
        <f>IFERROR(MATCH(A4140,기사별유입!$J$3:$J$3072,0),"")</f>
        <v/>
      </c>
      <c r="F4140" s="26" t="str">
        <f>IF(E4140="","",E4140&amp;"@"&amp;COUNTIF($E$1:E4140,E4140))</f>
        <v/>
      </c>
      <c r="G4140" s="26" t="str">
        <f t="shared" si="64"/>
        <v>Skincheonpetrochem.com</v>
      </c>
      <c r="I4140" s="26" t="str">
        <f>IF(E4140="","",INDEX('기사 리스트'!B:B,MATCH("https://skinnonews.com"&amp;A4140,'기사 리스트'!C:C,0)))</f>
        <v/>
      </c>
    </row>
    <row r="4141" spans="1:9">
      <c r="A4141" s="32" t="s">
        <v>1884</v>
      </c>
      <c r="B4141" s="32" t="s">
        <v>2596</v>
      </c>
      <c r="C4141" s="32">
        <v>1</v>
      </c>
      <c r="D4141" s="32">
        <v>1</v>
      </c>
      <c r="E4141" s="26" t="str">
        <f>IFERROR(MATCH(A4141,기사별유입!$J$3:$J$3072,0),"")</f>
        <v/>
      </c>
      <c r="F4141" s="26" t="str">
        <f>IF(E4141="","",E4141&amp;"@"&amp;COUNTIF($E$1:E4141,E4141))</f>
        <v/>
      </c>
      <c r="G4141" s="26" t="str">
        <f t="shared" si="64"/>
        <v>Google 검색</v>
      </c>
      <c r="I4141" s="26" t="str">
        <f>IF(E4141="","",INDEX('기사 리스트'!B:B,MATCH("https://skinnonews.com"&amp;A4141,'기사 리스트'!C:C,0)))</f>
        <v/>
      </c>
    </row>
    <row r="4142" spans="1:9">
      <c r="A4142" s="32" t="s">
        <v>3999</v>
      </c>
      <c r="B4142" s="32" t="s">
        <v>2668</v>
      </c>
      <c r="C4142" s="32">
        <v>1</v>
      </c>
      <c r="D4142" s="32">
        <v>1</v>
      </c>
      <c r="E4142" s="26" t="str">
        <f>IFERROR(MATCH(A4142,기사별유입!$J$3:$J$3072,0),"")</f>
        <v/>
      </c>
      <c r="F4142" s="26" t="str">
        <f>IF(E4142="","",E4142&amp;"@"&amp;COUNTIF($E$1:E4142,E4142))</f>
        <v/>
      </c>
      <c r="G4142" s="26" t="str">
        <f t="shared" si="64"/>
        <v>Cn.bing.com</v>
      </c>
      <c r="I4142" s="26" t="str">
        <f>IF(E4142="","",INDEX('기사 리스트'!B:B,MATCH("https://skinnonews.com"&amp;A4142,'기사 리스트'!C:C,0)))</f>
        <v/>
      </c>
    </row>
    <row r="4143" spans="1:9">
      <c r="A4143" s="32" t="s">
        <v>1311</v>
      </c>
      <c r="B4143" s="32" t="s">
        <v>2609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Bing</v>
      </c>
      <c r="I4143" s="26" t="str">
        <f>IF(E4143="","",INDEX('기사 리스트'!B:B,MATCH("https://skinnonews.com"&amp;A4143,'기사 리스트'!C:C,0)))</f>
        <v/>
      </c>
    </row>
    <row r="4144" spans="1:9">
      <c r="A4144" s="32" t="s">
        <v>1311</v>
      </c>
      <c r="B4144" s="32" t="s">
        <v>2598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Naver 검색</v>
      </c>
      <c r="I4144" s="26" t="str">
        <f>IF(E4144="","",INDEX('기사 리스트'!B:B,MATCH("https://skinnonews.com"&amp;A4144,'기사 리스트'!C:C,0)))</f>
        <v/>
      </c>
    </row>
    <row r="4145" spans="1:9">
      <c r="A4145" s="32" t="s">
        <v>1581</v>
      </c>
      <c r="B4145" s="32" t="s">
        <v>2597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직접유입</v>
      </c>
      <c r="I4145" s="26" t="str">
        <f>IF(E4145="","",INDEX('기사 리스트'!B:B,MATCH("https://skinnonews.com"&amp;A4145,'기사 리스트'!C:C,0)))</f>
        <v/>
      </c>
    </row>
    <row r="4146" spans="1:9">
      <c r="A4146" s="32" t="s">
        <v>1988</v>
      </c>
      <c r="B4146" s="32" t="s">
        <v>2609</v>
      </c>
      <c r="C4146" s="32">
        <v>1</v>
      </c>
      <c r="D4146" s="32">
        <v>1</v>
      </c>
      <c r="E4146" s="26" t="str">
        <f>IFERROR(MATCH(A4146,기사별유입!$J$3:$J$3072,0),"")</f>
        <v/>
      </c>
      <c r="F4146" s="26" t="str">
        <f>IF(E4146="","",E4146&amp;"@"&amp;COUNTIF($E$1:E4146,E4146))</f>
        <v/>
      </c>
      <c r="G4146" s="26" t="str">
        <f t="shared" si="64"/>
        <v>Bing</v>
      </c>
      <c r="I4146" s="26" t="str">
        <f>IF(E4146="","",INDEX('기사 리스트'!B:B,MATCH("https://skinnonews.com"&amp;A4146,'기사 리스트'!C:C,0)))</f>
        <v/>
      </c>
    </row>
    <row r="4147" spans="1:9">
      <c r="A4147" s="32" t="s">
        <v>3587</v>
      </c>
      <c r="B4147" s="32" t="s">
        <v>2597</v>
      </c>
      <c r="C4147" s="32">
        <v>1</v>
      </c>
      <c r="D4147" s="32">
        <v>1</v>
      </c>
      <c r="E4147" s="26" t="str">
        <f>IFERROR(MATCH(A4147,기사별유입!$J$3:$J$3072,0),"")</f>
        <v/>
      </c>
      <c r="F4147" s="26" t="str">
        <f>IF(E4147="","",E4147&amp;"@"&amp;COUNTIF($E$1:E4147,E4147))</f>
        <v/>
      </c>
      <c r="G4147" s="26" t="str">
        <f t="shared" si="64"/>
        <v>직접유입</v>
      </c>
      <c r="I4147" s="26" t="str">
        <f>IF(E4147="","",INDEX('기사 리스트'!B:B,MATCH("https://skinnonews.com"&amp;A4147,'기사 리스트'!C:C,0)))</f>
        <v/>
      </c>
    </row>
    <row r="4148" spans="1:9">
      <c r="A4148" s="32" t="s">
        <v>4000</v>
      </c>
      <c r="B4148" s="32" t="s">
        <v>2596</v>
      </c>
      <c r="C4148" s="32">
        <v>1</v>
      </c>
      <c r="D4148" s="32">
        <v>1</v>
      </c>
      <c r="E4148" s="26" t="str">
        <f>IFERROR(MATCH(A4148,기사별유입!$J$3:$J$3072,0),"")</f>
        <v/>
      </c>
      <c r="F4148" s="26" t="str">
        <f>IF(E4148="","",E4148&amp;"@"&amp;COUNTIF($E$1:E4148,E4148))</f>
        <v/>
      </c>
      <c r="G4148" s="26" t="str">
        <f t="shared" si="64"/>
        <v>Google 검색</v>
      </c>
      <c r="I4148" s="26" t="str">
        <f>IF(E4148="","",INDEX('기사 리스트'!B:B,MATCH("https://skinnonews.com"&amp;A4148,'기사 리스트'!C:C,0)))</f>
        <v/>
      </c>
    </row>
    <row r="4149" spans="1:9">
      <c r="A4149" s="32" t="s">
        <v>3129</v>
      </c>
      <c r="B4149" s="32" t="s">
        <v>2596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Google 검색</v>
      </c>
      <c r="I4149" s="26" t="str">
        <f>IF(E4149="","",INDEX('기사 리스트'!B:B,MATCH("https://skinnonews.com"&amp;A4149,'기사 리스트'!C:C,0)))</f>
        <v/>
      </c>
    </row>
    <row r="4150" spans="1:9">
      <c r="A4150" s="32" t="s">
        <v>3588</v>
      </c>
      <c r="B4150" s="32" t="s">
        <v>2596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Google 검색</v>
      </c>
      <c r="I4150" s="26" t="str">
        <f>IF(E4150="","",INDEX('기사 리스트'!B:B,MATCH("https://skinnonews.com"&amp;A4150,'기사 리스트'!C:C,0)))</f>
        <v/>
      </c>
    </row>
    <row r="4151" spans="1:9">
      <c r="A4151" s="32" t="s">
        <v>4001</v>
      </c>
      <c r="B4151" s="32" t="s">
        <v>2598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Naver 검색</v>
      </c>
      <c r="I4151" s="26" t="str">
        <f>IF(E4151="","",INDEX('기사 리스트'!B:B,MATCH("https://skinnonews.com"&amp;A4151,'기사 리스트'!C:C,0)))</f>
        <v/>
      </c>
    </row>
    <row r="4152" spans="1:9">
      <c r="A4152" s="32" t="s">
        <v>1181</v>
      </c>
      <c r="B4152" s="32" t="s">
        <v>2643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Lens.google.com</v>
      </c>
      <c r="I4152" s="26" t="str">
        <f>IF(E4152="","",INDEX('기사 리스트'!B:B,MATCH("https://skinnonews.com"&amp;A4152,'기사 리스트'!C:C,0)))</f>
        <v/>
      </c>
    </row>
    <row r="4153" spans="1:9">
      <c r="A4153" s="32" t="s">
        <v>1181</v>
      </c>
      <c r="B4153" s="32" t="s">
        <v>2598</v>
      </c>
      <c r="C4153" s="32">
        <v>1</v>
      </c>
      <c r="D4153" s="32">
        <v>1</v>
      </c>
      <c r="E4153" s="26" t="str">
        <f>IFERROR(MATCH(A4153,기사별유입!$J$3:$J$3072,0),"")</f>
        <v/>
      </c>
      <c r="F4153" s="26" t="str">
        <f>IF(E4153="","",E4153&amp;"@"&amp;COUNTIF($E$1:E4153,E4153))</f>
        <v/>
      </c>
      <c r="G4153" s="26" t="str">
        <f t="shared" si="64"/>
        <v>Naver 검색</v>
      </c>
      <c r="I4153" s="26" t="str">
        <f>IF(E4153="","",INDEX('기사 리스트'!B:B,MATCH("https://skinnonews.com"&amp;A4153,'기사 리스트'!C:C,0)))</f>
        <v/>
      </c>
    </row>
    <row r="4154" spans="1:9">
      <c r="A4154" s="32" t="s">
        <v>2102</v>
      </c>
      <c r="B4154" s="32" t="s">
        <v>2596</v>
      </c>
      <c r="C4154" s="32">
        <v>1</v>
      </c>
      <c r="D4154" s="32">
        <v>1</v>
      </c>
      <c r="E4154" s="26" t="str">
        <f>IFERROR(MATCH(A4154,기사별유입!$J$3:$J$3072,0),"")</f>
        <v/>
      </c>
      <c r="F4154" s="26" t="str">
        <f>IF(E4154="","",E4154&amp;"@"&amp;COUNTIF($E$1:E4154,E4154))</f>
        <v/>
      </c>
      <c r="G4154" s="26" t="str">
        <f t="shared" si="64"/>
        <v>Google 검색</v>
      </c>
      <c r="I4154" s="26" t="str">
        <f>IF(E4154="","",INDEX('기사 리스트'!B:B,MATCH("https://skinnonews.com"&amp;A4154,'기사 리스트'!C:C,0)))</f>
        <v/>
      </c>
    </row>
    <row r="4155" spans="1:9">
      <c r="A4155" s="32" t="s">
        <v>1582</v>
      </c>
      <c r="B4155" s="32" t="s">
        <v>2598</v>
      </c>
      <c r="C4155" s="32">
        <v>1</v>
      </c>
      <c r="D4155" s="32">
        <v>1</v>
      </c>
      <c r="E4155" s="26" t="str">
        <f>IFERROR(MATCH(A4155,기사별유입!$J$3:$J$3072,0),"")</f>
        <v/>
      </c>
      <c r="F4155" s="26" t="str">
        <f>IF(E4155="","",E4155&amp;"@"&amp;COUNTIF($E$1:E4155,E4155))</f>
        <v/>
      </c>
      <c r="G4155" s="26" t="str">
        <f t="shared" si="64"/>
        <v>Naver 검색</v>
      </c>
      <c r="I4155" s="26" t="str">
        <f>IF(E4155="","",INDEX('기사 리스트'!B:B,MATCH("https://skinnonews.com"&amp;A4155,'기사 리스트'!C:C,0)))</f>
        <v/>
      </c>
    </row>
    <row r="4156" spans="1:9">
      <c r="A4156" s="32" t="s">
        <v>3698</v>
      </c>
      <c r="B4156" s="32" t="s">
        <v>2596</v>
      </c>
      <c r="C4156" s="32">
        <v>1</v>
      </c>
      <c r="D4156" s="32">
        <v>1</v>
      </c>
      <c r="E4156" s="26" t="str">
        <f>IFERROR(MATCH(A4156,기사별유입!$J$3:$J$3072,0),"")</f>
        <v/>
      </c>
      <c r="F4156" s="26" t="str">
        <f>IF(E4156="","",E4156&amp;"@"&amp;COUNTIF($E$1:E4156,E4156))</f>
        <v/>
      </c>
      <c r="G4156" s="26" t="str">
        <f t="shared" si="64"/>
        <v>Google 검색</v>
      </c>
      <c r="I4156" s="26" t="str">
        <f>IF(E4156="","",INDEX('기사 리스트'!B:B,MATCH("https://skinnonews.com"&amp;A4156,'기사 리스트'!C:C,0)))</f>
        <v/>
      </c>
    </row>
    <row r="4157" spans="1:9">
      <c r="A4157" s="32" t="s">
        <v>3698</v>
      </c>
      <c r="B4157" s="32" t="s">
        <v>2598</v>
      </c>
      <c r="C4157" s="32">
        <v>1</v>
      </c>
      <c r="D4157" s="32">
        <v>1</v>
      </c>
      <c r="E4157" s="26" t="str">
        <f>IFERROR(MATCH(A4157,기사별유입!$J$3:$J$3072,0),"")</f>
        <v/>
      </c>
      <c r="F4157" s="26" t="str">
        <f>IF(E4157="","",E4157&amp;"@"&amp;COUNTIF($E$1:E4157,E4157))</f>
        <v/>
      </c>
      <c r="G4157" s="26" t="str">
        <f t="shared" si="64"/>
        <v>Naver 검색</v>
      </c>
      <c r="I4157" s="26" t="str">
        <f>IF(E4157="","",INDEX('기사 리스트'!B:B,MATCH("https://skinnonews.com"&amp;A4157,'기사 리스트'!C:C,0)))</f>
        <v/>
      </c>
    </row>
    <row r="4158" spans="1:9">
      <c r="A4158" s="32" t="s">
        <v>4002</v>
      </c>
      <c r="B4158" s="32" t="s">
        <v>2596</v>
      </c>
      <c r="C4158" s="32">
        <v>1</v>
      </c>
      <c r="D4158" s="32">
        <v>1</v>
      </c>
      <c r="E4158" s="26" t="str">
        <f>IFERROR(MATCH(A4158,기사별유입!$J$3:$J$3072,0),"")</f>
        <v/>
      </c>
      <c r="F4158" s="26" t="str">
        <f>IF(E4158="","",E4158&amp;"@"&amp;COUNTIF($E$1:E4158,E4158))</f>
        <v/>
      </c>
      <c r="G4158" s="26" t="str">
        <f t="shared" si="64"/>
        <v>Google 검색</v>
      </c>
      <c r="I4158" s="26" t="str">
        <f>IF(E4158="","",INDEX('기사 리스트'!B:B,MATCH("https://skinnonews.com"&amp;A4158,'기사 리스트'!C:C,0)))</f>
        <v/>
      </c>
    </row>
    <row r="4159" spans="1:9">
      <c r="A4159" s="32" t="s">
        <v>4003</v>
      </c>
      <c r="B4159" s="32" t="s">
        <v>2596</v>
      </c>
      <c r="C4159" s="32">
        <v>1</v>
      </c>
      <c r="D4159" s="32">
        <v>1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Google 검색</v>
      </c>
      <c r="I4159" s="26" t="str">
        <f>IF(E4159="","",INDEX('기사 리스트'!B:B,MATCH("https://skinnonews.com"&amp;A4159,'기사 리스트'!C:C,0)))</f>
        <v/>
      </c>
    </row>
    <row r="4160" spans="1:9">
      <c r="A4160" s="32" t="s">
        <v>4004</v>
      </c>
      <c r="B4160" s="32" t="s">
        <v>2596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Google 검색</v>
      </c>
      <c r="I4160" s="26" t="str">
        <f>IF(E4160="","",INDEX('기사 리스트'!B:B,MATCH("https://skinnonews.com"&amp;A4160,'기사 리스트'!C:C,0)))</f>
        <v/>
      </c>
    </row>
    <row r="4161" spans="1:9">
      <c r="A4161" s="32" t="s">
        <v>2776</v>
      </c>
      <c r="B4161" s="32" t="s">
        <v>2597</v>
      </c>
      <c r="C4161" s="32">
        <v>1</v>
      </c>
      <c r="D4161" s="32">
        <v>0</v>
      </c>
      <c r="E4161" s="26" t="str">
        <f>IFERROR(MATCH(A4161,기사별유입!$J$3:$J$3072,0),"")</f>
        <v/>
      </c>
      <c r="F4161" s="26" t="str">
        <f>IF(E4161="","",E4161&amp;"@"&amp;COUNTIF($E$1:E4161,E4161))</f>
        <v/>
      </c>
      <c r="G4161" s="26" t="str">
        <f t="shared" si="64"/>
        <v>직접유입</v>
      </c>
      <c r="I4161" s="26" t="str">
        <f>IF(E4161="","",INDEX('기사 리스트'!B:B,MATCH("https://skinnonews.com"&amp;A4161,'기사 리스트'!C:C,0)))</f>
        <v/>
      </c>
    </row>
    <row r="4162" spans="1:9">
      <c r="A4162" s="32" t="s">
        <v>2776</v>
      </c>
      <c r="B4162" s="32" t="s">
        <v>2596</v>
      </c>
      <c r="C4162" s="32">
        <v>1</v>
      </c>
      <c r="D4162" s="32">
        <v>1</v>
      </c>
      <c r="E4162" s="26" t="str">
        <f>IFERROR(MATCH(A4162,기사별유입!$J$3:$J$3072,0),"")</f>
        <v/>
      </c>
      <c r="F4162" s="26" t="str">
        <f>IF(E4162="","",E4162&amp;"@"&amp;COUNTIF($E$1:E4162,E4162))</f>
        <v/>
      </c>
      <c r="G4162" s="26" t="str">
        <f t="shared" si="64"/>
        <v>Google 검색</v>
      </c>
      <c r="I4162" s="26" t="str">
        <f>IF(E4162="","",INDEX('기사 리스트'!B:B,MATCH("https://skinnonews.com"&amp;A4162,'기사 리스트'!C:C,0)))</f>
        <v/>
      </c>
    </row>
    <row r="4163" spans="1:9">
      <c r="A4163" s="32" t="s">
        <v>4005</v>
      </c>
      <c r="B4163" s="32" t="s">
        <v>2596</v>
      </c>
      <c r="C4163" s="32">
        <v>1</v>
      </c>
      <c r="D4163" s="32">
        <v>1</v>
      </c>
      <c r="E4163" s="26" t="str">
        <f>IFERROR(MATCH(A4163,기사별유입!$J$3:$J$3072,0),"")</f>
        <v/>
      </c>
      <c r="F4163" s="26" t="str">
        <f>IF(E4163="","",E4163&amp;"@"&amp;COUNTIF($E$1:E4163,E4163))</f>
        <v/>
      </c>
      <c r="G4163" s="26" t="str">
        <f t="shared" ref="G4163:G4226" si="65">IF(B4163="naver","Naver 검색",IF(B4163="google","Google 검색",IF(B4163="(direct)","직접유입",UPPER(LEFT(B4163,1))&amp;MID(B4163,2,99))))</f>
        <v>Google 검색</v>
      </c>
      <c r="I4163" s="26" t="str">
        <f>IF(E4163="","",INDEX('기사 리스트'!B:B,MATCH("https://skinnonews.com"&amp;A4163,'기사 리스트'!C:C,0)))</f>
        <v/>
      </c>
    </row>
    <row r="4164" spans="1:9">
      <c r="A4164" s="32" t="s">
        <v>4006</v>
      </c>
      <c r="B4164" s="32" t="s">
        <v>2596</v>
      </c>
      <c r="C4164" s="32">
        <v>1</v>
      </c>
      <c r="D4164" s="32">
        <v>1</v>
      </c>
      <c r="E4164" s="26" t="str">
        <f>IFERROR(MATCH(A4164,기사별유입!$J$3:$J$3072,0),"")</f>
        <v/>
      </c>
      <c r="F4164" s="26" t="str">
        <f>IF(E4164="","",E4164&amp;"@"&amp;COUNTIF($E$1:E4164,E4164))</f>
        <v/>
      </c>
      <c r="G4164" s="26" t="str">
        <f t="shared" si="65"/>
        <v>Google 검색</v>
      </c>
      <c r="I4164" s="26" t="str">
        <f>IF(E4164="","",INDEX('기사 리스트'!B:B,MATCH("https://skinnonews.com"&amp;A4164,'기사 리스트'!C:C,0)))</f>
        <v/>
      </c>
    </row>
    <row r="4165" spans="1:9">
      <c r="A4165" s="32" t="s">
        <v>2234</v>
      </c>
      <c r="B4165" s="32" t="s">
        <v>4738</v>
      </c>
      <c r="C4165" s="32">
        <v>1</v>
      </c>
      <c r="D4165" s="32">
        <v>1</v>
      </c>
      <c r="E4165" s="26" t="str">
        <f>IFERROR(MATCH(A4165,기사별유입!$J$3:$J$3072,0),"")</f>
        <v/>
      </c>
      <c r="F4165" s="26" t="str">
        <f>IF(E4165="","",E4165&amp;"@"&amp;COUNTIF($E$1:E4165,E4165))</f>
        <v/>
      </c>
      <c r="G4165" s="26" t="str">
        <f t="shared" si="65"/>
        <v>Canva.com</v>
      </c>
      <c r="I4165" s="26" t="str">
        <f>IF(E4165="","",INDEX('기사 리스트'!B:B,MATCH("https://skinnonews.com"&amp;A4165,'기사 리스트'!C:C,0)))</f>
        <v/>
      </c>
    </row>
    <row r="4166" spans="1:9">
      <c r="A4166" s="32" t="s">
        <v>4007</v>
      </c>
      <c r="B4166" s="32" t="s">
        <v>2598</v>
      </c>
      <c r="C4166" s="32">
        <v>1</v>
      </c>
      <c r="D4166" s="32">
        <v>1</v>
      </c>
      <c r="E4166" s="26" t="str">
        <f>IFERROR(MATCH(A4166,기사별유입!$J$3:$J$3072,0),"")</f>
        <v/>
      </c>
      <c r="F4166" s="26" t="str">
        <f>IF(E4166="","",E4166&amp;"@"&amp;COUNTIF($E$1:E4166,E4166))</f>
        <v/>
      </c>
      <c r="G4166" s="26" t="str">
        <f t="shared" si="65"/>
        <v>Naver 검색</v>
      </c>
      <c r="I4166" s="26" t="str">
        <f>IF(E4166="","",INDEX('기사 리스트'!B:B,MATCH("https://skinnonews.com"&amp;A4166,'기사 리스트'!C:C,0)))</f>
        <v/>
      </c>
    </row>
    <row r="4167" spans="1:9">
      <c r="A4167" s="32" t="s">
        <v>1990</v>
      </c>
      <c r="B4167" s="32" t="s">
        <v>4840</v>
      </c>
      <c r="C4167" s="32">
        <v>1</v>
      </c>
      <c r="D4167" s="32">
        <v>1</v>
      </c>
      <c r="E4167" s="26" t="str">
        <f>IFERROR(MATCH(A4167,기사별유입!$J$3:$J$3072,0),"")</f>
        <v/>
      </c>
      <c r="F4167" s="26" t="str">
        <f>IF(E4167="","",E4167&amp;"@"&amp;COUNTIF($E$1:E4167,E4167))</f>
        <v/>
      </c>
      <c r="G4167" s="26" t="str">
        <f t="shared" si="65"/>
        <v>Garipay.blogspot.com</v>
      </c>
      <c r="I4167" s="26" t="str">
        <f>IF(E4167="","",INDEX('기사 리스트'!B:B,MATCH("https://skinnonews.com"&amp;A4167,'기사 리스트'!C:C,0)))</f>
        <v/>
      </c>
    </row>
    <row r="4168" spans="1:9">
      <c r="A4168" s="32" t="s">
        <v>1990</v>
      </c>
      <c r="B4168" s="32" t="s">
        <v>2596</v>
      </c>
      <c r="C4168" s="32">
        <v>1</v>
      </c>
      <c r="D4168" s="32">
        <v>1</v>
      </c>
      <c r="E4168" s="26" t="str">
        <f>IFERROR(MATCH(A4168,기사별유입!$J$3:$J$3072,0),"")</f>
        <v/>
      </c>
      <c r="F4168" s="26" t="str">
        <f>IF(E4168="","",E4168&amp;"@"&amp;COUNTIF($E$1:E4168,E4168))</f>
        <v/>
      </c>
      <c r="G4168" s="26" t="str">
        <f t="shared" si="65"/>
        <v>Google 검색</v>
      </c>
      <c r="I4168" s="26" t="str">
        <f>IF(E4168="","",INDEX('기사 리스트'!B:B,MATCH("https://skinnonews.com"&amp;A4168,'기사 리스트'!C:C,0)))</f>
        <v/>
      </c>
    </row>
    <row r="4169" spans="1:9">
      <c r="A4169" s="32" t="s">
        <v>1325</v>
      </c>
      <c r="B4169" s="32" t="s">
        <v>2670</v>
      </c>
      <c r="C4169" s="32">
        <v>1</v>
      </c>
      <c r="D4169" s="32">
        <v>1</v>
      </c>
      <c r="E4169" s="26" t="str">
        <f>IFERROR(MATCH(A4169,기사별유입!$J$3:$J$3072,0),"")</f>
        <v/>
      </c>
      <c r="F4169" s="26" t="str">
        <f>IF(E4169="","",E4169&amp;"@"&amp;COUNTIF($E$1:E4169,E4169))</f>
        <v/>
      </c>
      <c r="G4169" s="26" t="str">
        <f t="shared" si="65"/>
        <v>Search.zum.com</v>
      </c>
      <c r="I4169" s="26" t="str">
        <f>IF(E4169="","",INDEX('기사 리스트'!B:B,MATCH("https://skinnonews.com"&amp;A4169,'기사 리스트'!C:C,0)))</f>
        <v/>
      </c>
    </row>
    <row r="4170" spans="1:9">
      <c r="A4170" s="32" t="s">
        <v>3499</v>
      </c>
      <c r="B4170" s="32" t="s">
        <v>4841</v>
      </c>
      <c r="C4170" s="32">
        <v>1</v>
      </c>
      <c r="D4170" s="32">
        <v>1</v>
      </c>
      <c r="E4170" s="26" t="str">
        <f>IFERROR(MATCH(A4170,기사별유입!$J$3:$J$3072,0),"")</f>
        <v/>
      </c>
      <c r="F4170" s="26" t="str">
        <f>IF(E4170="","",E4170&amp;"@"&amp;COUNTIF($E$1:E4170,E4170))</f>
        <v/>
      </c>
      <c r="G4170" s="26" t="str">
        <f t="shared" si="65"/>
        <v>Bsky.app</v>
      </c>
      <c r="I4170" s="26" t="str">
        <f>IF(E4170="","",INDEX('기사 리스트'!B:B,MATCH("https://skinnonews.com"&amp;A4170,'기사 리스트'!C:C,0)))</f>
        <v/>
      </c>
    </row>
    <row r="4171" spans="1:9">
      <c r="A4171" s="32" t="s">
        <v>4008</v>
      </c>
      <c r="B4171" s="32" t="s">
        <v>2596</v>
      </c>
      <c r="C4171" s="32">
        <v>1</v>
      </c>
      <c r="D4171" s="32">
        <v>1</v>
      </c>
      <c r="E4171" s="26" t="str">
        <f>IFERROR(MATCH(A4171,기사별유입!$J$3:$J$3072,0),"")</f>
        <v/>
      </c>
      <c r="F4171" s="26" t="str">
        <f>IF(E4171="","",E4171&amp;"@"&amp;COUNTIF($E$1:E4171,E4171))</f>
        <v/>
      </c>
      <c r="G4171" s="26" t="str">
        <f t="shared" si="65"/>
        <v>Google 검색</v>
      </c>
      <c r="I4171" s="26" t="str">
        <f>IF(E4171="","",INDEX('기사 리스트'!B:B,MATCH("https://skinnonews.com"&amp;A4171,'기사 리스트'!C:C,0)))</f>
        <v/>
      </c>
    </row>
    <row r="4172" spans="1:9">
      <c r="A4172" s="32" t="s">
        <v>2412</v>
      </c>
      <c r="B4172" s="32" t="s">
        <v>2596</v>
      </c>
      <c r="C4172" s="32">
        <v>1</v>
      </c>
      <c r="D4172" s="32">
        <v>1</v>
      </c>
      <c r="E4172" s="26" t="str">
        <f>IFERROR(MATCH(A4172,기사별유입!$J$3:$J$3072,0),"")</f>
        <v/>
      </c>
      <c r="F4172" s="26" t="str">
        <f>IF(E4172="","",E4172&amp;"@"&amp;COUNTIF($E$1:E4172,E4172))</f>
        <v/>
      </c>
      <c r="G4172" s="26" t="str">
        <f t="shared" si="65"/>
        <v>Google 검색</v>
      </c>
      <c r="I4172" s="26" t="str">
        <f>IF(E4172="","",INDEX('기사 리스트'!B:B,MATCH("https://skinnonews.com"&amp;A4172,'기사 리스트'!C:C,0)))</f>
        <v/>
      </c>
    </row>
    <row r="4173" spans="1:9">
      <c r="A4173" s="32" t="s">
        <v>4009</v>
      </c>
      <c r="B4173" s="32" t="s">
        <v>2596</v>
      </c>
      <c r="C4173" s="32">
        <v>1</v>
      </c>
      <c r="D4173" s="32">
        <v>1</v>
      </c>
      <c r="E4173" s="26" t="str">
        <f>IFERROR(MATCH(A4173,기사별유입!$J$3:$J$3072,0),"")</f>
        <v/>
      </c>
      <c r="F4173" s="26" t="str">
        <f>IF(E4173="","",E4173&amp;"@"&amp;COUNTIF($E$1:E4173,E4173))</f>
        <v/>
      </c>
      <c r="G4173" s="26" t="str">
        <f t="shared" si="65"/>
        <v>Google 검색</v>
      </c>
      <c r="I4173" s="26" t="str">
        <f>IF(E4173="","",INDEX('기사 리스트'!B:B,MATCH("https://skinnonews.com"&amp;A4173,'기사 리스트'!C:C,0)))</f>
        <v/>
      </c>
    </row>
    <row r="4174" spans="1:9">
      <c r="A4174" s="32" t="s">
        <v>1235</v>
      </c>
      <c r="B4174" s="32" t="s">
        <v>2606</v>
      </c>
      <c r="C4174" s="32">
        <v>1</v>
      </c>
      <c r="D4174" s="32">
        <v>1</v>
      </c>
      <c r="E4174" s="26" t="str">
        <f>IFERROR(MATCH(A4174,기사별유입!$J$3:$J$3072,0),"")</f>
        <v/>
      </c>
      <c r="F4174" s="26" t="str">
        <f>IF(E4174="","",E4174&amp;"@"&amp;COUNTIF($E$1:E4174,E4174))</f>
        <v/>
      </c>
      <c r="G4174" s="26" t="str">
        <f t="shared" si="65"/>
        <v>M.search.naver.com</v>
      </c>
      <c r="I4174" s="26" t="str">
        <f>IF(E4174="","",INDEX('기사 리스트'!B:B,MATCH("https://skinnonews.com"&amp;A4174,'기사 리스트'!C:C,0)))</f>
        <v/>
      </c>
    </row>
    <row r="4175" spans="1:9">
      <c r="A4175" s="32" t="s">
        <v>4010</v>
      </c>
      <c r="B4175" s="32" t="s">
        <v>2596</v>
      </c>
      <c r="C4175" s="32">
        <v>1</v>
      </c>
      <c r="D4175" s="32">
        <v>1</v>
      </c>
      <c r="E4175" s="26" t="str">
        <f>IFERROR(MATCH(A4175,기사별유입!$J$3:$J$3072,0),"")</f>
        <v/>
      </c>
      <c r="F4175" s="26" t="str">
        <f>IF(E4175="","",E4175&amp;"@"&amp;COUNTIF($E$1:E4175,E4175))</f>
        <v/>
      </c>
      <c r="G4175" s="26" t="str">
        <f t="shared" si="65"/>
        <v>Google 검색</v>
      </c>
      <c r="I4175" s="26" t="str">
        <f>IF(E4175="","",INDEX('기사 리스트'!B:B,MATCH("https://skinnonews.com"&amp;A4175,'기사 리스트'!C:C,0)))</f>
        <v/>
      </c>
    </row>
    <row r="4176" spans="1:9">
      <c r="A4176" s="32" t="s">
        <v>2103</v>
      </c>
      <c r="B4176" s="32" t="s">
        <v>2609</v>
      </c>
      <c r="C4176" s="32">
        <v>1</v>
      </c>
      <c r="D4176" s="32">
        <v>1</v>
      </c>
      <c r="E4176" s="26" t="str">
        <f>IFERROR(MATCH(A4176,기사별유입!$J$3:$J$3072,0),"")</f>
        <v/>
      </c>
      <c r="F4176" s="26" t="str">
        <f>IF(E4176="","",E4176&amp;"@"&amp;COUNTIF($E$1:E4176,E4176))</f>
        <v/>
      </c>
      <c r="G4176" s="26" t="str">
        <f t="shared" si="65"/>
        <v>Bing</v>
      </c>
      <c r="I4176" s="26" t="str">
        <f>IF(E4176="","",INDEX('기사 리스트'!B:B,MATCH("https://skinnonews.com"&amp;A4176,'기사 리스트'!C:C,0)))</f>
        <v/>
      </c>
    </row>
    <row r="4177" spans="1:9">
      <c r="A4177" s="32" t="s">
        <v>2103</v>
      </c>
      <c r="B4177" s="32" t="s">
        <v>2596</v>
      </c>
      <c r="C4177" s="32">
        <v>1</v>
      </c>
      <c r="D4177" s="32">
        <v>1</v>
      </c>
      <c r="E4177" s="26" t="str">
        <f>IFERROR(MATCH(A4177,기사별유입!$J$3:$J$3072,0),"")</f>
        <v/>
      </c>
      <c r="F4177" s="26" t="str">
        <f>IF(E4177="","",E4177&amp;"@"&amp;COUNTIF($E$1:E4177,E4177))</f>
        <v/>
      </c>
      <c r="G4177" s="26" t="str">
        <f t="shared" si="65"/>
        <v>Google 검색</v>
      </c>
      <c r="I4177" s="26" t="str">
        <f>IF(E4177="","",INDEX('기사 리스트'!B:B,MATCH("https://skinnonews.com"&amp;A4177,'기사 리스트'!C:C,0)))</f>
        <v/>
      </c>
    </row>
    <row r="4178" spans="1:9">
      <c r="A4178" s="32" t="s">
        <v>2103</v>
      </c>
      <c r="B4178" s="32" t="s">
        <v>2601</v>
      </c>
      <c r="C4178" s="32">
        <v>1</v>
      </c>
      <c r="D4178" s="32">
        <v>1</v>
      </c>
      <c r="E4178" s="26" t="str">
        <f>IFERROR(MATCH(A4178,기사별유입!$J$3:$J$3072,0),"")</f>
        <v/>
      </c>
      <c r="F4178" s="26" t="str">
        <f>IF(E4178="","",E4178&amp;"@"&amp;COUNTIF($E$1:E4178,E4178))</f>
        <v/>
      </c>
      <c r="G4178" s="26" t="str">
        <f t="shared" si="65"/>
        <v>Naver.com</v>
      </c>
      <c r="I4178" s="26" t="str">
        <f>IF(E4178="","",INDEX('기사 리스트'!B:B,MATCH("https://skinnonews.com"&amp;A4178,'기사 리스트'!C:C,0)))</f>
        <v/>
      </c>
    </row>
    <row r="4179" spans="1:9">
      <c r="A4179" s="32" t="s">
        <v>4011</v>
      </c>
      <c r="B4179" s="32" t="s">
        <v>2596</v>
      </c>
      <c r="C4179" s="32">
        <v>1</v>
      </c>
      <c r="D4179" s="32">
        <v>1</v>
      </c>
      <c r="E4179" s="26" t="str">
        <f>IFERROR(MATCH(A4179,기사별유입!$J$3:$J$3072,0),"")</f>
        <v/>
      </c>
      <c r="F4179" s="26" t="str">
        <f>IF(E4179="","",E4179&amp;"@"&amp;COUNTIF($E$1:E4179,E4179))</f>
        <v/>
      </c>
      <c r="G4179" s="26" t="str">
        <f t="shared" si="65"/>
        <v>Google 검색</v>
      </c>
      <c r="I4179" s="26" t="str">
        <f>IF(E4179="","",INDEX('기사 리스트'!B:B,MATCH("https://skinnonews.com"&amp;A4179,'기사 리스트'!C:C,0)))</f>
        <v/>
      </c>
    </row>
    <row r="4180" spans="1:9">
      <c r="A4180" s="32" t="s">
        <v>1630</v>
      </c>
      <c r="B4180" s="32" t="s">
        <v>2627</v>
      </c>
      <c r="C4180" s="32">
        <v>1</v>
      </c>
      <c r="D4180" s="32">
        <v>1</v>
      </c>
      <c r="E4180" s="26" t="str">
        <f>IFERROR(MATCH(A4180,기사별유입!$J$3:$J$3072,0),"")</f>
        <v/>
      </c>
      <c r="F4180" s="26" t="str">
        <f>IF(E4180="","",E4180&amp;"@"&amp;COUNTIF($E$1:E4180,E4180))</f>
        <v/>
      </c>
      <c r="G4180" s="26" t="str">
        <f t="shared" si="65"/>
        <v>Blog.naver.com</v>
      </c>
      <c r="I4180" s="26" t="str">
        <f>IF(E4180="","",INDEX('기사 리스트'!B:B,MATCH("https://skinnonews.com"&amp;A4180,'기사 리스트'!C:C,0)))</f>
        <v/>
      </c>
    </row>
    <row r="4181" spans="1:9">
      <c r="A4181" s="32" t="s">
        <v>1630</v>
      </c>
      <c r="B4181" s="32" t="s">
        <v>2598</v>
      </c>
      <c r="C4181" s="32">
        <v>1</v>
      </c>
      <c r="D4181" s="32">
        <v>1</v>
      </c>
      <c r="E4181" s="26" t="str">
        <f>IFERROR(MATCH(A4181,기사별유입!$J$3:$J$3072,0),"")</f>
        <v/>
      </c>
      <c r="F4181" s="26" t="str">
        <f>IF(E4181="","",E4181&amp;"@"&amp;COUNTIF($E$1:E4181,E4181))</f>
        <v/>
      </c>
      <c r="G4181" s="26" t="str">
        <f t="shared" si="65"/>
        <v>Naver 검색</v>
      </c>
      <c r="I4181" s="26" t="str">
        <f>IF(E4181="","",INDEX('기사 리스트'!B:B,MATCH("https://skinnonews.com"&amp;A4181,'기사 리스트'!C:C,0)))</f>
        <v/>
      </c>
    </row>
    <row r="4182" spans="1:9">
      <c r="A4182" s="32" t="s">
        <v>1681</v>
      </c>
      <c r="B4182" s="32" t="s">
        <v>2670</v>
      </c>
      <c r="C4182" s="32">
        <v>1</v>
      </c>
      <c r="D4182" s="32">
        <v>1</v>
      </c>
      <c r="E4182" s="26" t="str">
        <f>IFERROR(MATCH(A4182,기사별유입!$J$3:$J$3072,0),"")</f>
        <v/>
      </c>
      <c r="F4182" s="26" t="str">
        <f>IF(E4182="","",E4182&amp;"@"&amp;COUNTIF($E$1:E4182,E4182))</f>
        <v/>
      </c>
      <c r="G4182" s="26" t="str">
        <f t="shared" si="65"/>
        <v>Search.zum.com</v>
      </c>
      <c r="I4182" s="26" t="str">
        <f>IF(E4182="","",INDEX('기사 리스트'!B:B,MATCH("https://skinnonews.com"&amp;A4182,'기사 리스트'!C:C,0)))</f>
        <v/>
      </c>
    </row>
    <row r="4183" spans="1:9">
      <c r="A4183" s="32" t="s">
        <v>1992</v>
      </c>
      <c r="B4183" s="32" t="s">
        <v>2597</v>
      </c>
      <c r="C4183" s="32">
        <v>1</v>
      </c>
      <c r="D4183" s="32">
        <v>1</v>
      </c>
      <c r="E4183" s="26" t="str">
        <f>IFERROR(MATCH(A4183,기사별유입!$J$3:$J$3072,0),"")</f>
        <v/>
      </c>
      <c r="F4183" s="26" t="str">
        <f>IF(E4183="","",E4183&amp;"@"&amp;COUNTIF($E$1:E4183,E4183))</f>
        <v/>
      </c>
      <c r="G4183" s="26" t="str">
        <f t="shared" si="65"/>
        <v>직접유입</v>
      </c>
      <c r="I4183" s="26" t="str">
        <f>IF(E4183="","",INDEX('기사 리스트'!B:B,MATCH("https://skinnonews.com"&amp;A4183,'기사 리스트'!C:C,0)))</f>
        <v/>
      </c>
    </row>
    <row r="4184" spans="1:9">
      <c r="A4184" s="32" t="s">
        <v>1197</v>
      </c>
      <c r="B4184" s="32" t="s">
        <v>2597</v>
      </c>
      <c r="C4184" s="32">
        <v>1</v>
      </c>
      <c r="D4184" s="32">
        <v>1</v>
      </c>
      <c r="E4184" s="26" t="str">
        <f>IFERROR(MATCH(A4184,기사별유입!$J$3:$J$3072,0),"")</f>
        <v/>
      </c>
      <c r="F4184" s="26" t="str">
        <f>IF(E4184="","",E4184&amp;"@"&amp;COUNTIF($E$1:E4184,E4184))</f>
        <v/>
      </c>
      <c r="G4184" s="26" t="str">
        <f t="shared" si="65"/>
        <v>직접유입</v>
      </c>
      <c r="I4184" s="26" t="str">
        <f>IF(E4184="","",INDEX('기사 리스트'!B:B,MATCH("https://skinnonews.com"&amp;A4184,'기사 리스트'!C:C,0)))</f>
        <v/>
      </c>
    </row>
    <row r="4185" spans="1:9">
      <c r="A4185" s="32" t="s">
        <v>2882</v>
      </c>
      <c r="B4185" s="32" t="s">
        <v>2598</v>
      </c>
      <c r="C4185" s="32">
        <v>1</v>
      </c>
      <c r="D4185" s="32">
        <v>1</v>
      </c>
      <c r="E4185" s="26" t="str">
        <f>IFERROR(MATCH(A4185,기사별유입!$J$3:$J$3072,0),"")</f>
        <v/>
      </c>
      <c r="F4185" s="26" t="str">
        <f>IF(E4185="","",E4185&amp;"@"&amp;COUNTIF($E$1:E4185,E4185))</f>
        <v/>
      </c>
      <c r="G4185" s="26" t="str">
        <f t="shared" si="65"/>
        <v>Naver 검색</v>
      </c>
      <c r="I4185" s="26" t="str">
        <f>IF(E4185="","",INDEX('기사 리스트'!B:B,MATCH("https://skinnonews.com"&amp;A4185,'기사 리스트'!C:C,0)))</f>
        <v/>
      </c>
    </row>
    <row r="4186" spans="1:9">
      <c r="A4186" s="32" t="s">
        <v>4012</v>
      </c>
      <c r="B4186" s="32" t="s">
        <v>2609</v>
      </c>
      <c r="C4186" s="32">
        <v>1</v>
      </c>
      <c r="D4186" s="32">
        <v>1</v>
      </c>
      <c r="E4186" s="26" t="str">
        <f>IFERROR(MATCH(A4186,기사별유입!$J$3:$J$3072,0),"")</f>
        <v/>
      </c>
      <c r="F4186" s="26" t="str">
        <f>IF(E4186="","",E4186&amp;"@"&amp;COUNTIF($E$1:E4186,E4186))</f>
        <v/>
      </c>
      <c r="G4186" s="26" t="str">
        <f t="shared" si="65"/>
        <v>Bing</v>
      </c>
      <c r="I4186" s="26" t="str">
        <f>IF(E4186="","",INDEX('기사 리스트'!B:B,MATCH("https://skinnonews.com"&amp;A4186,'기사 리스트'!C:C,0)))</f>
        <v/>
      </c>
    </row>
    <row r="4187" spans="1:9">
      <c r="A4187" s="32" t="s">
        <v>4013</v>
      </c>
      <c r="B4187" s="32" t="s">
        <v>2596</v>
      </c>
      <c r="C4187" s="32">
        <v>1</v>
      </c>
      <c r="D4187" s="32">
        <v>1</v>
      </c>
      <c r="E4187" s="26" t="str">
        <f>IFERROR(MATCH(A4187,기사별유입!$J$3:$J$3072,0),"")</f>
        <v/>
      </c>
      <c r="F4187" s="26" t="str">
        <f>IF(E4187="","",E4187&amp;"@"&amp;COUNTIF($E$1:E4187,E4187))</f>
        <v/>
      </c>
      <c r="G4187" s="26" t="str">
        <f t="shared" si="65"/>
        <v>Google 검색</v>
      </c>
      <c r="I4187" s="26" t="str">
        <f>IF(E4187="","",INDEX('기사 리스트'!B:B,MATCH("https://skinnonews.com"&amp;A4187,'기사 리스트'!C:C,0)))</f>
        <v/>
      </c>
    </row>
    <row r="4188" spans="1:9">
      <c r="A4188" s="32" t="s">
        <v>3704</v>
      </c>
      <c r="B4188" s="32" t="s">
        <v>2597</v>
      </c>
      <c r="C4188" s="32">
        <v>1</v>
      </c>
      <c r="D4188" s="32">
        <v>1</v>
      </c>
      <c r="E4188" s="26" t="str">
        <f>IFERROR(MATCH(A4188,기사별유입!$J$3:$J$3072,0),"")</f>
        <v/>
      </c>
      <c r="F4188" s="26" t="str">
        <f>IF(E4188="","",E4188&amp;"@"&amp;COUNTIF($E$1:E4188,E4188))</f>
        <v/>
      </c>
      <c r="G4188" s="26" t="str">
        <f t="shared" si="65"/>
        <v>직접유입</v>
      </c>
      <c r="I4188" s="26" t="str">
        <f>IF(E4188="","",INDEX('기사 리스트'!B:B,MATCH("https://skinnonews.com"&amp;A4188,'기사 리스트'!C:C,0)))</f>
        <v/>
      </c>
    </row>
    <row r="4189" spans="1:9">
      <c r="A4189" s="32" t="s">
        <v>3704</v>
      </c>
      <c r="B4189" s="32" t="s">
        <v>2596</v>
      </c>
      <c r="C4189" s="32">
        <v>1</v>
      </c>
      <c r="D4189" s="32">
        <v>1</v>
      </c>
      <c r="E4189" s="26" t="str">
        <f>IFERROR(MATCH(A4189,기사별유입!$J$3:$J$3072,0),"")</f>
        <v/>
      </c>
      <c r="F4189" s="26" t="str">
        <f>IF(E4189="","",E4189&amp;"@"&amp;COUNTIF($E$1:E4189,E4189))</f>
        <v/>
      </c>
      <c r="G4189" s="26" t="str">
        <f t="shared" si="65"/>
        <v>Google 검색</v>
      </c>
      <c r="I4189" s="26" t="str">
        <f>IF(E4189="","",INDEX('기사 리스트'!B:B,MATCH("https://skinnonews.com"&amp;A4189,'기사 리스트'!C:C,0)))</f>
        <v/>
      </c>
    </row>
    <row r="4190" spans="1:9">
      <c r="A4190" s="32" t="s">
        <v>1682</v>
      </c>
      <c r="B4190" s="32" t="s">
        <v>2606</v>
      </c>
      <c r="C4190" s="32">
        <v>1</v>
      </c>
      <c r="D4190" s="32">
        <v>1</v>
      </c>
      <c r="E4190" s="26" t="str">
        <f>IFERROR(MATCH(A4190,기사별유입!$J$3:$J$3072,0),"")</f>
        <v/>
      </c>
      <c r="F4190" s="26" t="str">
        <f>IF(E4190="","",E4190&amp;"@"&amp;COUNTIF($E$1:E4190,E4190))</f>
        <v/>
      </c>
      <c r="G4190" s="26" t="str">
        <f t="shared" si="65"/>
        <v>M.search.naver.com</v>
      </c>
      <c r="I4190" s="26" t="str">
        <f>IF(E4190="","",INDEX('기사 리스트'!B:B,MATCH("https://skinnonews.com"&amp;A4190,'기사 리스트'!C:C,0)))</f>
        <v/>
      </c>
    </row>
    <row r="4191" spans="1:9">
      <c r="A4191" s="32" t="s">
        <v>1682</v>
      </c>
      <c r="B4191" s="32" t="s">
        <v>2601</v>
      </c>
      <c r="C4191" s="32">
        <v>1</v>
      </c>
      <c r="D4191" s="32">
        <v>1</v>
      </c>
      <c r="E4191" s="26" t="str">
        <f>IFERROR(MATCH(A4191,기사별유입!$J$3:$J$3072,0),"")</f>
        <v/>
      </c>
      <c r="F4191" s="26" t="str">
        <f>IF(E4191="","",E4191&amp;"@"&amp;COUNTIF($E$1:E4191,E4191))</f>
        <v/>
      </c>
      <c r="G4191" s="26" t="str">
        <f t="shared" si="65"/>
        <v>Naver.com</v>
      </c>
      <c r="I4191" s="26" t="str">
        <f>IF(E4191="","",INDEX('기사 리스트'!B:B,MATCH("https://skinnonews.com"&amp;A4191,'기사 리스트'!C:C,0)))</f>
        <v/>
      </c>
    </row>
    <row r="4192" spans="1:9">
      <c r="A4192" s="32" t="s">
        <v>1284</v>
      </c>
      <c r="B4192" s="32" t="s">
        <v>2609</v>
      </c>
      <c r="C4192" s="32">
        <v>1</v>
      </c>
      <c r="D4192" s="32">
        <v>1</v>
      </c>
      <c r="E4192" s="26" t="str">
        <f>IFERROR(MATCH(A4192,기사별유입!$J$3:$J$3072,0),"")</f>
        <v/>
      </c>
      <c r="F4192" s="26" t="str">
        <f>IF(E4192="","",E4192&amp;"@"&amp;COUNTIF($E$1:E4192,E4192))</f>
        <v/>
      </c>
      <c r="G4192" s="26" t="str">
        <f t="shared" si="65"/>
        <v>Bing</v>
      </c>
      <c r="I4192" s="26" t="str">
        <f>IF(E4192="","",INDEX('기사 리스트'!B:B,MATCH("https://skinnonews.com"&amp;A4192,'기사 리스트'!C:C,0)))</f>
        <v/>
      </c>
    </row>
    <row r="4193" spans="1:9">
      <c r="A4193" s="32" t="s">
        <v>1284</v>
      </c>
      <c r="B4193" s="32" t="s">
        <v>2598</v>
      </c>
      <c r="C4193" s="32">
        <v>1</v>
      </c>
      <c r="D4193" s="32">
        <v>1</v>
      </c>
      <c r="E4193" s="26" t="str">
        <f>IFERROR(MATCH(A4193,기사별유입!$J$3:$J$3072,0),"")</f>
        <v/>
      </c>
      <c r="F4193" s="26" t="str">
        <f>IF(E4193="","",E4193&amp;"@"&amp;COUNTIF($E$1:E4193,E4193))</f>
        <v/>
      </c>
      <c r="G4193" s="26" t="str">
        <f t="shared" si="65"/>
        <v>Naver 검색</v>
      </c>
      <c r="I4193" s="26" t="str">
        <f>IF(E4193="","",INDEX('기사 리스트'!B:B,MATCH("https://skinnonews.com"&amp;A4193,'기사 리스트'!C:C,0)))</f>
        <v/>
      </c>
    </row>
    <row r="4194" spans="1:9">
      <c r="A4194" s="32" t="s">
        <v>2235</v>
      </c>
      <c r="B4194" s="32" t="s">
        <v>2597</v>
      </c>
      <c r="C4194" s="32">
        <v>1</v>
      </c>
      <c r="D4194" s="32">
        <v>1</v>
      </c>
      <c r="E4194" s="26" t="str">
        <f>IFERROR(MATCH(A4194,기사별유입!$J$3:$J$3072,0),"")</f>
        <v/>
      </c>
      <c r="F4194" s="26" t="str">
        <f>IF(E4194="","",E4194&amp;"@"&amp;COUNTIF($E$1:E4194,E4194))</f>
        <v/>
      </c>
      <c r="G4194" s="26" t="str">
        <f t="shared" si="65"/>
        <v>직접유입</v>
      </c>
      <c r="I4194" s="26" t="str">
        <f>IF(E4194="","",INDEX('기사 리스트'!B:B,MATCH("https://skinnonews.com"&amp;A4194,'기사 리스트'!C:C,0)))</f>
        <v/>
      </c>
    </row>
    <row r="4195" spans="1:9">
      <c r="A4195" s="32" t="s">
        <v>2235</v>
      </c>
      <c r="B4195" s="32" t="s">
        <v>2598</v>
      </c>
      <c r="C4195" s="32">
        <v>1</v>
      </c>
      <c r="D4195" s="32">
        <v>1</v>
      </c>
      <c r="E4195" s="26" t="str">
        <f>IFERROR(MATCH(A4195,기사별유입!$J$3:$J$3072,0),"")</f>
        <v/>
      </c>
      <c r="F4195" s="26" t="str">
        <f>IF(E4195="","",E4195&amp;"@"&amp;COUNTIF($E$1:E4195,E4195))</f>
        <v/>
      </c>
      <c r="G4195" s="26" t="str">
        <f t="shared" si="65"/>
        <v>Naver 검색</v>
      </c>
      <c r="I4195" s="26" t="str">
        <f>IF(E4195="","",INDEX('기사 리스트'!B:B,MATCH("https://skinnonews.com"&amp;A4195,'기사 리스트'!C:C,0)))</f>
        <v/>
      </c>
    </row>
    <row r="4196" spans="1:9">
      <c r="A4196" s="32" t="s">
        <v>3058</v>
      </c>
      <c r="B4196" s="32" t="s">
        <v>2598</v>
      </c>
      <c r="C4196" s="32">
        <v>1</v>
      </c>
      <c r="D4196" s="32">
        <v>1</v>
      </c>
      <c r="E4196" s="26" t="str">
        <f>IFERROR(MATCH(A4196,기사별유입!$J$3:$J$3072,0),"")</f>
        <v/>
      </c>
      <c r="F4196" s="26" t="str">
        <f>IF(E4196="","",E4196&amp;"@"&amp;COUNTIF($E$1:E4196,E4196))</f>
        <v/>
      </c>
      <c r="G4196" s="26" t="str">
        <f t="shared" si="65"/>
        <v>Naver 검색</v>
      </c>
      <c r="I4196" s="26" t="str">
        <f>IF(E4196="","",INDEX('기사 리스트'!B:B,MATCH("https://skinnonews.com"&amp;A4196,'기사 리스트'!C:C,0)))</f>
        <v/>
      </c>
    </row>
    <row r="4197" spans="1:9">
      <c r="A4197" s="32" t="s">
        <v>4014</v>
      </c>
      <c r="B4197" s="32" t="s">
        <v>2596</v>
      </c>
      <c r="C4197" s="32">
        <v>1</v>
      </c>
      <c r="D4197" s="32">
        <v>1</v>
      </c>
      <c r="E4197" s="26" t="str">
        <f>IFERROR(MATCH(A4197,기사별유입!$J$3:$J$3072,0),"")</f>
        <v/>
      </c>
      <c r="F4197" s="26" t="str">
        <f>IF(E4197="","",E4197&amp;"@"&amp;COUNTIF($E$1:E4197,E4197))</f>
        <v/>
      </c>
      <c r="G4197" s="26" t="str">
        <f t="shared" si="65"/>
        <v>Google 검색</v>
      </c>
      <c r="I4197" s="26" t="str">
        <f>IF(E4197="","",INDEX('기사 리스트'!B:B,MATCH("https://skinnonews.com"&amp;A4197,'기사 리스트'!C:C,0)))</f>
        <v/>
      </c>
    </row>
    <row r="4198" spans="1:9">
      <c r="A4198" s="32" t="s">
        <v>1631</v>
      </c>
      <c r="B4198" s="32" t="s">
        <v>2597</v>
      </c>
      <c r="C4198" s="32">
        <v>1</v>
      </c>
      <c r="D4198" s="32">
        <v>1</v>
      </c>
      <c r="E4198" s="26" t="str">
        <f>IFERROR(MATCH(A4198,기사별유입!$J$3:$J$3072,0),"")</f>
        <v/>
      </c>
      <c r="F4198" s="26" t="str">
        <f>IF(E4198="","",E4198&amp;"@"&amp;COUNTIF($E$1:E4198,E4198))</f>
        <v/>
      </c>
      <c r="G4198" s="26" t="str">
        <f t="shared" si="65"/>
        <v>직접유입</v>
      </c>
      <c r="I4198" s="26" t="str">
        <f>IF(E4198="","",INDEX('기사 리스트'!B:B,MATCH("https://skinnonews.com"&amp;A4198,'기사 리스트'!C:C,0)))</f>
        <v/>
      </c>
    </row>
    <row r="4199" spans="1:9">
      <c r="A4199" s="32" t="s">
        <v>3706</v>
      </c>
      <c r="B4199" s="32" t="s">
        <v>2609</v>
      </c>
      <c r="C4199" s="32">
        <v>1</v>
      </c>
      <c r="D4199" s="32">
        <v>1</v>
      </c>
      <c r="E4199" s="26" t="str">
        <f>IFERROR(MATCH(A4199,기사별유입!$J$3:$J$3072,0),"")</f>
        <v/>
      </c>
      <c r="F4199" s="26" t="str">
        <f>IF(E4199="","",E4199&amp;"@"&amp;COUNTIF($E$1:E4199,E4199))</f>
        <v/>
      </c>
      <c r="G4199" s="26" t="str">
        <f t="shared" si="65"/>
        <v>Bing</v>
      </c>
      <c r="I4199" s="26" t="str">
        <f>IF(E4199="","",INDEX('기사 리스트'!B:B,MATCH("https://skinnonews.com"&amp;A4199,'기사 리스트'!C:C,0)))</f>
        <v/>
      </c>
    </row>
    <row r="4200" spans="1:9">
      <c r="A4200" s="32" t="s">
        <v>3706</v>
      </c>
      <c r="B4200" s="32" t="s">
        <v>2598</v>
      </c>
      <c r="C4200" s="32">
        <v>1</v>
      </c>
      <c r="D4200" s="32">
        <v>1</v>
      </c>
      <c r="E4200" s="26" t="str">
        <f>IFERROR(MATCH(A4200,기사별유입!$J$3:$J$3072,0),"")</f>
        <v/>
      </c>
      <c r="F4200" s="26" t="str">
        <f>IF(E4200="","",E4200&amp;"@"&amp;COUNTIF($E$1:E4200,E4200))</f>
        <v/>
      </c>
      <c r="G4200" s="26" t="str">
        <f t="shared" si="65"/>
        <v>Naver 검색</v>
      </c>
      <c r="I4200" s="26" t="str">
        <f>IF(E4200="","",INDEX('기사 리스트'!B:B,MATCH("https://skinnonews.com"&amp;A4200,'기사 리스트'!C:C,0)))</f>
        <v/>
      </c>
    </row>
    <row r="4201" spans="1:9">
      <c r="A4201" s="32" t="s">
        <v>3708</v>
      </c>
      <c r="B4201" s="32" t="s">
        <v>2596</v>
      </c>
      <c r="C4201" s="32">
        <v>1</v>
      </c>
      <c r="D4201" s="32">
        <v>1</v>
      </c>
      <c r="E4201" s="26" t="str">
        <f>IFERROR(MATCH(A4201,기사별유입!$J$3:$J$3072,0),"")</f>
        <v/>
      </c>
      <c r="F4201" s="26" t="str">
        <f>IF(E4201="","",E4201&amp;"@"&amp;COUNTIF($E$1:E4201,E4201))</f>
        <v/>
      </c>
      <c r="G4201" s="26" t="str">
        <f t="shared" si="65"/>
        <v>Google 검색</v>
      </c>
      <c r="I4201" s="26" t="str">
        <f>IF(E4201="","",INDEX('기사 리스트'!B:B,MATCH("https://skinnonews.com"&amp;A4201,'기사 리스트'!C:C,0)))</f>
        <v/>
      </c>
    </row>
    <row r="4202" spans="1:9">
      <c r="A4202" s="32" t="s">
        <v>3708</v>
      </c>
      <c r="B4202" s="32" t="s">
        <v>2598</v>
      </c>
      <c r="C4202" s="32">
        <v>1</v>
      </c>
      <c r="D4202" s="32">
        <v>1</v>
      </c>
      <c r="E4202" s="26" t="str">
        <f>IFERROR(MATCH(A4202,기사별유입!$J$3:$J$3072,0),"")</f>
        <v/>
      </c>
      <c r="F4202" s="26" t="str">
        <f>IF(E4202="","",E4202&amp;"@"&amp;COUNTIF($E$1:E4202,E4202))</f>
        <v/>
      </c>
      <c r="G4202" s="26" t="str">
        <f t="shared" si="65"/>
        <v>Naver 검색</v>
      </c>
      <c r="I4202" s="26" t="str">
        <f>IF(E4202="","",INDEX('기사 리스트'!B:B,MATCH("https://skinnonews.com"&amp;A4202,'기사 리스트'!C:C,0)))</f>
        <v/>
      </c>
    </row>
    <row r="4203" spans="1:9">
      <c r="A4203" s="32" t="s">
        <v>1227</v>
      </c>
      <c r="B4203" s="32" t="s">
        <v>2598</v>
      </c>
      <c r="C4203" s="32">
        <v>1</v>
      </c>
      <c r="D4203" s="32">
        <v>1</v>
      </c>
      <c r="E4203" s="26" t="str">
        <f>IFERROR(MATCH(A4203,기사별유입!$J$3:$J$3072,0),"")</f>
        <v/>
      </c>
      <c r="F4203" s="26" t="str">
        <f>IF(E4203="","",E4203&amp;"@"&amp;COUNTIF($E$1:E4203,E4203))</f>
        <v/>
      </c>
      <c r="G4203" s="26" t="str">
        <f t="shared" si="65"/>
        <v>Naver 검색</v>
      </c>
      <c r="I4203" s="26" t="str">
        <f>IF(E4203="","",INDEX('기사 리스트'!B:B,MATCH("https://skinnonews.com"&amp;A4203,'기사 리스트'!C:C,0)))</f>
        <v/>
      </c>
    </row>
    <row r="4204" spans="1:9">
      <c r="A4204" s="32" t="s">
        <v>2414</v>
      </c>
      <c r="B4204" s="32" t="s">
        <v>2597</v>
      </c>
      <c r="C4204" s="32">
        <v>1</v>
      </c>
      <c r="D4204" s="32">
        <v>1</v>
      </c>
      <c r="E4204" s="26" t="str">
        <f>IFERROR(MATCH(A4204,기사별유입!$J$3:$J$3072,0),"")</f>
        <v/>
      </c>
      <c r="F4204" s="26" t="str">
        <f>IF(E4204="","",E4204&amp;"@"&amp;COUNTIF($E$1:E4204,E4204))</f>
        <v/>
      </c>
      <c r="G4204" s="26" t="str">
        <f t="shared" si="65"/>
        <v>직접유입</v>
      </c>
      <c r="I4204" s="26" t="str">
        <f>IF(E4204="","",INDEX('기사 리스트'!B:B,MATCH("https://skinnonews.com"&amp;A4204,'기사 리스트'!C:C,0)))</f>
        <v/>
      </c>
    </row>
    <row r="4205" spans="1:9">
      <c r="A4205" s="32" t="s">
        <v>3059</v>
      </c>
      <c r="B4205" s="32" t="s">
        <v>2609</v>
      </c>
      <c r="C4205" s="32">
        <v>1</v>
      </c>
      <c r="D4205" s="32">
        <v>1</v>
      </c>
      <c r="E4205" s="26" t="str">
        <f>IFERROR(MATCH(A4205,기사별유입!$J$3:$J$3072,0),"")</f>
        <v/>
      </c>
      <c r="F4205" s="26" t="str">
        <f>IF(E4205="","",E4205&amp;"@"&amp;COUNTIF($E$1:E4205,E4205))</f>
        <v/>
      </c>
      <c r="G4205" s="26" t="str">
        <f t="shared" si="65"/>
        <v>Bing</v>
      </c>
      <c r="I4205" s="26" t="str">
        <f>IF(E4205="","",INDEX('기사 리스트'!B:B,MATCH("https://skinnonews.com"&amp;A4205,'기사 리스트'!C:C,0)))</f>
        <v/>
      </c>
    </row>
    <row r="4206" spans="1:9">
      <c r="A4206" s="32" t="s">
        <v>3059</v>
      </c>
      <c r="B4206" s="32" t="s">
        <v>2596</v>
      </c>
      <c r="C4206" s="32">
        <v>1</v>
      </c>
      <c r="D4206" s="32">
        <v>1</v>
      </c>
      <c r="E4206" s="26" t="str">
        <f>IFERROR(MATCH(A4206,기사별유입!$J$3:$J$3072,0),"")</f>
        <v/>
      </c>
      <c r="F4206" s="26" t="str">
        <f>IF(E4206="","",E4206&amp;"@"&amp;COUNTIF($E$1:E4206,E4206))</f>
        <v/>
      </c>
      <c r="G4206" s="26" t="str">
        <f t="shared" si="65"/>
        <v>Google 검색</v>
      </c>
      <c r="I4206" s="26" t="str">
        <f>IF(E4206="","",INDEX('기사 리스트'!B:B,MATCH("https://skinnonews.com"&amp;A4206,'기사 리스트'!C:C,0)))</f>
        <v/>
      </c>
    </row>
    <row r="4207" spans="1:9">
      <c r="A4207" s="32" t="s">
        <v>3130</v>
      </c>
      <c r="B4207" s="32" t="s">
        <v>2596</v>
      </c>
      <c r="C4207" s="32">
        <v>1</v>
      </c>
      <c r="D4207" s="32">
        <v>1</v>
      </c>
      <c r="E4207" s="26" t="str">
        <f>IFERROR(MATCH(A4207,기사별유입!$J$3:$J$3072,0),"")</f>
        <v/>
      </c>
      <c r="F4207" s="26" t="str">
        <f>IF(E4207="","",E4207&amp;"@"&amp;COUNTIF($E$1:E4207,E4207))</f>
        <v/>
      </c>
      <c r="G4207" s="26" t="str">
        <f t="shared" si="65"/>
        <v>Google 검색</v>
      </c>
      <c r="I4207" s="26" t="str">
        <f>IF(E4207="","",INDEX('기사 리스트'!B:B,MATCH("https://skinnonews.com"&amp;A4207,'기사 리스트'!C:C,0)))</f>
        <v/>
      </c>
    </row>
    <row r="4208" spans="1:9">
      <c r="A4208" s="32" t="s">
        <v>1191</v>
      </c>
      <c r="B4208" s="32" t="s">
        <v>2598</v>
      </c>
      <c r="C4208" s="32">
        <v>1</v>
      </c>
      <c r="D4208" s="32">
        <v>1</v>
      </c>
      <c r="E4208" s="26" t="str">
        <f>IFERROR(MATCH(A4208,기사별유입!$J$3:$J$3072,0),"")</f>
        <v/>
      </c>
      <c r="F4208" s="26" t="str">
        <f>IF(E4208="","",E4208&amp;"@"&amp;COUNTIF($E$1:E4208,E4208))</f>
        <v/>
      </c>
      <c r="G4208" s="26" t="str">
        <f t="shared" si="65"/>
        <v>Naver 검색</v>
      </c>
      <c r="I4208" s="26" t="str">
        <f>IF(E4208="","",INDEX('기사 리스트'!B:B,MATCH("https://skinnonews.com"&amp;A4208,'기사 리스트'!C:C,0)))</f>
        <v/>
      </c>
    </row>
    <row r="4209" spans="1:9">
      <c r="A4209" s="32" t="s">
        <v>4015</v>
      </c>
      <c r="B4209" s="32" t="s">
        <v>4840</v>
      </c>
      <c r="C4209" s="32">
        <v>1</v>
      </c>
      <c r="D4209" s="32">
        <v>1</v>
      </c>
      <c r="E4209" s="26" t="str">
        <f>IFERROR(MATCH(A4209,기사별유입!$J$3:$J$3072,0),"")</f>
        <v/>
      </c>
      <c r="F4209" s="26" t="str">
        <f>IF(E4209="","",E4209&amp;"@"&amp;COUNTIF($E$1:E4209,E4209))</f>
        <v/>
      </c>
      <c r="G4209" s="26" t="str">
        <f t="shared" si="65"/>
        <v>Garipay.blogspot.com</v>
      </c>
      <c r="I4209" s="26" t="str">
        <f>IF(E4209="","",INDEX('기사 리스트'!B:B,MATCH("https://skinnonews.com"&amp;A4209,'기사 리스트'!C:C,0)))</f>
        <v/>
      </c>
    </row>
    <row r="4210" spans="1:9">
      <c r="A4210" s="32" t="s">
        <v>1886</v>
      </c>
      <c r="B4210" s="32" t="s">
        <v>2596</v>
      </c>
      <c r="C4210" s="32">
        <v>1</v>
      </c>
      <c r="D4210" s="32">
        <v>1</v>
      </c>
      <c r="E4210" s="26" t="str">
        <f>IFERROR(MATCH(A4210,기사별유입!$J$3:$J$3072,0),"")</f>
        <v/>
      </c>
      <c r="F4210" s="26" t="str">
        <f>IF(E4210="","",E4210&amp;"@"&amp;COUNTIF($E$1:E4210,E4210))</f>
        <v/>
      </c>
      <c r="G4210" s="26" t="str">
        <f t="shared" si="65"/>
        <v>Google 검색</v>
      </c>
      <c r="I4210" s="26" t="str">
        <f>IF(E4210="","",INDEX('기사 리스트'!B:B,MATCH("https://skinnonews.com"&amp;A4210,'기사 리스트'!C:C,0)))</f>
        <v/>
      </c>
    </row>
    <row r="4211" spans="1:9">
      <c r="A4211" s="32" t="s">
        <v>1886</v>
      </c>
      <c r="B4211" s="32" t="s">
        <v>2598</v>
      </c>
      <c r="C4211" s="32">
        <v>1</v>
      </c>
      <c r="D4211" s="32">
        <v>1</v>
      </c>
      <c r="E4211" s="26" t="str">
        <f>IFERROR(MATCH(A4211,기사별유입!$J$3:$J$3072,0),"")</f>
        <v/>
      </c>
      <c r="F4211" s="26" t="str">
        <f>IF(E4211="","",E4211&amp;"@"&amp;COUNTIF($E$1:E4211,E4211))</f>
        <v/>
      </c>
      <c r="G4211" s="26" t="str">
        <f t="shared" si="65"/>
        <v>Naver 검색</v>
      </c>
      <c r="I4211" s="26" t="str">
        <f>IF(E4211="","",INDEX('기사 리스트'!B:B,MATCH("https://skinnonews.com"&amp;A4211,'기사 리스트'!C:C,0)))</f>
        <v/>
      </c>
    </row>
    <row r="4212" spans="1:9">
      <c r="A4212" s="32" t="s">
        <v>1195</v>
      </c>
      <c r="B4212" s="32" t="s">
        <v>2596</v>
      </c>
      <c r="C4212" s="32">
        <v>1</v>
      </c>
      <c r="D4212" s="32">
        <v>1</v>
      </c>
      <c r="E4212" s="26" t="str">
        <f>IFERROR(MATCH(A4212,기사별유입!$J$3:$J$3072,0),"")</f>
        <v/>
      </c>
      <c r="F4212" s="26" t="str">
        <f>IF(E4212="","",E4212&amp;"@"&amp;COUNTIF($E$1:E4212,E4212))</f>
        <v/>
      </c>
      <c r="G4212" s="26" t="str">
        <f t="shared" si="65"/>
        <v>Google 검색</v>
      </c>
      <c r="I4212" s="26" t="str">
        <f>IF(E4212="","",INDEX('기사 리스트'!B:B,MATCH("https://skinnonews.com"&amp;A4212,'기사 리스트'!C:C,0)))</f>
        <v/>
      </c>
    </row>
    <row r="4213" spans="1:9">
      <c r="A4213" s="32" t="s">
        <v>1368</v>
      </c>
      <c r="B4213" s="32" t="s">
        <v>2598</v>
      </c>
      <c r="C4213" s="32">
        <v>1</v>
      </c>
      <c r="D4213" s="32">
        <v>1</v>
      </c>
      <c r="E4213" s="26" t="str">
        <f>IFERROR(MATCH(A4213,기사별유입!$J$3:$J$3072,0),"")</f>
        <v/>
      </c>
      <c r="F4213" s="26" t="str">
        <f>IF(E4213="","",E4213&amp;"@"&amp;COUNTIF($E$1:E4213,E4213))</f>
        <v/>
      </c>
      <c r="G4213" s="26" t="str">
        <f t="shared" si="65"/>
        <v>Naver 검색</v>
      </c>
      <c r="I4213" s="26" t="str">
        <f>IF(E4213="","",INDEX('기사 리스트'!B:B,MATCH("https://skinnonews.com"&amp;A4213,'기사 리스트'!C:C,0)))</f>
        <v/>
      </c>
    </row>
    <row r="4214" spans="1:9">
      <c r="A4214" s="32" t="s">
        <v>1400</v>
      </c>
      <c r="B4214" s="32" t="s">
        <v>2627</v>
      </c>
      <c r="C4214" s="32">
        <v>1</v>
      </c>
      <c r="D4214" s="32">
        <v>1</v>
      </c>
      <c r="E4214" s="26" t="str">
        <f>IFERROR(MATCH(A4214,기사별유입!$J$3:$J$3072,0),"")</f>
        <v/>
      </c>
      <c r="F4214" s="26" t="str">
        <f>IF(E4214="","",E4214&amp;"@"&amp;COUNTIF($E$1:E4214,E4214))</f>
        <v/>
      </c>
      <c r="G4214" s="26" t="str">
        <f t="shared" si="65"/>
        <v>Blog.naver.com</v>
      </c>
      <c r="I4214" s="26" t="str">
        <f>IF(E4214="","",INDEX('기사 리스트'!B:B,MATCH("https://skinnonews.com"&amp;A4214,'기사 리스트'!C:C,0)))</f>
        <v/>
      </c>
    </row>
    <row r="4215" spans="1:9">
      <c r="A4215" s="32" t="s">
        <v>3500</v>
      </c>
      <c r="B4215" s="32" t="s">
        <v>2597</v>
      </c>
      <c r="C4215" s="32">
        <v>1</v>
      </c>
      <c r="D4215" s="32">
        <v>1</v>
      </c>
      <c r="E4215" s="26" t="str">
        <f>IFERROR(MATCH(A4215,기사별유입!$J$3:$J$3072,0),"")</f>
        <v/>
      </c>
      <c r="F4215" s="26" t="str">
        <f>IF(E4215="","",E4215&amp;"@"&amp;COUNTIF($E$1:E4215,E4215))</f>
        <v/>
      </c>
      <c r="G4215" s="26" t="str">
        <f t="shared" si="65"/>
        <v>직접유입</v>
      </c>
      <c r="I4215" s="26" t="str">
        <f>IF(E4215="","",INDEX('기사 리스트'!B:B,MATCH("https://skinnonews.com"&amp;A4215,'기사 리스트'!C:C,0)))</f>
        <v/>
      </c>
    </row>
    <row r="4216" spans="1:9">
      <c r="A4216" s="32" t="s">
        <v>3500</v>
      </c>
      <c r="B4216" s="32" t="s">
        <v>2598</v>
      </c>
      <c r="C4216" s="32">
        <v>1</v>
      </c>
      <c r="D4216" s="32">
        <v>1</v>
      </c>
      <c r="E4216" s="26" t="str">
        <f>IFERROR(MATCH(A4216,기사별유입!$J$3:$J$3072,0),"")</f>
        <v/>
      </c>
      <c r="F4216" s="26" t="str">
        <f>IF(E4216="","",E4216&amp;"@"&amp;COUNTIF($E$1:E4216,E4216))</f>
        <v/>
      </c>
      <c r="G4216" s="26" t="str">
        <f t="shared" si="65"/>
        <v>Naver 검색</v>
      </c>
      <c r="I4216" s="26" t="str">
        <f>IF(E4216="","",INDEX('기사 리스트'!B:B,MATCH("https://skinnonews.com"&amp;A4216,'기사 리스트'!C:C,0)))</f>
        <v/>
      </c>
    </row>
    <row r="4217" spans="1:9">
      <c r="A4217" s="32" t="s">
        <v>2236</v>
      </c>
      <c r="B4217" s="32" t="s">
        <v>2606</v>
      </c>
      <c r="C4217" s="32">
        <v>1</v>
      </c>
      <c r="D4217" s="32">
        <v>1</v>
      </c>
      <c r="E4217" s="26" t="str">
        <f>IFERROR(MATCH(A4217,기사별유입!$J$3:$J$3072,0),"")</f>
        <v/>
      </c>
      <c r="F4217" s="26" t="str">
        <f>IF(E4217="","",E4217&amp;"@"&amp;COUNTIF($E$1:E4217,E4217))</f>
        <v/>
      </c>
      <c r="G4217" s="26" t="str">
        <f t="shared" si="65"/>
        <v>M.search.naver.com</v>
      </c>
      <c r="I4217" s="26" t="str">
        <f>IF(E4217="","",INDEX('기사 리스트'!B:B,MATCH("https://skinnonews.com"&amp;A4217,'기사 리스트'!C:C,0)))</f>
        <v/>
      </c>
    </row>
    <row r="4218" spans="1:9">
      <c r="A4218" s="32" t="s">
        <v>2236</v>
      </c>
      <c r="B4218" s="32" t="s">
        <v>2598</v>
      </c>
      <c r="C4218" s="32">
        <v>1</v>
      </c>
      <c r="D4218" s="32">
        <v>1</v>
      </c>
      <c r="E4218" s="26" t="str">
        <f>IFERROR(MATCH(A4218,기사별유입!$J$3:$J$3072,0),"")</f>
        <v/>
      </c>
      <c r="F4218" s="26" t="str">
        <f>IF(E4218="","",E4218&amp;"@"&amp;COUNTIF($E$1:E4218,E4218))</f>
        <v/>
      </c>
      <c r="G4218" s="26" t="str">
        <f t="shared" si="65"/>
        <v>Naver 검색</v>
      </c>
      <c r="I4218" s="26" t="str">
        <f>IF(E4218="","",INDEX('기사 리스트'!B:B,MATCH("https://skinnonews.com"&amp;A4218,'기사 리스트'!C:C,0)))</f>
        <v/>
      </c>
    </row>
    <row r="4219" spans="1:9">
      <c r="A4219" s="32" t="s">
        <v>4016</v>
      </c>
      <c r="B4219" s="32" t="s">
        <v>2596</v>
      </c>
      <c r="C4219" s="32">
        <v>1</v>
      </c>
      <c r="D4219" s="32">
        <v>1</v>
      </c>
      <c r="E4219" s="26" t="str">
        <f>IFERROR(MATCH(A4219,기사별유입!$J$3:$J$3072,0),"")</f>
        <v/>
      </c>
      <c r="F4219" s="26" t="str">
        <f>IF(E4219="","",E4219&amp;"@"&amp;COUNTIF($E$1:E4219,E4219))</f>
        <v/>
      </c>
      <c r="G4219" s="26" t="str">
        <f t="shared" si="65"/>
        <v>Google 검색</v>
      </c>
      <c r="I4219" s="26" t="str">
        <f>IF(E4219="","",INDEX('기사 리스트'!B:B,MATCH("https://skinnonews.com"&amp;A4219,'기사 리스트'!C:C,0)))</f>
        <v/>
      </c>
    </row>
    <row r="4220" spans="1:9">
      <c r="A4220" s="32" t="s">
        <v>1212</v>
      </c>
      <c r="B4220" s="32" t="s">
        <v>2603</v>
      </c>
      <c r="C4220" s="32">
        <v>1</v>
      </c>
      <c r="D4220" s="32">
        <v>1</v>
      </c>
      <c r="E4220" s="26" t="str">
        <f>IFERROR(MATCH(A4220,기사별유입!$J$3:$J$3072,0),"")</f>
        <v/>
      </c>
      <c r="F4220" s="26" t="str">
        <f>IF(E4220="","",E4220&amp;"@"&amp;COUNTIF($E$1:E4220,E4220))</f>
        <v/>
      </c>
      <c r="G4220" s="26" t="str">
        <f t="shared" si="65"/>
        <v>Skenergy.com</v>
      </c>
      <c r="I4220" s="26" t="str">
        <f>IF(E4220="","",INDEX('기사 리스트'!B:B,MATCH("https://skinnonews.com"&amp;A4220,'기사 리스트'!C:C,0)))</f>
        <v/>
      </c>
    </row>
    <row r="4221" spans="1:9">
      <c r="A4221" s="32" t="s">
        <v>1727</v>
      </c>
      <c r="B4221" s="32" t="s">
        <v>2609</v>
      </c>
      <c r="C4221" s="32">
        <v>1</v>
      </c>
      <c r="D4221" s="32">
        <v>1</v>
      </c>
      <c r="E4221" s="26" t="str">
        <f>IFERROR(MATCH(A4221,기사별유입!$J$3:$J$3072,0),"")</f>
        <v/>
      </c>
      <c r="F4221" s="26" t="str">
        <f>IF(E4221="","",E4221&amp;"@"&amp;COUNTIF($E$1:E4221,E4221))</f>
        <v/>
      </c>
      <c r="G4221" s="26" t="str">
        <f t="shared" si="65"/>
        <v>Bing</v>
      </c>
      <c r="I4221" s="26" t="str">
        <f>IF(E4221="","",INDEX('기사 리스트'!B:B,MATCH("https://skinnonews.com"&amp;A4221,'기사 리스트'!C:C,0)))</f>
        <v/>
      </c>
    </row>
    <row r="4222" spans="1:9">
      <c r="A4222" s="32" t="s">
        <v>1727</v>
      </c>
      <c r="B4222" s="32" t="s">
        <v>2596</v>
      </c>
      <c r="C4222" s="32">
        <v>1</v>
      </c>
      <c r="D4222" s="32">
        <v>1</v>
      </c>
      <c r="E4222" s="26" t="str">
        <f>IFERROR(MATCH(A4222,기사별유입!$J$3:$J$3072,0),"")</f>
        <v/>
      </c>
      <c r="F4222" s="26" t="str">
        <f>IF(E4222="","",E4222&amp;"@"&amp;COUNTIF($E$1:E4222,E4222))</f>
        <v/>
      </c>
      <c r="G4222" s="26" t="str">
        <f t="shared" si="65"/>
        <v>Google 검색</v>
      </c>
      <c r="I4222" s="26" t="str">
        <f>IF(E4222="","",INDEX('기사 리스트'!B:B,MATCH("https://skinnonews.com"&amp;A4222,'기사 리스트'!C:C,0)))</f>
        <v/>
      </c>
    </row>
    <row r="4223" spans="1:9">
      <c r="A4223" s="32" t="s">
        <v>1727</v>
      </c>
      <c r="B4223" s="32" t="s">
        <v>4842</v>
      </c>
      <c r="C4223" s="32">
        <v>1</v>
      </c>
      <c r="D4223" s="32">
        <v>1</v>
      </c>
      <c r="E4223" s="26" t="str">
        <f>IFERROR(MATCH(A4223,기사별유입!$J$3:$J$3072,0),"")</f>
        <v/>
      </c>
      <c r="F4223" s="26" t="str">
        <f>IF(E4223="","",E4223&amp;"@"&amp;COUNTIF($E$1:E4223,E4223))</f>
        <v/>
      </c>
      <c r="G4223" s="26" t="str">
        <f t="shared" si="65"/>
        <v>Vgmp.co.kr</v>
      </c>
      <c r="I4223" s="26" t="str">
        <f>IF(E4223="","",INDEX('기사 리스트'!B:B,MATCH("https://skinnonews.com"&amp;A4223,'기사 리스트'!C:C,0)))</f>
        <v/>
      </c>
    </row>
    <row r="4224" spans="1:9">
      <c r="A4224" s="32" t="s">
        <v>1800</v>
      </c>
      <c r="B4224" s="32" t="s">
        <v>2598</v>
      </c>
      <c r="C4224" s="32">
        <v>1</v>
      </c>
      <c r="D4224" s="32">
        <v>1</v>
      </c>
      <c r="E4224" s="26" t="str">
        <f>IFERROR(MATCH(A4224,기사별유입!$J$3:$J$3072,0),"")</f>
        <v/>
      </c>
      <c r="F4224" s="26" t="str">
        <f>IF(E4224="","",E4224&amp;"@"&amp;COUNTIF($E$1:E4224,E4224))</f>
        <v/>
      </c>
      <c r="G4224" s="26" t="str">
        <f t="shared" si="65"/>
        <v>Naver 검색</v>
      </c>
      <c r="I4224" s="26" t="str">
        <f>IF(E4224="","",INDEX('기사 리스트'!B:B,MATCH("https://skinnonews.com"&amp;A4224,'기사 리스트'!C:C,0)))</f>
        <v/>
      </c>
    </row>
    <row r="4225" spans="1:9">
      <c r="A4225" s="32" t="s">
        <v>1120</v>
      </c>
      <c r="B4225" s="32" t="s">
        <v>2601</v>
      </c>
      <c r="C4225" s="32">
        <v>1</v>
      </c>
      <c r="D4225" s="32">
        <v>1</v>
      </c>
      <c r="E4225" s="26" t="str">
        <f>IFERROR(MATCH(A4225,기사별유입!$J$3:$J$3072,0),"")</f>
        <v/>
      </c>
      <c r="F4225" s="26" t="str">
        <f>IF(E4225="","",E4225&amp;"@"&amp;COUNTIF($E$1:E4225,E4225))</f>
        <v/>
      </c>
      <c r="G4225" s="26" t="str">
        <f t="shared" si="65"/>
        <v>Naver.com</v>
      </c>
      <c r="I4225" s="26" t="str">
        <f>IF(E4225="","",INDEX('기사 리스트'!B:B,MATCH("https://skinnonews.com"&amp;A4225,'기사 리스트'!C:C,0)))</f>
        <v/>
      </c>
    </row>
    <row r="4226" spans="1:9">
      <c r="A4226" s="32" t="s">
        <v>4017</v>
      </c>
      <c r="B4226" s="32" t="s">
        <v>2598</v>
      </c>
      <c r="C4226" s="32">
        <v>1</v>
      </c>
      <c r="D4226" s="32">
        <v>1</v>
      </c>
      <c r="E4226" s="26" t="str">
        <f>IFERROR(MATCH(A4226,기사별유입!$J$3:$J$3072,0),"")</f>
        <v/>
      </c>
      <c r="F4226" s="26" t="str">
        <f>IF(E4226="","",E4226&amp;"@"&amp;COUNTIF($E$1:E4226,E4226))</f>
        <v/>
      </c>
      <c r="G4226" s="26" t="str">
        <f t="shared" si="65"/>
        <v>Naver 검색</v>
      </c>
      <c r="I4226" s="26" t="str">
        <f>IF(E4226="","",INDEX('기사 리스트'!B:B,MATCH("https://skinnonews.com"&amp;A4226,'기사 리스트'!C:C,0)))</f>
        <v/>
      </c>
    </row>
    <row r="4227" spans="1:9">
      <c r="A4227" s="32" t="s">
        <v>2416</v>
      </c>
      <c r="B4227" s="32" t="s">
        <v>2596</v>
      </c>
      <c r="C4227" s="32">
        <v>1</v>
      </c>
      <c r="D4227" s="32">
        <v>1</v>
      </c>
      <c r="E4227" s="26" t="str">
        <f>IFERROR(MATCH(A4227,기사별유입!$J$3:$J$3072,0),"")</f>
        <v/>
      </c>
      <c r="F4227" s="26" t="str">
        <f>IF(E4227="","",E4227&amp;"@"&amp;COUNTIF($E$1:E4227,E4227))</f>
        <v/>
      </c>
      <c r="G4227" s="26" t="str">
        <f t="shared" ref="G4227:G4290" si="66">IF(B4227="naver","Naver 검색",IF(B4227="google","Google 검색",IF(B4227="(direct)","직접유입",UPPER(LEFT(B4227,1))&amp;MID(B4227,2,99))))</f>
        <v>Google 검색</v>
      </c>
      <c r="I4227" s="26" t="str">
        <f>IF(E4227="","",INDEX('기사 리스트'!B:B,MATCH("https://skinnonews.com"&amp;A4227,'기사 리스트'!C:C,0)))</f>
        <v/>
      </c>
    </row>
    <row r="4228" spans="1:9">
      <c r="A4228" s="32" t="s">
        <v>1801</v>
      </c>
      <c r="B4228" s="32" t="s">
        <v>2596</v>
      </c>
      <c r="C4228" s="32">
        <v>1</v>
      </c>
      <c r="D4228" s="32">
        <v>1</v>
      </c>
      <c r="E4228" s="26" t="str">
        <f>IFERROR(MATCH(A4228,기사별유입!$J$3:$J$3072,0),"")</f>
        <v/>
      </c>
      <c r="F4228" s="26" t="str">
        <f>IF(E4228="","",E4228&amp;"@"&amp;COUNTIF($E$1:E4228,E4228))</f>
        <v/>
      </c>
      <c r="G4228" s="26" t="str">
        <f t="shared" si="66"/>
        <v>Google 검색</v>
      </c>
      <c r="I4228" s="26" t="str">
        <f>IF(E4228="","",INDEX('기사 리스트'!B:B,MATCH("https://skinnonews.com"&amp;A4228,'기사 리스트'!C:C,0)))</f>
        <v/>
      </c>
    </row>
    <row r="4229" spans="1:9">
      <c r="A4229" s="32" t="s">
        <v>2417</v>
      </c>
      <c r="B4229" s="32" t="s">
        <v>2597</v>
      </c>
      <c r="C4229" s="32">
        <v>1</v>
      </c>
      <c r="D4229" s="32">
        <v>1</v>
      </c>
      <c r="E4229" s="26" t="str">
        <f>IFERROR(MATCH(A4229,기사별유입!$J$3:$J$3072,0),"")</f>
        <v/>
      </c>
      <c r="F4229" s="26" t="str">
        <f>IF(E4229="","",E4229&amp;"@"&amp;COUNTIF($E$1:E4229,E4229))</f>
        <v/>
      </c>
      <c r="G4229" s="26" t="str">
        <f t="shared" si="66"/>
        <v>직접유입</v>
      </c>
      <c r="I4229" s="26" t="str">
        <f>IF(E4229="","",INDEX('기사 리스트'!B:B,MATCH("https://skinnonews.com"&amp;A4229,'기사 리스트'!C:C,0)))</f>
        <v/>
      </c>
    </row>
    <row r="4230" spans="1:9">
      <c r="A4230" s="32" t="s">
        <v>2417</v>
      </c>
      <c r="B4230" s="32" t="s">
        <v>2596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Google 검색</v>
      </c>
      <c r="I4230" s="26" t="str">
        <f>IF(E4230="","",INDEX('기사 리스트'!B:B,MATCH("https://skinnonews.com"&amp;A4230,'기사 리스트'!C:C,0)))</f>
        <v/>
      </c>
    </row>
    <row r="4231" spans="1:9">
      <c r="A4231" s="32" t="s">
        <v>2417</v>
      </c>
      <c r="B4231" s="32" t="s">
        <v>4842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Vgmp.co.kr</v>
      </c>
      <c r="I4231" s="26" t="str">
        <f>IF(E4231="","",INDEX('기사 리스트'!B:B,MATCH("https://skinnonews.com"&amp;A4231,'기사 리스트'!C:C,0)))</f>
        <v/>
      </c>
    </row>
    <row r="4232" spans="1:9">
      <c r="A4232" s="32" t="s">
        <v>1236</v>
      </c>
      <c r="B4232" s="32" t="s">
        <v>2609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Bing</v>
      </c>
      <c r="I4232" s="26" t="str">
        <f>IF(E4232="","",INDEX('기사 리스트'!B:B,MATCH("https://skinnonews.com"&amp;A4232,'기사 리스트'!C:C,0)))</f>
        <v/>
      </c>
    </row>
    <row r="4233" spans="1:9">
      <c r="A4233" s="32" t="s">
        <v>1993</v>
      </c>
      <c r="B4233" s="32" t="s">
        <v>2601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Naver.com</v>
      </c>
      <c r="I4233" s="26" t="str">
        <f>IF(E4233="","",INDEX('기사 리스트'!B:B,MATCH("https://skinnonews.com"&amp;A4233,'기사 리스트'!C:C,0)))</f>
        <v/>
      </c>
    </row>
    <row r="4234" spans="1:9">
      <c r="A4234" s="32" t="s">
        <v>1536</v>
      </c>
      <c r="B4234" s="32" t="s">
        <v>2597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직접유입</v>
      </c>
      <c r="I4234" s="26" t="str">
        <f>IF(E4234="","",INDEX('기사 리스트'!B:B,MATCH("https://skinnonews.com"&amp;A4234,'기사 리스트'!C:C,0)))</f>
        <v/>
      </c>
    </row>
    <row r="4235" spans="1:9">
      <c r="A4235" s="32" t="s">
        <v>4018</v>
      </c>
      <c r="B4235" s="32" t="s">
        <v>2612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Youtube.com</v>
      </c>
      <c r="I4235" s="26" t="str">
        <f>IF(E4235="","",INDEX('기사 리스트'!B:B,MATCH("https://skinnonews.com"&amp;A4235,'기사 리스트'!C:C,0)))</f>
        <v/>
      </c>
    </row>
    <row r="4236" spans="1:9">
      <c r="A4236" s="32" t="s">
        <v>4019</v>
      </c>
      <c r="B4236" s="32" t="s">
        <v>2596</v>
      </c>
      <c r="C4236" s="32">
        <v>1</v>
      </c>
      <c r="D4236" s="32">
        <v>1</v>
      </c>
      <c r="E4236" s="26" t="str">
        <f>IFERROR(MATCH(A4236,기사별유입!$J$3:$J$3072,0),"")</f>
        <v/>
      </c>
      <c r="F4236" s="26" t="str">
        <f>IF(E4236="","",E4236&amp;"@"&amp;COUNTIF($E$1:E4236,E4236))</f>
        <v/>
      </c>
      <c r="G4236" s="26" t="str">
        <f t="shared" si="66"/>
        <v>Google 검색</v>
      </c>
      <c r="I4236" s="26" t="str">
        <f>IF(E4236="","",INDEX('기사 리스트'!B:B,MATCH("https://skinnonews.com"&amp;A4236,'기사 리스트'!C:C,0)))</f>
        <v/>
      </c>
    </row>
    <row r="4237" spans="1:9">
      <c r="A4237" s="32" t="s">
        <v>2238</v>
      </c>
      <c r="B4237" s="32" t="s">
        <v>2596</v>
      </c>
      <c r="C4237" s="32">
        <v>1</v>
      </c>
      <c r="D4237" s="32">
        <v>1</v>
      </c>
      <c r="E4237" s="26" t="str">
        <f>IFERROR(MATCH(A4237,기사별유입!$J$3:$J$3072,0),"")</f>
        <v/>
      </c>
      <c r="F4237" s="26" t="str">
        <f>IF(E4237="","",E4237&amp;"@"&amp;COUNTIF($E$1:E4237,E4237))</f>
        <v/>
      </c>
      <c r="G4237" s="26" t="str">
        <f t="shared" si="66"/>
        <v>Google 검색</v>
      </c>
      <c r="I4237" s="26" t="str">
        <f>IF(E4237="","",INDEX('기사 리스트'!B:B,MATCH("https://skinnonews.com"&amp;A4237,'기사 리스트'!C:C,0)))</f>
        <v/>
      </c>
    </row>
    <row r="4238" spans="1:9">
      <c r="A4238" s="32" t="s">
        <v>4020</v>
      </c>
      <c r="B4238" s="32" t="s">
        <v>2596</v>
      </c>
      <c r="C4238" s="32">
        <v>1</v>
      </c>
      <c r="D4238" s="32">
        <v>1</v>
      </c>
      <c r="E4238" s="26" t="str">
        <f>IFERROR(MATCH(A4238,기사별유입!$J$3:$J$3072,0),"")</f>
        <v/>
      </c>
      <c r="F4238" s="26" t="str">
        <f>IF(E4238="","",E4238&amp;"@"&amp;COUNTIF($E$1:E4238,E4238))</f>
        <v/>
      </c>
      <c r="G4238" s="26" t="str">
        <f t="shared" si="66"/>
        <v>Google 검색</v>
      </c>
      <c r="I4238" s="26" t="str">
        <f>IF(E4238="","",INDEX('기사 리스트'!B:B,MATCH("https://skinnonews.com"&amp;A4238,'기사 리스트'!C:C,0)))</f>
        <v/>
      </c>
    </row>
    <row r="4239" spans="1:9">
      <c r="A4239" s="32" t="s">
        <v>4021</v>
      </c>
      <c r="B4239" s="32" t="s">
        <v>2596</v>
      </c>
      <c r="C4239" s="32">
        <v>1</v>
      </c>
      <c r="D4239" s="32">
        <v>1</v>
      </c>
      <c r="E4239" s="26" t="str">
        <f>IFERROR(MATCH(A4239,기사별유입!$J$3:$J$3072,0),"")</f>
        <v/>
      </c>
      <c r="F4239" s="26" t="str">
        <f>IF(E4239="","",E4239&amp;"@"&amp;COUNTIF($E$1:E4239,E4239))</f>
        <v/>
      </c>
      <c r="G4239" s="26" t="str">
        <f t="shared" si="66"/>
        <v>Google 검색</v>
      </c>
      <c r="I4239" s="26" t="str">
        <f>IF(E4239="","",INDEX('기사 리스트'!B:B,MATCH("https://skinnonews.com"&amp;A4239,'기사 리스트'!C:C,0)))</f>
        <v/>
      </c>
    </row>
    <row r="4240" spans="1:9">
      <c r="A4240" s="32" t="s">
        <v>4022</v>
      </c>
      <c r="B4240" s="32" t="s">
        <v>2596</v>
      </c>
      <c r="C4240" s="32">
        <v>1</v>
      </c>
      <c r="D4240" s="32">
        <v>1</v>
      </c>
      <c r="E4240" s="26" t="str">
        <f>IFERROR(MATCH(A4240,기사별유입!$J$3:$J$3072,0),"")</f>
        <v/>
      </c>
      <c r="F4240" s="26" t="str">
        <f>IF(E4240="","",E4240&amp;"@"&amp;COUNTIF($E$1:E4240,E4240))</f>
        <v/>
      </c>
      <c r="G4240" s="26" t="str">
        <f t="shared" si="66"/>
        <v>Google 검색</v>
      </c>
      <c r="I4240" s="26" t="str">
        <f>IF(E4240="","",INDEX('기사 리스트'!B:B,MATCH("https://skinnonews.com"&amp;A4240,'기사 리스트'!C:C,0)))</f>
        <v/>
      </c>
    </row>
    <row r="4241" spans="1:9">
      <c r="A4241" s="32" t="s">
        <v>1584</v>
      </c>
      <c r="B4241" s="32" t="s">
        <v>2598</v>
      </c>
      <c r="C4241" s="32">
        <v>1</v>
      </c>
      <c r="D4241" s="32">
        <v>1</v>
      </c>
      <c r="E4241" s="26" t="str">
        <f>IFERROR(MATCH(A4241,기사별유입!$J$3:$J$3072,0),"")</f>
        <v/>
      </c>
      <c r="F4241" s="26" t="str">
        <f>IF(E4241="","",E4241&amp;"@"&amp;COUNTIF($E$1:E4241,E4241))</f>
        <v/>
      </c>
      <c r="G4241" s="26" t="str">
        <f t="shared" si="66"/>
        <v>Naver 검색</v>
      </c>
      <c r="I4241" s="26" t="str">
        <f>IF(E4241="","",INDEX('기사 리스트'!B:B,MATCH("https://skinnonews.com"&amp;A4241,'기사 리스트'!C:C,0)))</f>
        <v/>
      </c>
    </row>
    <row r="4242" spans="1:9">
      <c r="A4242" s="32" t="s">
        <v>1584</v>
      </c>
      <c r="B4242" s="32" t="s">
        <v>2633</v>
      </c>
      <c r="C4242" s="32">
        <v>1</v>
      </c>
      <c r="D4242" s="32">
        <v>1</v>
      </c>
      <c r="E4242" s="26" t="str">
        <f>IFERROR(MATCH(A4242,기사별유입!$J$3:$J$3072,0),"")</f>
        <v/>
      </c>
      <c r="F4242" s="26" t="str">
        <f>IF(E4242="","",E4242&amp;"@"&amp;COUNTIF($E$1:E4242,E4242))</f>
        <v/>
      </c>
      <c r="G4242" s="26" t="str">
        <f t="shared" si="66"/>
        <v>Yahoo</v>
      </c>
      <c r="I4242" s="26" t="str">
        <f>IF(E4242="","",INDEX('기사 리스트'!B:B,MATCH("https://skinnonews.com"&amp;A4242,'기사 리스트'!C:C,0)))</f>
        <v/>
      </c>
    </row>
    <row r="4243" spans="1:9">
      <c r="A4243" s="32" t="s">
        <v>3501</v>
      </c>
      <c r="B4243" s="32" t="s">
        <v>2640</v>
      </c>
      <c r="C4243" s="32">
        <v>1</v>
      </c>
      <c r="D4243" s="32">
        <v>1</v>
      </c>
      <c r="E4243" s="26" t="str">
        <f>IFERROR(MATCH(A4243,기사별유입!$J$3:$J$3072,0),"")</f>
        <v/>
      </c>
      <c r="F4243" s="26" t="str">
        <f>IF(E4243="","",E4243&amp;"@"&amp;COUNTIF($E$1:E4243,E4243))</f>
        <v/>
      </c>
      <c r="G4243" s="26" t="str">
        <f t="shared" si="66"/>
        <v>Daum</v>
      </c>
      <c r="I4243" s="26" t="str">
        <f>IF(E4243="","",INDEX('기사 리스트'!B:B,MATCH("https://skinnonews.com"&amp;A4243,'기사 리스트'!C:C,0)))</f>
        <v/>
      </c>
    </row>
    <row r="4244" spans="1:9">
      <c r="A4244" s="32" t="s">
        <v>1994</v>
      </c>
      <c r="B4244" s="32" t="s">
        <v>2597</v>
      </c>
      <c r="C4244" s="32">
        <v>1</v>
      </c>
      <c r="D4244" s="32">
        <v>0</v>
      </c>
      <c r="E4244" s="26" t="str">
        <f>IFERROR(MATCH(A4244,기사별유입!$J$3:$J$3072,0),"")</f>
        <v/>
      </c>
      <c r="F4244" s="26" t="str">
        <f>IF(E4244="","",E4244&amp;"@"&amp;COUNTIF($E$1:E4244,E4244))</f>
        <v/>
      </c>
      <c r="G4244" s="26" t="str">
        <f t="shared" si="66"/>
        <v>직접유입</v>
      </c>
      <c r="I4244" s="26" t="str">
        <f>IF(E4244="","",INDEX('기사 리스트'!B:B,MATCH("https://skinnonews.com"&amp;A4244,'기사 리스트'!C:C,0)))</f>
        <v/>
      </c>
    </row>
    <row r="4245" spans="1:9">
      <c r="A4245" s="32" t="s">
        <v>4023</v>
      </c>
      <c r="B4245" s="32" t="s">
        <v>2612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Youtube.com</v>
      </c>
      <c r="I4245" s="26" t="str">
        <f>IF(E4245="","",INDEX('기사 리스트'!B:B,MATCH("https://skinnonews.com"&amp;A4245,'기사 리스트'!C:C,0)))</f>
        <v/>
      </c>
    </row>
    <row r="4246" spans="1:9">
      <c r="A4246" s="32" t="s">
        <v>4024</v>
      </c>
      <c r="B4246" s="32" t="s">
        <v>2597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직접유입</v>
      </c>
      <c r="I4246" s="26" t="str">
        <f>IF(E4246="","",INDEX('기사 리스트'!B:B,MATCH("https://skinnonews.com"&amp;A4246,'기사 리스트'!C:C,0)))</f>
        <v/>
      </c>
    </row>
    <row r="4247" spans="1:9">
      <c r="A4247" s="32" t="s">
        <v>4025</v>
      </c>
      <c r="B4247" s="32" t="s">
        <v>2596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Google 검색</v>
      </c>
      <c r="I4247" s="26" t="str">
        <f>IF(E4247="","",INDEX('기사 리스트'!B:B,MATCH("https://skinnonews.com"&amp;A4247,'기사 리스트'!C:C,0)))</f>
        <v/>
      </c>
    </row>
    <row r="4248" spans="1:9">
      <c r="A4248" s="32" t="s">
        <v>4026</v>
      </c>
      <c r="B4248" s="32" t="s">
        <v>2596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Google 검색</v>
      </c>
      <c r="I4248" s="26" t="str">
        <f>IF(E4248="","",INDEX('기사 리스트'!B:B,MATCH("https://skinnonews.com"&amp;A4248,'기사 리스트'!C:C,0)))</f>
        <v/>
      </c>
    </row>
    <row r="4249" spans="1:9">
      <c r="A4249" s="32" t="s">
        <v>1115</v>
      </c>
      <c r="B4249" s="32" t="s">
        <v>2597</v>
      </c>
      <c r="C4249" s="32">
        <v>1</v>
      </c>
      <c r="D4249" s="32">
        <v>1</v>
      </c>
      <c r="E4249" s="26">
        <f>IFERROR(MATCH(A4249,기사별유입!$J$3:$J$3072,0),"")</f>
        <v>23</v>
      </c>
      <c r="F4249" s="26" t="str">
        <f>IF(E4249="","",E4249&amp;"@"&amp;COUNTIF($E$1:E4249,E4249))</f>
        <v>23@5</v>
      </c>
      <c r="G4249" s="26" t="str">
        <f t="shared" si="66"/>
        <v>직접유입</v>
      </c>
      <c r="I4249" s="26" t="e">
        <f>IF(E4249="","",INDEX('기사 리스트'!B:B,MATCH("https://skinnonews.com"&amp;A4249,'기사 리스트'!C:C,0)))</f>
        <v>#N/A</v>
      </c>
    </row>
    <row r="4250" spans="1:9">
      <c r="A4250" s="32" t="s">
        <v>4027</v>
      </c>
      <c r="B4250" s="32" t="s">
        <v>2598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Naver 검색</v>
      </c>
      <c r="I4250" s="26" t="str">
        <f>IF(E4250="","",INDEX('기사 리스트'!B:B,MATCH("https://skinnonews.com"&amp;A4250,'기사 리스트'!C:C,0)))</f>
        <v/>
      </c>
    </row>
    <row r="4251" spans="1:9">
      <c r="A4251" s="32" t="s">
        <v>2240</v>
      </c>
      <c r="B4251" s="32" t="s">
        <v>2640</v>
      </c>
      <c r="C4251" s="32">
        <v>1</v>
      </c>
      <c r="D4251" s="32">
        <v>1</v>
      </c>
      <c r="E4251" s="26" t="str">
        <f>IFERROR(MATCH(A4251,기사별유입!$J$3:$J$3072,0),"")</f>
        <v/>
      </c>
      <c r="F4251" s="26" t="str">
        <f>IF(E4251="","",E4251&amp;"@"&amp;COUNTIF($E$1:E4251,E4251))</f>
        <v/>
      </c>
      <c r="G4251" s="26" t="str">
        <f t="shared" si="66"/>
        <v>Daum</v>
      </c>
      <c r="I4251" s="26" t="str">
        <f>IF(E4251="","",INDEX('기사 리스트'!B:B,MATCH("https://skinnonews.com"&amp;A4251,'기사 리스트'!C:C,0)))</f>
        <v/>
      </c>
    </row>
    <row r="4252" spans="1:9">
      <c r="A4252" s="32" t="s">
        <v>4028</v>
      </c>
      <c r="B4252" s="32" t="s">
        <v>2596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Google 검색</v>
      </c>
      <c r="I4252" s="26" t="str">
        <f>IF(E4252="","",INDEX('기사 리스트'!B:B,MATCH("https://skinnonews.com"&amp;A4252,'기사 리스트'!C:C,0)))</f>
        <v/>
      </c>
    </row>
    <row r="4253" spans="1:9">
      <c r="A4253" s="32" t="s">
        <v>1683</v>
      </c>
      <c r="B4253" s="32" t="s">
        <v>2643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Lens.google.com</v>
      </c>
      <c r="I4253" s="26" t="str">
        <f>IF(E4253="","",INDEX('기사 리스트'!B:B,MATCH("https://skinnonews.com"&amp;A4253,'기사 리스트'!C:C,0)))</f>
        <v/>
      </c>
    </row>
    <row r="4254" spans="1:9">
      <c r="A4254" s="32" t="s">
        <v>3594</v>
      </c>
      <c r="B4254" s="32" t="s">
        <v>2597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직접유입</v>
      </c>
      <c r="I4254" s="26" t="str">
        <f>IF(E4254="","",INDEX('기사 리스트'!B:B,MATCH("https://skinnonews.com"&amp;A4254,'기사 리스트'!C:C,0)))</f>
        <v/>
      </c>
    </row>
    <row r="4255" spans="1:9">
      <c r="A4255" s="32" t="s">
        <v>4029</v>
      </c>
      <c r="B4255" s="32" t="s">
        <v>2606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M.search.naver.com</v>
      </c>
      <c r="I4255" s="26" t="str">
        <f>IF(E4255="","",INDEX('기사 리스트'!B:B,MATCH("https://skinnonews.com"&amp;A4255,'기사 리스트'!C:C,0)))</f>
        <v/>
      </c>
    </row>
    <row r="4256" spans="1:9">
      <c r="A4256" s="32" t="s">
        <v>2418</v>
      </c>
      <c r="B4256" s="32" t="s">
        <v>2596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Google 검색</v>
      </c>
      <c r="I4256" s="26" t="str">
        <f>IF(E4256="","",INDEX('기사 리스트'!B:B,MATCH("https://skinnonews.com"&amp;A4256,'기사 리스트'!C:C,0)))</f>
        <v/>
      </c>
    </row>
    <row r="4257" spans="1:9">
      <c r="A4257" s="32" t="s">
        <v>2785</v>
      </c>
      <c r="B4257" s="32" t="s">
        <v>2598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Naver 검색</v>
      </c>
      <c r="I4257" s="26" t="str">
        <f>IF(E4257="","",INDEX('기사 리스트'!B:B,MATCH("https://skinnonews.com"&amp;A4257,'기사 리스트'!C:C,0)))</f>
        <v/>
      </c>
    </row>
    <row r="4258" spans="1:9">
      <c r="A4258" s="32" t="s">
        <v>2241</v>
      </c>
      <c r="B4258" s="32" t="s">
        <v>2606</v>
      </c>
      <c r="C4258" s="32">
        <v>1</v>
      </c>
      <c r="D4258" s="32">
        <v>1</v>
      </c>
      <c r="E4258" s="26" t="str">
        <f>IFERROR(MATCH(A4258,기사별유입!$J$3:$J$3072,0),"")</f>
        <v/>
      </c>
      <c r="F4258" s="26" t="str">
        <f>IF(E4258="","",E4258&amp;"@"&amp;COUNTIF($E$1:E4258,E4258))</f>
        <v/>
      </c>
      <c r="G4258" s="26" t="str">
        <f t="shared" si="66"/>
        <v>M.search.naver.com</v>
      </c>
      <c r="I4258" s="26" t="str">
        <f>IF(E4258="","",INDEX('기사 리스트'!B:B,MATCH("https://skinnonews.com"&amp;A4258,'기사 리스트'!C:C,0)))</f>
        <v/>
      </c>
    </row>
    <row r="4259" spans="1:9">
      <c r="A4259" s="32" t="s">
        <v>2241</v>
      </c>
      <c r="B4259" s="32" t="s">
        <v>2598</v>
      </c>
      <c r="C4259" s="32">
        <v>1</v>
      </c>
      <c r="D4259" s="32">
        <v>1</v>
      </c>
      <c r="E4259" s="26" t="str">
        <f>IFERROR(MATCH(A4259,기사별유입!$J$3:$J$3072,0),"")</f>
        <v/>
      </c>
      <c r="F4259" s="26" t="str">
        <f>IF(E4259="","",E4259&amp;"@"&amp;COUNTIF($E$1:E4259,E4259))</f>
        <v/>
      </c>
      <c r="G4259" s="26" t="str">
        <f t="shared" si="66"/>
        <v>Naver 검색</v>
      </c>
      <c r="I4259" s="26" t="str">
        <f>IF(E4259="","",INDEX('기사 리스트'!B:B,MATCH("https://skinnonews.com"&amp;A4259,'기사 리스트'!C:C,0)))</f>
        <v/>
      </c>
    </row>
    <row r="4260" spans="1:9">
      <c r="A4260" s="32" t="s">
        <v>1198</v>
      </c>
      <c r="B4260" s="32" t="s">
        <v>2609</v>
      </c>
      <c r="C4260" s="32">
        <v>1</v>
      </c>
      <c r="D4260" s="32">
        <v>1</v>
      </c>
      <c r="E4260" s="26" t="str">
        <f>IFERROR(MATCH(A4260,기사별유입!$J$3:$J$3072,0),"")</f>
        <v/>
      </c>
      <c r="F4260" s="26" t="str">
        <f>IF(E4260="","",E4260&amp;"@"&amp;COUNTIF($E$1:E4260,E4260))</f>
        <v/>
      </c>
      <c r="G4260" s="26" t="str">
        <f t="shared" si="66"/>
        <v>Bing</v>
      </c>
      <c r="I4260" s="26" t="str">
        <f>IF(E4260="","",INDEX('기사 리스트'!B:B,MATCH("https://skinnonews.com"&amp;A4260,'기사 리스트'!C:C,0)))</f>
        <v/>
      </c>
    </row>
    <row r="4261" spans="1:9">
      <c r="A4261" s="32" t="s">
        <v>4030</v>
      </c>
      <c r="B4261" s="32" t="s">
        <v>2597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직접유입</v>
      </c>
      <c r="I4261" s="26" t="str">
        <f>IF(E4261="","",INDEX('기사 리스트'!B:B,MATCH("https://skinnonews.com"&amp;A4261,'기사 리스트'!C:C,0)))</f>
        <v/>
      </c>
    </row>
    <row r="4262" spans="1:9">
      <c r="A4262" s="32" t="s">
        <v>3539</v>
      </c>
      <c r="B4262" s="32" t="s">
        <v>2596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Google 검색</v>
      </c>
      <c r="I4262" s="26" t="str">
        <f>IF(E4262="","",INDEX('기사 리스트'!B:B,MATCH("https://skinnonews.com"&amp;A4262,'기사 리스트'!C:C,0)))</f>
        <v/>
      </c>
    </row>
    <row r="4263" spans="1:9">
      <c r="A4263" s="32" t="s">
        <v>4031</v>
      </c>
      <c r="B4263" s="32" t="s">
        <v>2606</v>
      </c>
      <c r="C4263" s="32">
        <v>1</v>
      </c>
      <c r="D4263" s="32">
        <v>1</v>
      </c>
      <c r="E4263" s="26" t="str">
        <f>IFERROR(MATCH(A4263,기사별유입!$J$3:$J$3072,0),"")</f>
        <v/>
      </c>
      <c r="F4263" s="26" t="str">
        <f>IF(E4263="","",E4263&amp;"@"&amp;COUNTIF($E$1:E4263,E4263))</f>
        <v/>
      </c>
      <c r="G4263" s="26" t="str">
        <f t="shared" si="66"/>
        <v>M.search.naver.com</v>
      </c>
      <c r="I4263" s="26" t="str">
        <f>IF(E4263="","",INDEX('기사 리스트'!B:B,MATCH("https://skinnonews.com"&amp;A4263,'기사 리스트'!C:C,0)))</f>
        <v/>
      </c>
    </row>
    <row r="4264" spans="1:9">
      <c r="A4264" s="32" t="s">
        <v>1890</v>
      </c>
      <c r="B4264" s="32" t="s">
        <v>2596</v>
      </c>
      <c r="C4264" s="32">
        <v>1</v>
      </c>
      <c r="D4264" s="32">
        <v>1</v>
      </c>
      <c r="E4264" s="26" t="str">
        <f>IFERROR(MATCH(A4264,기사별유입!$J$3:$J$3072,0),"")</f>
        <v/>
      </c>
      <c r="F4264" s="26" t="str">
        <f>IF(E4264="","",E4264&amp;"@"&amp;COUNTIF($E$1:E4264,E4264))</f>
        <v/>
      </c>
      <c r="G4264" s="26" t="str">
        <f t="shared" si="66"/>
        <v>Google 검색</v>
      </c>
      <c r="I4264" s="26" t="str">
        <f>IF(E4264="","",INDEX('기사 리스트'!B:B,MATCH("https://skinnonews.com"&amp;A4264,'기사 리스트'!C:C,0)))</f>
        <v/>
      </c>
    </row>
    <row r="4265" spans="1:9">
      <c r="A4265" s="32" t="s">
        <v>3714</v>
      </c>
      <c r="B4265" s="32" t="s">
        <v>2609</v>
      </c>
      <c r="C4265" s="32">
        <v>1</v>
      </c>
      <c r="D4265" s="32">
        <v>1</v>
      </c>
      <c r="E4265" s="26" t="str">
        <f>IFERROR(MATCH(A4265,기사별유입!$J$3:$J$3072,0),"")</f>
        <v/>
      </c>
      <c r="F4265" s="26" t="str">
        <f>IF(E4265="","",E4265&amp;"@"&amp;COUNTIF($E$1:E4265,E4265))</f>
        <v/>
      </c>
      <c r="G4265" s="26" t="str">
        <f t="shared" si="66"/>
        <v>Bing</v>
      </c>
      <c r="I4265" s="26" t="str">
        <f>IF(E4265="","",INDEX('기사 리스트'!B:B,MATCH("https://skinnonews.com"&amp;A4265,'기사 리스트'!C:C,0)))</f>
        <v/>
      </c>
    </row>
    <row r="4266" spans="1:9">
      <c r="A4266" s="32" t="s">
        <v>3714</v>
      </c>
      <c r="B4266" s="32" t="s">
        <v>2596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Google 검색</v>
      </c>
      <c r="I4266" s="26" t="str">
        <f>IF(E4266="","",INDEX('기사 리스트'!B:B,MATCH("https://skinnonews.com"&amp;A4266,'기사 리스트'!C:C,0)))</f>
        <v/>
      </c>
    </row>
    <row r="4267" spans="1:9">
      <c r="A4267" s="32" t="s">
        <v>1199</v>
      </c>
      <c r="B4267" s="32" t="s">
        <v>2601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Naver.com</v>
      </c>
      <c r="I4267" s="26" t="str">
        <f>IF(E4267="","",INDEX('기사 리스트'!B:B,MATCH("https://skinnonews.com"&amp;A4267,'기사 리스트'!C:C,0)))</f>
        <v/>
      </c>
    </row>
    <row r="4268" spans="1:9">
      <c r="A4268" s="32" t="s">
        <v>4032</v>
      </c>
      <c r="B4268" s="32" t="s">
        <v>2596</v>
      </c>
      <c r="C4268" s="32">
        <v>1</v>
      </c>
      <c r="D4268" s="32">
        <v>1</v>
      </c>
      <c r="E4268" s="26" t="str">
        <f>IFERROR(MATCH(A4268,기사별유입!$J$3:$J$3072,0),"")</f>
        <v/>
      </c>
      <c r="F4268" s="26" t="str">
        <f>IF(E4268="","",E4268&amp;"@"&amp;COUNTIF($E$1:E4268,E4268))</f>
        <v/>
      </c>
      <c r="G4268" s="26" t="str">
        <f t="shared" si="66"/>
        <v>Google 검색</v>
      </c>
      <c r="I4268" s="26" t="str">
        <f>IF(E4268="","",INDEX('기사 리스트'!B:B,MATCH("https://skinnonews.com"&amp;A4268,'기사 리스트'!C:C,0)))</f>
        <v/>
      </c>
    </row>
    <row r="4269" spans="1:9">
      <c r="A4269" s="32" t="s">
        <v>996</v>
      </c>
      <c r="B4269" s="32" t="s">
        <v>2670</v>
      </c>
      <c r="C4269" s="32">
        <v>1</v>
      </c>
      <c r="D4269" s="32">
        <v>1</v>
      </c>
      <c r="E4269" s="26" t="str">
        <f>IFERROR(MATCH(A4269,기사별유입!$J$3:$J$3072,0),"")</f>
        <v/>
      </c>
      <c r="F4269" s="26" t="str">
        <f>IF(E4269="","",E4269&amp;"@"&amp;COUNTIF($E$1:E4269,E4269))</f>
        <v/>
      </c>
      <c r="G4269" s="26" t="str">
        <f t="shared" si="66"/>
        <v>Search.zum.com</v>
      </c>
      <c r="I4269" s="26" t="str">
        <f>IF(E4269="","",INDEX('기사 리스트'!B:B,MATCH("https://skinnonews.com"&amp;A4269,'기사 리스트'!C:C,0)))</f>
        <v/>
      </c>
    </row>
    <row r="4270" spans="1:9">
      <c r="A4270" s="32" t="s">
        <v>4033</v>
      </c>
      <c r="B4270" s="32" t="s">
        <v>2598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Naver 검색</v>
      </c>
      <c r="I4270" s="26" t="str">
        <f>IF(E4270="","",INDEX('기사 리스트'!B:B,MATCH("https://skinnonews.com"&amp;A4270,'기사 리스트'!C:C,0)))</f>
        <v/>
      </c>
    </row>
    <row r="4271" spans="1:9">
      <c r="A4271" s="32" t="s">
        <v>3715</v>
      </c>
      <c r="B4271" s="32" t="s">
        <v>2606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M.search.naver.com</v>
      </c>
      <c r="I4271" s="26" t="str">
        <f>IF(E4271="","",INDEX('기사 리스트'!B:B,MATCH("https://skinnonews.com"&amp;A4271,'기사 리스트'!C:C,0)))</f>
        <v/>
      </c>
    </row>
    <row r="4272" spans="1:9">
      <c r="A4272" s="32" t="s">
        <v>3715</v>
      </c>
      <c r="B4272" s="32" t="s">
        <v>2598</v>
      </c>
      <c r="C4272" s="32">
        <v>1</v>
      </c>
      <c r="D4272" s="32">
        <v>1</v>
      </c>
      <c r="E4272" s="26" t="str">
        <f>IFERROR(MATCH(A4272,기사별유입!$J$3:$J$3072,0),"")</f>
        <v/>
      </c>
      <c r="F4272" s="26" t="str">
        <f>IF(E4272="","",E4272&amp;"@"&amp;COUNTIF($E$1:E4272,E4272))</f>
        <v/>
      </c>
      <c r="G4272" s="26" t="str">
        <f t="shared" si="66"/>
        <v>Naver 검색</v>
      </c>
      <c r="I4272" s="26" t="str">
        <f>IF(E4272="","",INDEX('기사 리스트'!B:B,MATCH("https://skinnonews.com"&amp;A4272,'기사 리스트'!C:C,0)))</f>
        <v/>
      </c>
    </row>
    <row r="4273" spans="1:9">
      <c r="A4273" s="32" t="s">
        <v>3596</v>
      </c>
      <c r="B4273" s="32" t="s">
        <v>2597</v>
      </c>
      <c r="C4273" s="32">
        <v>1</v>
      </c>
      <c r="D4273" s="32">
        <v>1</v>
      </c>
      <c r="E4273" s="26" t="str">
        <f>IFERROR(MATCH(A4273,기사별유입!$J$3:$J$3072,0),"")</f>
        <v/>
      </c>
      <c r="F4273" s="26" t="str">
        <f>IF(E4273="","",E4273&amp;"@"&amp;COUNTIF($E$1:E4273,E4273))</f>
        <v/>
      </c>
      <c r="G4273" s="26" t="str">
        <f t="shared" si="66"/>
        <v>직접유입</v>
      </c>
      <c r="I4273" s="26" t="str">
        <f>IF(E4273="","",INDEX('기사 리스트'!B:B,MATCH("https://skinnonews.com"&amp;A4273,'기사 리스트'!C:C,0)))</f>
        <v/>
      </c>
    </row>
    <row r="4274" spans="1:9">
      <c r="A4274" s="32" t="s">
        <v>1466</v>
      </c>
      <c r="B4274" s="32" t="s">
        <v>2640</v>
      </c>
      <c r="C4274" s="32">
        <v>1</v>
      </c>
      <c r="D4274" s="32">
        <v>1</v>
      </c>
      <c r="E4274" s="26" t="str">
        <f>IFERROR(MATCH(A4274,기사별유입!$J$3:$J$3072,0),"")</f>
        <v/>
      </c>
      <c r="F4274" s="26" t="str">
        <f>IF(E4274="","",E4274&amp;"@"&amp;COUNTIF($E$1:E4274,E4274))</f>
        <v/>
      </c>
      <c r="G4274" s="26" t="str">
        <f t="shared" si="66"/>
        <v>Daum</v>
      </c>
      <c r="I4274" s="26" t="str">
        <f>IF(E4274="","",INDEX('기사 리스트'!B:B,MATCH("https://skinnonews.com"&amp;A4274,'기사 리스트'!C:C,0)))</f>
        <v/>
      </c>
    </row>
    <row r="4275" spans="1:9">
      <c r="A4275" s="32" t="s">
        <v>4034</v>
      </c>
      <c r="B4275" s="32" t="s">
        <v>2612</v>
      </c>
      <c r="C4275" s="32">
        <v>1</v>
      </c>
      <c r="D4275" s="32">
        <v>1</v>
      </c>
      <c r="E4275" s="26" t="str">
        <f>IFERROR(MATCH(A4275,기사별유입!$J$3:$J$3072,0),"")</f>
        <v/>
      </c>
      <c r="F4275" s="26" t="str">
        <f>IF(E4275="","",E4275&amp;"@"&amp;COUNTIF($E$1:E4275,E4275))</f>
        <v/>
      </c>
      <c r="G4275" s="26" t="str">
        <f t="shared" si="66"/>
        <v>Youtube.com</v>
      </c>
      <c r="I4275" s="26" t="str">
        <f>IF(E4275="","",INDEX('기사 리스트'!B:B,MATCH("https://skinnonews.com"&amp;A4275,'기사 리스트'!C:C,0)))</f>
        <v/>
      </c>
    </row>
    <row r="4276" spans="1:9">
      <c r="A4276" s="32" t="s">
        <v>4035</v>
      </c>
      <c r="B4276" s="32" t="s">
        <v>2596</v>
      </c>
      <c r="C4276" s="32">
        <v>1</v>
      </c>
      <c r="D4276" s="32">
        <v>1</v>
      </c>
      <c r="E4276" s="26" t="str">
        <f>IFERROR(MATCH(A4276,기사별유입!$J$3:$J$3072,0),"")</f>
        <v/>
      </c>
      <c r="F4276" s="26" t="str">
        <f>IF(E4276="","",E4276&amp;"@"&amp;COUNTIF($E$1:E4276,E4276))</f>
        <v/>
      </c>
      <c r="G4276" s="26" t="str">
        <f t="shared" si="66"/>
        <v>Google 검색</v>
      </c>
      <c r="I4276" s="26" t="str">
        <f>IF(E4276="","",INDEX('기사 리스트'!B:B,MATCH("https://skinnonews.com"&amp;A4276,'기사 리스트'!C:C,0)))</f>
        <v/>
      </c>
    </row>
    <row r="4277" spans="1:9">
      <c r="A4277" s="32" t="s">
        <v>3131</v>
      </c>
      <c r="B4277" s="32" t="s">
        <v>2596</v>
      </c>
      <c r="C4277" s="32">
        <v>1</v>
      </c>
      <c r="D4277" s="32">
        <v>1</v>
      </c>
      <c r="E4277" s="26" t="str">
        <f>IFERROR(MATCH(A4277,기사별유입!$J$3:$J$3072,0),"")</f>
        <v/>
      </c>
      <c r="F4277" s="26" t="str">
        <f>IF(E4277="","",E4277&amp;"@"&amp;COUNTIF($E$1:E4277,E4277))</f>
        <v/>
      </c>
      <c r="G4277" s="26" t="str">
        <f t="shared" si="66"/>
        <v>Google 검색</v>
      </c>
      <c r="I4277" s="26" t="str">
        <f>IF(E4277="","",INDEX('기사 리스트'!B:B,MATCH("https://skinnonews.com"&amp;A4277,'기사 리스트'!C:C,0)))</f>
        <v/>
      </c>
    </row>
    <row r="4278" spans="1:9">
      <c r="A4278" s="32" t="s">
        <v>4036</v>
      </c>
      <c r="B4278" s="32" t="s">
        <v>2596</v>
      </c>
      <c r="C4278" s="32">
        <v>1</v>
      </c>
      <c r="D4278" s="32">
        <v>1</v>
      </c>
      <c r="E4278" s="26" t="str">
        <f>IFERROR(MATCH(A4278,기사별유입!$J$3:$J$3072,0),"")</f>
        <v/>
      </c>
      <c r="F4278" s="26" t="str">
        <f>IF(E4278="","",E4278&amp;"@"&amp;COUNTIF($E$1:E4278,E4278))</f>
        <v/>
      </c>
      <c r="G4278" s="26" t="str">
        <f t="shared" si="66"/>
        <v>Google 검색</v>
      </c>
      <c r="I4278" s="26" t="str">
        <f>IF(E4278="","",INDEX('기사 리스트'!B:B,MATCH("https://skinnonews.com"&amp;A4278,'기사 리스트'!C:C,0)))</f>
        <v/>
      </c>
    </row>
    <row r="4279" spans="1:9">
      <c r="A4279" s="32" t="s">
        <v>4037</v>
      </c>
      <c r="B4279" s="32" t="s">
        <v>2598</v>
      </c>
      <c r="C4279" s="32">
        <v>1</v>
      </c>
      <c r="D4279" s="32">
        <v>1</v>
      </c>
      <c r="E4279" s="26" t="str">
        <f>IFERROR(MATCH(A4279,기사별유입!$J$3:$J$3072,0),"")</f>
        <v/>
      </c>
      <c r="F4279" s="26" t="str">
        <f>IF(E4279="","",E4279&amp;"@"&amp;COUNTIF($E$1:E4279,E4279))</f>
        <v/>
      </c>
      <c r="G4279" s="26" t="str">
        <f t="shared" si="66"/>
        <v>Naver 검색</v>
      </c>
      <c r="I4279" s="26" t="str">
        <f>IF(E4279="","",INDEX('기사 리스트'!B:B,MATCH("https://skinnonews.com"&amp;A4279,'기사 리스트'!C:C,0)))</f>
        <v/>
      </c>
    </row>
    <row r="4280" spans="1:9">
      <c r="A4280" s="32" t="s">
        <v>2106</v>
      </c>
      <c r="B4280" s="32" t="s">
        <v>2640</v>
      </c>
      <c r="C4280" s="32">
        <v>1</v>
      </c>
      <c r="D4280" s="32">
        <v>1</v>
      </c>
      <c r="E4280" s="26" t="str">
        <f>IFERROR(MATCH(A4280,기사별유입!$J$3:$J$3072,0),"")</f>
        <v/>
      </c>
      <c r="F4280" s="26" t="str">
        <f>IF(E4280="","",E4280&amp;"@"&amp;COUNTIF($E$1:E4280,E4280))</f>
        <v/>
      </c>
      <c r="G4280" s="26" t="str">
        <f t="shared" si="66"/>
        <v>Daum</v>
      </c>
      <c r="I4280" s="26" t="str">
        <f>IF(E4280="","",INDEX('기사 리스트'!B:B,MATCH("https://skinnonews.com"&amp;A4280,'기사 리스트'!C:C,0)))</f>
        <v/>
      </c>
    </row>
    <row r="4281" spans="1:9">
      <c r="A4281" s="32" t="s">
        <v>2108</v>
      </c>
      <c r="B4281" s="32" t="s">
        <v>2601</v>
      </c>
      <c r="C4281" s="32">
        <v>1</v>
      </c>
      <c r="D4281" s="32">
        <v>1</v>
      </c>
      <c r="E4281" s="26" t="str">
        <f>IFERROR(MATCH(A4281,기사별유입!$J$3:$J$3072,0),"")</f>
        <v/>
      </c>
      <c r="F4281" s="26" t="str">
        <f>IF(E4281="","",E4281&amp;"@"&amp;COUNTIF($E$1:E4281,E4281))</f>
        <v/>
      </c>
      <c r="G4281" s="26" t="str">
        <f t="shared" si="66"/>
        <v>Naver.com</v>
      </c>
      <c r="I4281" s="26" t="str">
        <f>IF(E4281="","",INDEX('기사 리스트'!B:B,MATCH("https://skinnonews.com"&amp;A4281,'기사 리스트'!C:C,0)))</f>
        <v/>
      </c>
    </row>
    <row r="4282" spans="1:9">
      <c r="A4282" s="32" t="s">
        <v>3089</v>
      </c>
      <c r="B4282" s="32" t="s">
        <v>2643</v>
      </c>
      <c r="C4282" s="32">
        <v>1</v>
      </c>
      <c r="D4282" s="32">
        <v>1</v>
      </c>
      <c r="E4282" s="26" t="str">
        <f>IFERROR(MATCH(A4282,기사별유입!$J$3:$J$3072,0),"")</f>
        <v/>
      </c>
      <c r="F4282" s="26" t="str">
        <f>IF(E4282="","",E4282&amp;"@"&amp;COUNTIF($E$1:E4282,E4282))</f>
        <v/>
      </c>
      <c r="G4282" s="26" t="str">
        <f t="shared" si="66"/>
        <v>Lens.google.com</v>
      </c>
      <c r="I4282" s="26" t="str">
        <f>IF(E4282="","",INDEX('기사 리스트'!B:B,MATCH("https://skinnonews.com"&amp;A4282,'기사 리스트'!C:C,0)))</f>
        <v/>
      </c>
    </row>
    <row r="4283" spans="1:9">
      <c r="A4283" s="32" t="s">
        <v>3089</v>
      </c>
      <c r="B4283" s="32" t="s">
        <v>2670</v>
      </c>
      <c r="C4283" s="32">
        <v>1</v>
      </c>
      <c r="D4283" s="32">
        <v>1</v>
      </c>
      <c r="E4283" s="26" t="str">
        <f>IFERROR(MATCH(A4283,기사별유입!$J$3:$J$3072,0),"")</f>
        <v/>
      </c>
      <c r="F4283" s="26" t="str">
        <f>IF(E4283="","",E4283&amp;"@"&amp;COUNTIF($E$1:E4283,E4283))</f>
        <v/>
      </c>
      <c r="G4283" s="26" t="str">
        <f t="shared" si="66"/>
        <v>Search.zum.com</v>
      </c>
      <c r="I4283" s="26" t="str">
        <f>IF(E4283="","",INDEX('기사 리스트'!B:B,MATCH("https://skinnonews.com"&amp;A4283,'기사 리스트'!C:C,0)))</f>
        <v/>
      </c>
    </row>
    <row r="4284" spans="1:9">
      <c r="A4284" s="32" t="s">
        <v>3716</v>
      </c>
      <c r="B4284" s="32" t="s">
        <v>2596</v>
      </c>
      <c r="C4284" s="32">
        <v>1</v>
      </c>
      <c r="D4284" s="32">
        <v>1</v>
      </c>
      <c r="E4284" s="26" t="str">
        <f>IFERROR(MATCH(A4284,기사별유입!$J$3:$J$3072,0),"")</f>
        <v/>
      </c>
      <c r="F4284" s="26" t="str">
        <f>IF(E4284="","",E4284&amp;"@"&amp;COUNTIF($E$1:E4284,E4284))</f>
        <v/>
      </c>
      <c r="G4284" s="26" t="str">
        <f t="shared" si="66"/>
        <v>Google 검색</v>
      </c>
      <c r="I4284" s="26" t="str">
        <f>IF(E4284="","",INDEX('기사 리스트'!B:B,MATCH("https://skinnonews.com"&amp;A4284,'기사 리스트'!C:C,0)))</f>
        <v/>
      </c>
    </row>
    <row r="4285" spans="1:9">
      <c r="A4285" s="32" t="s">
        <v>3716</v>
      </c>
      <c r="B4285" s="32" t="s">
        <v>2598</v>
      </c>
      <c r="C4285" s="32">
        <v>1</v>
      </c>
      <c r="D4285" s="32">
        <v>1</v>
      </c>
      <c r="E4285" s="26" t="str">
        <f>IFERROR(MATCH(A4285,기사별유입!$J$3:$J$3072,0),"")</f>
        <v/>
      </c>
      <c r="F4285" s="26" t="str">
        <f>IF(E4285="","",E4285&amp;"@"&amp;COUNTIF($E$1:E4285,E4285))</f>
        <v/>
      </c>
      <c r="G4285" s="26" t="str">
        <f t="shared" si="66"/>
        <v>Naver 검색</v>
      </c>
      <c r="I4285" s="26" t="str">
        <f>IF(E4285="","",INDEX('기사 리스트'!B:B,MATCH("https://skinnonews.com"&amp;A4285,'기사 리스트'!C:C,0)))</f>
        <v/>
      </c>
    </row>
    <row r="4286" spans="1:9">
      <c r="A4286" s="32" t="s">
        <v>1082</v>
      </c>
      <c r="B4286" s="32" t="s">
        <v>2601</v>
      </c>
      <c r="C4286" s="32">
        <v>1</v>
      </c>
      <c r="D4286" s="32">
        <v>1</v>
      </c>
      <c r="E4286" s="26" t="str">
        <f>IFERROR(MATCH(A4286,기사별유입!$J$3:$J$3072,0),"")</f>
        <v/>
      </c>
      <c r="F4286" s="26" t="str">
        <f>IF(E4286="","",E4286&amp;"@"&amp;COUNTIF($E$1:E4286,E4286))</f>
        <v/>
      </c>
      <c r="G4286" s="26" t="str">
        <f t="shared" si="66"/>
        <v>Naver.com</v>
      </c>
      <c r="I4286" s="26" t="str">
        <f>IF(E4286="","",INDEX('기사 리스트'!B:B,MATCH("https://skinnonews.com"&amp;A4286,'기사 리스트'!C:C,0)))</f>
        <v/>
      </c>
    </row>
    <row r="4287" spans="1:9">
      <c r="A4287" s="32" t="s">
        <v>1121</v>
      </c>
      <c r="B4287" s="32" t="s">
        <v>2609</v>
      </c>
      <c r="C4287" s="32">
        <v>1</v>
      </c>
      <c r="D4287" s="32">
        <v>1</v>
      </c>
      <c r="E4287" s="26">
        <f>IFERROR(MATCH(A4287,기사별유입!$J$3:$J$3072,0),"")</f>
        <v>11</v>
      </c>
      <c r="F4287" s="26" t="str">
        <f>IF(E4287="","",E4287&amp;"@"&amp;COUNTIF($E$1:E4287,E4287))</f>
        <v>11@7</v>
      </c>
      <c r="G4287" s="26" t="str">
        <f t="shared" si="66"/>
        <v>Bing</v>
      </c>
      <c r="I4287" s="26" t="str">
        <f>IF(E4287="","",INDEX('기사 리스트'!B:B,MATCH("https://skinnonews.com"&amp;A4287,'기사 리스트'!C:C,0)))</f>
        <v>History#1 선경직물의 탄생과 성장</v>
      </c>
    </row>
    <row r="4288" spans="1:9">
      <c r="A4288" s="32" t="s">
        <v>1121</v>
      </c>
      <c r="B4288" s="32" t="s">
        <v>4843</v>
      </c>
      <c r="C4288" s="32">
        <v>1</v>
      </c>
      <c r="D4288" s="32">
        <v>1</v>
      </c>
      <c r="E4288" s="26">
        <f>IFERROR(MATCH(A4288,기사별유입!$J$3:$J$3072,0),"")</f>
        <v>11</v>
      </c>
      <c r="F4288" s="26" t="str">
        <f>IF(E4288="","",E4288&amp;"@"&amp;COUNTIF($E$1:E4288,E4288))</f>
        <v>11@8</v>
      </c>
      <c r="G4288" s="26" t="str">
        <f t="shared" si="66"/>
        <v>Gw.dongjintex.com</v>
      </c>
      <c r="I4288" s="26" t="str">
        <f>IF(E4288="","",INDEX('기사 리스트'!B:B,MATCH("https://skinnonews.com"&amp;A4288,'기사 리스트'!C:C,0)))</f>
        <v>History#1 선경직물의 탄생과 성장</v>
      </c>
    </row>
    <row r="4289" spans="1:9">
      <c r="A4289" s="32" t="s">
        <v>1121</v>
      </c>
      <c r="B4289" s="32" t="s">
        <v>4844</v>
      </c>
      <c r="C4289" s="32">
        <v>1</v>
      </c>
      <c r="D4289" s="32">
        <v>1</v>
      </c>
      <c r="E4289" s="26">
        <f>IFERROR(MATCH(A4289,기사별유입!$J$3:$J$3072,0),"")</f>
        <v>11</v>
      </c>
      <c r="F4289" s="26" t="str">
        <f>IF(E4289="","",E4289&amp;"@"&amp;COUNTIF($E$1:E4289,E4289))</f>
        <v>11@9</v>
      </c>
      <c r="G4289" s="26" t="str">
        <f t="shared" si="66"/>
        <v>Gw.naturerepublic.com</v>
      </c>
      <c r="I4289" s="26" t="str">
        <f>IF(E4289="","",INDEX('기사 리스트'!B:B,MATCH("https://skinnonews.com"&amp;A4289,'기사 리스트'!C:C,0)))</f>
        <v>History#1 선경직물의 탄생과 성장</v>
      </c>
    </row>
    <row r="4290" spans="1:9">
      <c r="A4290" s="32" t="s">
        <v>1121</v>
      </c>
      <c r="B4290" s="32" t="s">
        <v>4845</v>
      </c>
      <c r="C4290" s="32">
        <v>1</v>
      </c>
      <c r="D4290" s="32">
        <v>1</v>
      </c>
      <c r="E4290" s="26">
        <f>IFERROR(MATCH(A4290,기사별유입!$J$3:$J$3072,0),"")</f>
        <v>11</v>
      </c>
      <c r="F4290" s="26" t="str">
        <f>IF(E4290="","",E4290&amp;"@"&amp;COUNTIF($E$1:E4290,E4290))</f>
        <v>11@10</v>
      </c>
      <c r="G4290" s="26" t="str">
        <f t="shared" si="66"/>
        <v>Kmmbox.korea.kr</v>
      </c>
      <c r="I4290" s="26" t="str">
        <f>IF(E4290="","",INDEX('기사 리스트'!B:B,MATCH("https://skinnonews.com"&amp;A4290,'기사 리스트'!C:C,0)))</f>
        <v>History#1 선경직물의 탄생과 성장</v>
      </c>
    </row>
    <row r="4291" spans="1:9">
      <c r="A4291" s="32" t="s">
        <v>1121</v>
      </c>
      <c r="B4291" s="32" t="s">
        <v>4846</v>
      </c>
      <c r="C4291" s="32">
        <v>1</v>
      </c>
      <c r="D4291" s="32">
        <v>1</v>
      </c>
      <c r="E4291" s="26">
        <f>IFERROR(MATCH(A4291,기사별유입!$J$3:$J$3072,0),"")</f>
        <v>11</v>
      </c>
      <c r="F4291" s="26" t="str">
        <f>IF(E4291="","",E4291&amp;"@"&amp;COUNTIF($E$1:E4291,E4291))</f>
        <v>11@11</v>
      </c>
      <c r="G4291" s="26" t="str">
        <f t="shared" ref="G4291:G4354" si="67">IF(B4291="naver","Naver 검색",IF(B4291="google","Google 검색",IF(B4291="(direct)","직접유입",UPPER(LEFT(B4291,1))&amp;MID(B4291,2,99))))</f>
        <v>Kor2.samsung.net</v>
      </c>
      <c r="I4291" s="26" t="str">
        <f>IF(E4291="","",INDEX('기사 리스트'!B:B,MATCH("https://skinnonews.com"&amp;A4291,'기사 리스트'!C:C,0)))</f>
        <v>History#1 선경직물의 탄생과 성장</v>
      </c>
    </row>
    <row r="4292" spans="1:9">
      <c r="A4292" s="32" t="s">
        <v>1121</v>
      </c>
      <c r="B4292" s="32" t="s">
        <v>4847</v>
      </c>
      <c r="C4292" s="32">
        <v>1</v>
      </c>
      <c r="D4292" s="32">
        <v>1</v>
      </c>
      <c r="E4292" s="26">
        <f>IFERROR(MATCH(A4292,기사별유입!$J$3:$J$3072,0),"")</f>
        <v>11</v>
      </c>
      <c r="F4292" s="26" t="str">
        <f>IF(E4292="","",E4292&amp;"@"&amp;COUNTIF($E$1:E4292,E4292))</f>
        <v>11@12</v>
      </c>
      <c r="G4292" s="26" t="str">
        <f t="shared" si="67"/>
        <v>Mail.jejutp.or.kr</v>
      </c>
      <c r="I4292" s="26" t="str">
        <f>IF(E4292="","",INDEX('기사 리스트'!B:B,MATCH("https://skinnonews.com"&amp;A4292,'기사 리스트'!C:C,0)))</f>
        <v>History#1 선경직물의 탄생과 성장</v>
      </c>
    </row>
    <row r="4293" spans="1:9">
      <c r="A4293" s="32" t="s">
        <v>1121</v>
      </c>
      <c r="B4293" s="32" t="s">
        <v>4767</v>
      </c>
      <c r="C4293" s="32">
        <v>1</v>
      </c>
      <c r="D4293" s="32">
        <v>1</v>
      </c>
      <c r="E4293" s="26">
        <f>IFERROR(MATCH(A4293,기사별유입!$J$3:$J$3072,0),"")</f>
        <v>11</v>
      </c>
      <c r="F4293" s="26" t="str">
        <f>IF(E4293="","",E4293&amp;"@"&amp;COUNTIF($E$1:E4293,E4293))</f>
        <v>11@13</v>
      </c>
      <c r="G4293" s="26" t="str">
        <f t="shared" si="67"/>
        <v>Nhnent.dooray.com</v>
      </c>
      <c r="I4293" s="26" t="str">
        <f>IF(E4293="","",INDEX('기사 리스트'!B:B,MATCH("https://skinnonews.com"&amp;A4293,'기사 리스트'!C:C,0)))</f>
        <v>History#1 선경직물의 탄생과 성장</v>
      </c>
    </row>
    <row r="4294" spans="1:9">
      <c r="A4294" s="32" t="s">
        <v>1121</v>
      </c>
      <c r="B4294" s="32" t="s">
        <v>4848</v>
      </c>
      <c r="C4294" s="32">
        <v>1</v>
      </c>
      <c r="D4294" s="32">
        <v>1</v>
      </c>
      <c r="E4294" s="26">
        <f>IFERROR(MATCH(A4294,기사별유입!$J$3:$J$3072,0),"")</f>
        <v>11</v>
      </c>
      <c r="F4294" s="26" t="str">
        <f>IF(E4294="","",E4294&amp;"@"&amp;COUNTIF($E$1:E4294,E4294))</f>
        <v>11@14</v>
      </c>
      <c r="G4294" s="26" t="str">
        <f t="shared" si="67"/>
        <v>Pcpma03.posco.net</v>
      </c>
      <c r="I4294" s="26" t="str">
        <f>IF(E4294="","",INDEX('기사 리스트'!B:B,MATCH("https://skinnonews.com"&amp;A4294,'기사 리스트'!C:C,0)))</f>
        <v>History#1 선경직물의 탄생과 성장</v>
      </c>
    </row>
    <row r="4295" spans="1:9">
      <c r="A4295" s="32" t="s">
        <v>1121</v>
      </c>
      <c r="B4295" s="32" t="s">
        <v>4842</v>
      </c>
      <c r="C4295" s="32">
        <v>1</v>
      </c>
      <c r="D4295" s="32">
        <v>1</v>
      </c>
      <c r="E4295" s="26">
        <f>IFERROR(MATCH(A4295,기사별유입!$J$3:$J$3072,0),"")</f>
        <v>11</v>
      </c>
      <c r="F4295" s="26" t="str">
        <f>IF(E4295="","",E4295&amp;"@"&amp;COUNTIF($E$1:E4295,E4295))</f>
        <v>11@15</v>
      </c>
      <c r="G4295" s="26" t="str">
        <f t="shared" si="67"/>
        <v>Vgmp.co.kr</v>
      </c>
      <c r="I4295" s="26" t="str">
        <f>IF(E4295="","",INDEX('기사 리스트'!B:B,MATCH("https://skinnonews.com"&amp;A4295,'기사 리스트'!C:C,0)))</f>
        <v>History#1 선경직물의 탄생과 성장</v>
      </c>
    </row>
    <row r="4296" spans="1:9">
      <c r="A4296" s="32" t="s">
        <v>1326</v>
      </c>
      <c r="B4296" s="32" t="s">
        <v>4843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Gw.dongjintex.com</v>
      </c>
      <c r="I4296" s="26" t="str">
        <f>IF(E4296="","",INDEX('기사 리스트'!B:B,MATCH("https://skinnonews.com"&amp;A4296,'기사 리스트'!C:C,0)))</f>
        <v/>
      </c>
    </row>
    <row r="4297" spans="1:9">
      <c r="A4297" s="32" t="s">
        <v>1326</v>
      </c>
      <c r="B4297" s="32" t="s">
        <v>2643</v>
      </c>
      <c r="C4297" s="32">
        <v>1</v>
      </c>
      <c r="D4297" s="32">
        <v>1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Lens.google.com</v>
      </c>
      <c r="I4297" s="26" t="str">
        <f>IF(E4297="","",INDEX('기사 리스트'!B:B,MATCH("https://skinnonews.com"&amp;A4297,'기사 리스트'!C:C,0)))</f>
        <v/>
      </c>
    </row>
    <row r="4298" spans="1:9">
      <c r="A4298" s="32" t="s">
        <v>1326</v>
      </c>
      <c r="B4298" s="32" t="s">
        <v>4842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Vgmp.co.kr</v>
      </c>
      <c r="I4298" s="26" t="str">
        <f>IF(E4298="","",INDEX('기사 리스트'!B:B,MATCH("https://skinnonews.com"&amp;A4298,'기사 리스트'!C:C,0)))</f>
        <v/>
      </c>
    </row>
    <row r="4299" spans="1:9">
      <c r="A4299" s="32" t="s">
        <v>1435</v>
      </c>
      <c r="B4299" s="32" t="s">
        <v>2597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직접유입</v>
      </c>
      <c r="I4299" s="26" t="str">
        <f>IF(E4299="","",INDEX('기사 리스트'!B:B,MATCH("https://skinnonews.com"&amp;A4299,'기사 리스트'!C:C,0)))</f>
        <v/>
      </c>
    </row>
    <row r="4300" spans="1:9">
      <c r="A4300" s="32" t="s">
        <v>1435</v>
      </c>
      <c r="B4300" s="32" t="s">
        <v>4843</v>
      </c>
      <c r="C4300" s="32">
        <v>1</v>
      </c>
      <c r="D4300" s="32">
        <v>1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Gw.dongjintex.com</v>
      </c>
      <c r="I4300" s="26" t="str">
        <f>IF(E4300="","",INDEX('기사 리스트'!B:B,MATCH("https://skinnonews.com"&amp;A4300,'기사 리스트'!C:C,0)))</f>
        <v/>
      </c>
    </row>
    <row r="4301" spans="1:9">
      <c r="A4301" s="32" t="s">
        <v>1435</v>
      </c>
      <c r="B4301" s="32" t="s">
        <v>2598</v>
      </c>
      <c r="C4301" s="32">
        <v>1</v>
      </c>
      <c r="D4301" s="32">
        <v>1</v>
      </c>
      <c r="E4301" s="26" t="str">
        <f>IFERROR(MATCH(A4301,기사별유입!$J$3:$J$3072,0),"")</f>
        <v/>
      </c>
      <c r="F4301" s="26" t="str">
        <f>IF(E4301="","",E4301&amp;"@"&amp;COUNTIF($E$1:E4301,E4301))</f>
        <v/>
      </c>
      <c r="G4301" s="26" t="str">
        <f t="shared" si="67"/>
        <v>Naver 검색</v>
      </c>
      <c r="I4301" s="26" t="str">
        <f>IF(E4301="","",INDEX('기사 리스트'!B:B,MATCH("https://skinnonews.com"&amp;A4301,'기사 리스트'!C:C,0)))</f>
        <v/>
      </c>
    </row>
    <row r="4302" spans="1:9">
      <c r="A4302" s="32" t="s">
        <v>1435</v>
      </c>
      <c r="B4302" s="32" t="s">
        <v>4842</v>
      </c>
      <c r="C4302" s="32">
        <v>1</v>
      </c>
      <c r="D4302" s="32">
        <v>1</v>
      </c>
      <c r="E4302" s="26" t="str">
        <f>IFERROR(MATCH(A4302,기사별유입!$J$3:$J$3072,0),"")</f>
        <v/>
      </c>
      <c r="F4302" s="26" t="str">
        <f>IF(E4302="","",E4302&amp;"@"&amp;COUNTIF($E$1:E4302,E4302))</f>
        <v/>
      </c>
      <c r="G4302" s="26" t="str">
        <f t="shared" si="67"/>
        <v>Vgmp.co.kr</v>
      </c>
      <c r="I4302" s="26" t="str">
        <f>IF(E4302="","",INDEX('기사 리스트'!B:B,MATCH("https://skinnonews.com"&amp;A4302,'기사 리스트'!C:C,0)))</f>
        <v/>
      </c>
    </row>
    <row r="4303" spans="1:9">
      <c r="A4303" s="32" t="s">
        <v>1130</v>
      </c>
      <c r="B4303" s="32" t="s">
        <v>2626</v>
      </c>
      <c r="C4303" s="32">
        <v>1</v>
      </c>
      <c r="D4303" s="32">
        <v>1</v>
      </c>
      <c r="E4303" s="26">
        <f>IFERROR(MATCH(A4303,기사별유입!$J$3:$J$3072,0),"")</f>
        <v>68</v>
      </c>
      <c r="F4303" s="26" t="str">
        <f>IF(E4303="","",E4303&amp;"@"&amp;COUNTIF($E$1:E4303,E4303))</f>
        <v>68@4</v>
      </c>
      <c r="G4303" s="26" t="str">
        <f t="shared" si="67"/>
        <v>M.blog.naver.com</v>
      </c>
      <c r="I4303" s="26" t="e">
        <f>IF(E4303="","",INDEX('기사 리스트'!B:B,MATCH("https://skinnonews.com"&amp;A4303,'기사 리스트'!C:C,0)))</f>
        <v>#N/A</v>
      </c>
    </row>
    <row r="4304" spans="1:9">
      <c r="A4304" s="32" t="s">
        <v>1130</v>
      </c>
      <c r="B4304" s="32" t="s">
        <v>2598</v>
      </c>
      <c r="C4304" s="32">
        <v>1</v>
      </c>
      <c r="D4304" s="32">
        <v>1</v>
      </c>
      <c r="E4304" s="26">
        <f>IFERROR(MATCH(A4304,기사별유입!$J$3:$J$3072,0),"")</f>
        <v>68</v>
      </c>
      <c r="F4304" s="26" t="str">
        <f>IF(E4304="","",E4304&amp;"@"&amp;COUNTIF($E$1:E4304,E4304))</f>
        <v>68@5</v>
      </c>
      <c r="G4304" s="26" t="str">
        <f t="shared" si="67"/>
        <v>Naver 검색</v>
      </c>
      <c r="I4304" s="26" t="e">
        <f>IF(E4304="","",INDEX('기사 리스트'!B:B,MATCH("https://skinnonews.com"&amp;A4304,'기사 리스트'!C:C,0)))</f>
        <v>#N/A</v>
      </c>
    </row>
    <row r="4305" spans="1:9">
      <c r="A4305" s="32" t="s">
        <v>1633</v>
      </c>
      <c r="B4305" s="32" t="s">
        <v>2596</v>
      </c>
      <c r="C4305" s="32">
        <v>1</v>
      </c>
      <c r="D4305" s="32">
        <v>1</v>
      </c>
      <c r="E4305" s="26" t="str">
        <f>IFERROR(MATCH(A4305,기사별유입!$J$3:$J$3072,0),"")</f>
        <v/>
      </c>
      <c r="F4305" s="26" t="str">
        <f>IF(E4305="","",E4305&amp;"@"&amp;COUNTIF($E$1:E4305,E4305))</f>
        <v/>
      </c>
      <c r="G4305" s="26" t="str">
        <f t="shared" si="67"/>
        <v>Google 검색</v>
      </c>
      <c r="I4305" s="26" t="str">
        <f>IF(E4305="","",INDEX('기사 리스트'!B:B,MATCH("https://skinnonews.com"&amp;A4305,'기사 리스트'!C:C,0)))</f>
        <v/>
      </c>
    </row>
    <row r="4306" spans="1:9">
      <c r="A4306" s="32" t="s">
        <v>1633</v>
      </c>
      <c r="B4306" s="32" t="s">
        <v>2598</v>
      </c>
      <c r="C4306" s="32">
        <v>1</v>
      </c>
      <c r="D4306" s="32">
        <v>1</v>
      </c>
      <c r="E4306" s="26" t="str">
        <f>IFERROR(MATCH(A4306,기사별유입!$J$3:$J$3072,0),"")</f>
        <v/>
      </c>
      <c r="F4306" s="26" t="str">
        <f>IF(E4306="","",E4306&amp;"@"&amp;COUNTIF($E$1:E4306,E4306))</f>
        <v/>
      </c>
      <c r="G4306" s="26" t="str">
        <f t="shared" si="67"/>
        <v>Naver 검색</v>
      </c>
      <c r="I4306" s="26" t="str">
        <f>IF(E4306="","",INDEX('기사 리스트'!B:B,MATCH("https://skinnonews.com"&amp;A4306,'기사 리스트'!C:C,0)))</f>
        <v/>
      </c>
    </row>
    <row r="4307" spans="1:9">
      <c r="A4307" s="32" t="s">
        <v>1684</v>
      </c>
      <c r="B4307" s="32" t="s">
        <v>2598</v>
      </c>
      <c r="C4307" s="32">
        <v>1</v>
      </c>
      <c r="D4307" s="32">
        <v>1</v>
      </c>
      <c r="E4307" s="26" t="str">
        <f>IFERROR(MATCH(A4307,기사별유입!$J$3:$J$3072,0),"")</f>
        <v/>
      </c>
      <c r="F4307" s="26" t="str">
        <f>IF(E4307="","",E4307&amp;"@"&amp;COUNTIF($E$1:E4307,E4307))</f>
        <v/>
      </c>
      <c r="G4307" s="26" t="str">
        <f t="shared" si="67"/>
        <v>Naver 검색</v>
      </c>
      <c r="I4307" s="26" t="str">
        <f>IF(E4307="","",INDEX('기사 리스트'!B:B,MATCH("https://skinnonews.com"&amp;A4307,'기사 리스트'!C:C,0)))</f>
        <v/>
      </c>
    </row>
    <row r="4308" spans="1:9">
      <c r="A4308" s="32" t="s">
        <v>1891</v>
      </c>
      <c r="B4308" s="32" t="s">
        <v>2597</v>
      </c>
      <c r="C4308" s="32">
        <v>1</v>
      </c>
      <c r="D4308" s="32">
        <v>1</v>
      </c>
      <c r="E4308" s="26" t="str">
        <f>IFERROR(MATCH(A4308,기사별유입!$J$3:$J$3072,0),"")</f>
        <v/>
      </c>
      <c r="F4308" s="26" t="str">
        <f>IF(E4308="","",E4308&amp;"@"&amp;COUNTIF($E$1:E4308,E4308))</f>
        <v/>
      </c>
      <c r="G4308" s="26" t="str">
        <f t="shared" si="67"/>
        <v>직접유입</v>
      </c>
      <c r="I4308" s="26" t="str">
        <f>IF(E4308="","",INDEX('기사 리스트'!B:B,MATCH("https://skinnonews.com"&amp;A4308,'기사 리스트'!C:C,0)))</f>
        <v/>
      </c>
    </row>
    <row r="4309" spans="1:9">
      <c r="A4309" s="32" t="s">
        <v>1066</v>
      </c>
      <c r="B4309" s="32" t="s">
        <v>2670</v>
      </c>
      <c r="C4309" s="32">
        <v>1</v>
      </c>
      <c r="D4309" s="32">
        <v>1</v>
      </c>
      <c r="E4309" s="26">
        <f>IFERROR(MATCH(A4309,기사별유입!$J$3:$J$3072,0),"")</f>
        <v>36</v>
      </c>
      <c r="F4309" s="26" t="str">
        <f>IF(E4309="","",E4309&amp;"@"&amp;COUNTIF($E$1:E4309,E4309))</f>
        <v>36@2</v>
      </c>
      <c r="G4309" s="26" t="str">
        <f t="shared" si="67"/>
        <v>Search.zum.com</v>
      </c>
      <c r="I4309" s="26" t="e">
        <f>IF(E4309="","",INDEX('기사 리스트'!B:B,MATCH("https://skinnonews.com"&amp;A4309,'기사 리스트'!C:C,0)))</f>
        <v>#N/A</v>
      </c>
    </row>
    <row r="4310" spans="1:9">
      <c r="A4310" s="32" t="s">
        <v>1066</v>
      </c>
      <c r="B4310" s="32" t="s">
        <v>2619</v>
      </c>
      <c r="C4310" s="32">
        <v>1</v>
      </c>
      <c r="D4310" s="32">
        <v>1</v>
      </c>
      <c r="E4310" s="26">
        <f>IFERROR(MATCH(A4310,기사별유입!$J$3:$J$3072,0),"")</f>
        <v>36</v>
      </c>
      <c r="F4310" s="26" t="str">
        <f>IF(E4310="","",E4310&amp;"@"&amp;COUNTIF($E$1:E4310,E4310))</f>
        <v>36@3</v>
      </c>
      <c r="G4310" s="26" t="str">
        <f t="shared" si="67"/>
        <v>Skinnovation.co.kr</v>
      </c>
      <c r="I4310" s="26" t="e">
        <f>IF(E4310="","",INDEX('기사 리스트'!B:B,MATCH("https://skinnonews.com"&amp;A4310,'기사 리스트'!C:C,0)))</f>
        <v>#N/A</v>
      </c>
    </row>
    <row r="4311" spans="1:9">
      <c r="A4311" s="32" t="s">
        <v>1802</v>
      </c>
      <c r="B4311" s="32" t="s">
        <v>2601</v>
      </c>
      <c r="C4311" s="32">
        <v>1</v>
      </c>
      <c r="D4311" s="32">
        <v>1</v>
      </c>
      <c r="E4311" s="26" t="str">
        <f>IFERROR(MATCH(A4311,기사별유입!$J$3:$J$3072,0),"")</f>
        <v/>
      </c>
      <c r="F4311" s="26" t="str">
        <f>IF(E4311="","",E4311&amp;"@"&amp;COUNTIF($E$1:E4311,E4311))</f>
        <v/>
      </c>
      <c r="G4311" s="26" t="str">
        <f t="shared" si="67"/>
        <v>Naver.com</v>
      </c>
      <c r="I4311" s="26" t="str">
        <f>IF(E4311="","",INDEX('기사 리스트'!B:B,MATCH("https://skinnonews.com"&amp;A4311,'기사 리스트'!C:C,0)))</f>
        <v/>
      </c>
    </row>
    <row r="4312" spans="1:9">
      <c r="A4312" s="32" t="s">
        <v>4038</v>
      </c>
      <c r="B4312" s="32" t="s">
        <v>2596</v>
      </c>
      <c r="C4312" s="32">
        <v>1</v>
      </c>
      <c r="D4312" s="32">
        <v>1</v>
      </c>
      <c r="E4312" s="26" t="str">
        <f>IFERROR(MATCH(A4312,기사별유입!$J$3:$J$3072,0),"")</f>
        <v/>
      </c>
      <c r="F4312" s="26" t="str">
        <f>IF(E4312="","",E4312&amp;"@"&amp;COUNTIF($E$1:E4312,E4312))</f>
        <v/>
      </c>
      <c r="G4312" s="26" t="str">
        <f t="shared" si="67"/>
        <v>Google 검색</v>
      </c>
      <c r="I4312" s="26" t="str">
        <f>IF(E4312="","",INDEX('기사 리스트'!B:B,MATCH("https://skinnonews.com"&amp;A4312,'기사 리스트'!C:C,0)))</f>
        <v/>
      </c>
    </row>
    <row r="4313" spans="1:9">
      <c r="A4313" s="32" t="s">
        <v>4039</v>
      </c>
      <c r="B4313" s="32" t="s">
        <v>2596</v>
      </c>
      <c r="C4313" s="32">
        <v>1</v>
      </c>
      <c r="D4313" s="32">
        <v>1</v>
      </c>
      <c r="E4313" s="26" t="str">
        <f>IFERROR(MATCH(A4313,기사별유입!$J$3:$J$3072,0),"")</f>
        <v/>
      </c>
      <c r="F4313" s="26" t="str">
        <f>IF(E4313="","",E4313&amp;"@"&amp;COUNTIF($E$1:E4313,E4313))</f>
        <v/>
      </c>
      <c r="G4313" s="26" t="str">
        <f t="shared" si="67"/>
        <v>Google 검색</v>
      </c>
      <c r="I4313" s="26" t="str">
        <f>IF(E4313="","",INDEX('기사 리스트'!B:B,MATCH("https://skinnonews.com"&amp;A4313,'기사 리스트'!C:C,0)))</f>
        <v/>
      </c>
    </row>
    <row r="4314" spans="1:9">
      <c r="A4314" s="32" t="s">
        <v>2423</v>
      </c>
      <c r="B4314" s="32" t="s">
        <v>2609</v>
      </c>
      <c r="C4314" s="32">
        <v>1</v>
      </c>
      <c r="D4314" s="32">
        <v>1</v>
      </c>
      <c r="E4314" s="26" t="str">
        <f>IFERROR(MATCH(A4314,기사별유입!$J$3:$J$3072,0),"")</f>
        <v/>
      </c>
      <c r="F4314" s="26" t="str">
        <f>IF(E4314="","",E4314&amp;"@"&amp;COUNTIF($E$1:E4314,E4314))</f>
        <v/>
      </c>
      <c r="G4314" s="26" t="str">
        <f t="shared" si="67"/>
        <v>Bing</v>
      </c>
      <c r="I4314" s="26" t="str">
        <f>IF(E4314="","",INDEX('기사 리스트'!B:B,MATCH("https://skinnonews.com"&amp;A4314,'기사 리스트'!C:C,0)))</f>
        <v/>
      </c>
    </row>
    <row r="4315" spans="1:9">
      <c r="A4315" s="32" t="s">
        <v>4040</v>
      </c>
      <c r="B4315" s="32" t="s">
        <v>2596</v>
      </c>
      <c r="C4315" s="32">
        <v>1</v>
      </c>
      <c r="D4315" s="32">
        <v>1</v>
      </c>
      <c r="E4315" s="26" t="str">
        <f>IFERROR(MATCH(A4315,기사별유입!$J$3:$J$3072,0),"")</f>
        <v/>
      </c>
      <c r="F4315" s="26" t="str">
        <f>IF(E4315="","",E4315&amp;"@"&amp;COUNTIF($E$1:E4315,E4315))</f>
        <v/>
      </c>
      <c r="G4315" s="26" t="str">
        <f t="shared" si="67"/>
        <v>Google 검색</v>
      </c>
      <c r="I4315" s="26" t="str">
        <f>IF(E4315="","",INDEX('기사 리스트'!B:B,MATCH("https://skinnonews.com"&amp;A4315,'기사 리스트'!C:C,0)))</f>
        <v/>
      </c>
    </row>
    <row r="4316" spans="1:9">
      <c r="A4316" s="32" t="s">
        <v>3717</v>
      </c>
      <c r="B4316" s="32" t="s">
        <v>2597</v>
      </c>
      <c r="C4316" s="32">
        <v>1</v>
      </c>
      <c r="D4316" s="32">
        <v>1</v>
      </c>
      <c r="E4316" s="26" t="str">
        <f>IFERROR(MATCH(A4316,기사별유입!$J$3:$J$3072,0),"")</f>
        <v/>
      </c>
      <c r="F4316" s="26" t="str">
        <f>IF(E4316="","",E4316&amp;"@"&amp;COUNTIF($E$1:E4316,E4316))</f>
        <v/>
      </c>
      <c r="G4316" s="26" t="str">
        <f t="shared" si="67"/>
        <v>직접유입</v>
      </c>
      <c r="I4316" s="26" t="str">
        <f>IF(E4316="","",INDEX('기사 리스트'!B:B,MATCH("https://skinnonews.com"&amp;A4316,'기사 리스트'!C:C,0)))</f>
        <v/>
      </c>
    </row>
    <row r="4317" spans="1:9">
      <c r="A4317" s="32" t="s">
        <v>3717</v>
      </c>
      <c r="B4317" s="32" t="s">
        <v>2596</v>
      </c>
      <c r="C4317" s="32">
        <v>1</v>
      </c>
      <c r="D4317" s="32">
        <v>1</v>
      </c>
      <c r="E4317" s="26" t="str">
        <f>IFERROR(MATCH(A4317,기사별유입!$J$3:$J$3072,0),"")</f>
        <v/>
      </c>
      <c r="F4317" s="26" t="str">
        <f>IF(E4317="","",E4317&amp;"@"&amp;COUNTIF($E$1:E4317,E4317))</f>
        <v/>
      </c>
      <c r="G4317" s="26" t="str">
        <f t="shared" si="67"/>
        <v>Google 검색</v>
      </c>
      <c r="I4317" s="26" t="str">
        <f>IF(E4317="","",INDEX('기사 리스트'!B:B,MATCH("https://skinnonews.com"&amp;A4317,'기사 리스트'!C:C,0)))</f>
        <v/>
      </c>
    </row>
    <row r="4318" spans="1:9">
      <c r="A4318" s="32" t="s">
        <v>2110</v>
      </c>
      <c r="B4318" s="32" t="s">
        <v>2601</v>
      </c>
      <c r="C4318" s="32">
        <v>1</v>
      </c>
      <c r="D4318" s="32">
        <v>1</v>
      </c>
      <c r="E4318" s="26" t="str">
        <f>IFERROR(MATCH(A4318,기사별유입!$J$3:$J$3072,0),"")</f>
        <v/>
      </c>
      <c r="F4318" s="26" t="str">
        <f>IF(E4318="","",E4318&amp;"@"&amp;COUNTIF($E$1:E4318,E4318))</f>
        <v/>
      </c>
      <c r="G4318" s="26" t="str">
        <f t="shared" si="67"/>
        <v>Naver.com</v>
      </c>
      <c r="I4318" s="26" t="str">
        <f>IF(E4318="","",INDEX('기사 리스트'!B:B,MATCH("https://skinnonews.com"&amp;A4318,'기사 리스트'!C:C,0)))</f>
        <v/>
      </c>
    </row>
    <row r="4319" spans="1:9">
      <c r="A4319" s="32" t="s">
        <v>1893</v>
      </c>
      <c r="B4319" s="32" t="s">
        <v>2598</v>
      </c>
      <c r="C4319" s="32">
        <v>1</v>
      </c>
      <c r="D4319" s="32">
        <v>1</v>
      </c>
      <c r="E4319" s="26" t="str">
        <f>IFERROR(MATCH(A4319,기사별유입!$J$3:$J$3072,0),"")</f>
        <v/>
      </c>
      <c r="F4319" s="26" t="str">
        <f>IF(E4319="","",E4319&amp;"@"&amp;COUNTIF($E$1:E4319,E4319))</f>
        <v/>
      </c>
      <c r="G4319" s="26" t="str">
        <f t="shared" si="67"/>
        <v>Naver 검색</v>
      </c>
      <c r="I4319" s="26" t="str">
        <f>IF(E4319="","",INDEX('기사 리스트'!B:B,MATCH("https://skinnonews.com"&amp;A4319,'기사 리스트'!C:C,0)))</f>
        <v/>
      </c>
    </row>
    <row r="4320" spans="1:9">
      <c r="A4320" s="32" t="s">
        <v>3597</v>
      </c>
      <c r="B4320" s="32" t="s">
        <v>2597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직접유입</v>
      </c>
      <c r="I4320" s="26" t="str">
        <f>IF(E4320="","",INDEX('기사 리스트'!B:B,MATCH("https://skinnonews.com"&amp;A4320,'기사 리스트'!C:C,0)))</f>
        <v/>
      </c>
    </row>
    <row r="4321" spans="1:9">
      <c r="A4321" s="32" t="s">
        <v>3597</v>
      </c>
      <c r="B4321" s="32" t="s">
        <v>2609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Bing</v>
      </c>
      <c r="I4321" s="26" t="str">
        <f>IF(E4321="","",INDEX('기사 리스트'!B:B,MATCH("https://skinnonews.com"&amp;A4321,'기사 리스트'!C:C,0)))</f>
        <v/>
      </c>
    </row>
    <row r="4322" spans="1:9">
      <c r="A4322" s="32" t="s">
        <v>3597</v>
      </c>
      <c r="B4322" s="32" t="s">
        <v>2596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Google 검색</v>
      </c>
      <c r="I4322" s="26" t="str">
        <f>IF(E4322="","",INDEX('기사 리스트'!B:B,MATCH("https://skinnonews.com"&amp;A4322,'기사 리스트'!C:C,0)))</f>
        <v/>
      </c>
    </row>
    <row r="4323" spans="1:9">
      <c r="A4323" s="32" t="s">
        <v>1327</v>
      </c>
      <c r="B4323" s="32" t="s">
        <v>2597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직접유입</v>
      </c>
      <c r="I4323" s="26" t="str">
        <f>IF(E4323="","",INDEX('기사 리스트'!B:B,MATCH("https://skinnonews.com"&amp;A4323,'기사 리스트'!C:C,0)))</f>
        <v/>
      </c>
    </row>
    <row r="4324" spans="1:9">
      <c r="A4324" s="32" t="s">
        <v>2245</v>
      </c>
      <c r="B4324" s="32" t="s">
        <v>2598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Naver 검색</v>
      </c>
      <c r="I4324" s="26" t="str">
        <f>IF(E4324="","",INDEX('기사 리스트'!B:B,MATCH("https://skinnonews.com"&amp;A4324,'기사 리스트'!C:C,0)))</f>
        <v/>
      </c>
    </row>
    <row r="4325" spans="1:9">
      <c r="A4325" s="32" t="s">
        <v>2886</v>
      </c>
      <c r="B4325" s="32" t="s">
        <v>2596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Google 검색</v>
      </c>
      <c r="I4325" s="26" t="str">
        <f>IF(E4325="","",INDEX('기사 리스트'!B:B,MATCH("https://skinnonews.com"&amp;A4325,'기사 리스트'!C:C,0)))</f>
        <v/>
      </c>
    </row>
    <row r="4326" spans="1:9">
      <c r="A4326" s="32" t="s">
        <v>4041</v>
      </c>
      <c r="B4326" s="32" t="s">
        <v>2596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Google 검색</v>
      </c>
      <c r="I4326" s="26" t="str">
        <f>IF(E4326="","",INDEX('기사 리스트'!B:B,MATCH("https://skinnonews.com"&amp;A4326,'기사 리스트'!C:C,0)))</f>
        <v/>
      </c>
    </row>
    <row r="4327" spans="1:9">
      <c r="A4327" s="32" t="s">
        <v>4042</v>
      </c>
      <c r="B4327" s="32" t="s">
        <v>2596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Google 검색</v>
      </c>
      <c r="I4327" s="26" t="str">
        <f>IF(E4327="","",INDEX('기사 리스트'!B:B,MATCH("https://skinnonews.com"&amp;A4327,'기사 리스트'!C:C,0)))</f>
        <v/>
      </c>
    </row>
    <row r="4328" spans="1:9">
      <c r="A4328" s="32" t="s">
        <v>2111</v>
      </c>
      <c r="B4328" s="32" t="s">
        <v>2596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Google 검색</v>
      </c>
      <c r="I4328" s="26" t="str">
        <f>IF(E4328="","",INDEX('기사 리스트'!B:B,MATCH("https://skinnonews.com"&amp;A4328,'기사 리스트'!C:C,0)))</f>
        <v/>
      </c>
    </row>
    <row r="4329" spans="1:9">
      <c r="A4329" s="32" t="s">
        <v>4043</v>
      </c>
      <c r="B4329" s="32" t="s">
        <v>2596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Google 검색</v>
      </c>
      <c r="I4329" s="26" t="str">
        <f>IF(E4329="","",INDEX('기사 리스트'!B:B,MATCH("https://skinnonews.com"&amp;A4329,'기사 리스트'!C:C,0)))</f>
        <v/>
      </c>
    </row>
    <row r="4330" spans="1:9">
      <c r="A4330" s="32" t="s">
        <v>1586</v>
      </c>
      <c r="B4330" s="32" t="s">
        <v>4843</v>
      </c>
      <c r="C4330" s="32">
        <v>1</v>
      </c>
      <c r="D4330" s="32">
        <v>1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Gw.dongjintex.com</v>
      </c>
      <c r="I4330" s="26" t="str">
        <f>IF(E4330="","",INDEX('기사 리스트'!B:B,MATCH("https://skinnonews.com"&amp;A4330,'기사 리스트'!C:C,0)))</f>
        <v/>
      </c>
    </row>
    <row r="4331" spans="1:9">
      <c r="A4331" s="32" t="s">
        <v>1586</v>
      </c>
      <c r="B4331" s="32" t="s">
        <v>4842</v>
      </c>
      <c r="C4331" s="32">
        <v>1</v>
      </c>
      <c r="D4331" s="32">
        <v>1</v>
      </c>
      <c r="E4331" s="26" t="str">
        <f>IFERROR(MATCH(A4331,기사별유입!$J$3:$J$3072,0),"")</f>
        <v/>
      </c>
      <c r="F4331" s="26" t="str">
        <f>IF(E4331="","",E4331&amp;"@"&amp;COUNTIF($E$1:E4331,E4331))</f>
        <v/>
      </c>
      <c r="G4331" s="26" t="str">
        <f t="shared" si="67"/>
        <v>Vgmp.co.kr</v>
      </c>
      <c r="I4331" s="26" t="str">
        <f>IF(E4331="","",INDEX('기사 리스트'!B:B,MATCH("https://skinnonews.com"&amp;A4331,'기사 리스트'!C:C,0)))</f>
        <v/>
      </c>
    </row>
    <row r="4332" spans="1:9">
      <c r="A4332" s="32" t="s">
        <v>4044</v>
      </c>
      <c r="B4332" s="32" t="s">
        <v>2596</v>
      </c>
      <c r="C4332" s="32">
        <v>1</v>
      </c>
      <c r="D4332" s="32">
        <v>1</v>
      </c>
      <c r="E4332" s="26" t="str">
        <f>IFERROR(MATCH(A4332,기사별유입!$J$3:$J$3072,0),"")</f>
        <v/>
      </c>
      <c r="F4332" s="26" t="str">
        <f>IF(E4332="","",E4332&amp;"@"&amp;COUNTIF($E$1:E4332,E4332))</f>
        <v/>
      </c>
      <c r="G4332" s="26" t="str">
        <f t="shared" si="67"/>
        <v>Google 검색</v>
      </c>
      <c r="I4332" s="26" t="str">
        <f>IF(E4332="","",INDEX('기사 리스트'!B:B,MATCH("https://skinnonews.com"&amp;A4332,'기사 리스트'!C:C,0)))</f>
        <v/>
      </c>
    </row>
    <row r="4333" spans="1:9">
      <c r="A4333" s="32" t="s">
        <v>2787</v>
      </c>
      <c r="B4333" s="32" t="s">
        <v>2596</v>
      </c>
      <c r="C4333" s="32">
        <v>1</v>
      </c>
      <c r="D4333" s="32">
        <v>1</v>
      </c>
      <c r="E4333" s="26" t="str">
        <f>IFERROR(MATCH(A4333,기사별유입!$J$3:$J$3072,0),"")</f>
        <v/>
      </c>
      <c r="F4333" s="26" t="str">
        <f>IF(E4333="","",E4333&amp;"@"&amp;COUNTIF($E$1:E4333,E4333))</f>
        <v/>
      </c>
      <c r="G4333" s="26" t="str">
        <f t="shared" si="67"/>
        <v>Google 검색</v>
      </c>
      <c r="I4333" s="26" t="str">
        <f>IF(E4333="","",INDEX('기사 리스트'!B:B,MATCH("https://skinnonews.com"&amp;A4333,'기사 리스트'!C:C,0)))</f>
        <v/>
      </c>
    </row>
    <row r="4334" spans="1:9">
      <c r="A4334" s="32" t="s">
        <v>1497</v>
      </c>
      <c r="B4334" s="32" t="s">
        <v>2598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Naver 검색</v>
      </c>
      <c r="I4334" s="26" t="str">
        <f>IF(E4334="","",INDEX('기사 리스트'!B:B,MATCH("https://skinnonews.com"&amp;A4334,'기사 리스트'!C:C,0)))</f>
        <v/>
      </c>
    </row>
    <row r="4335" spans="1:9">
      <c r="A4335" s="32" t="s">
        <v>4045</v>
      </c>
      <c r="B4335" s="32" t="s">
        <v>2598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Naver 검색</v>
      </c>
      <c r="I4335" s="26" t="str">
        <f>IF(E4335="","",INDEX('기사 리스트'!B:B,MATCH("https://skinnonews.com"&amp;A4335,'기사 리스트'!C:C,0)))</f>
        <v/>
      </c>
    </row>
    <row r="4336" spans="1:9">
      <c r="A4336" s="32" t="s">
        <v>3061</v>
      </c>
      <c r="B4336" s="32" t="s">
        <v>2596</v>
      </c>
      <c r="C4336" s="32">
        <v>1</v>
      </c>
      <c r="D4336" s="32">
        <v>1</v>
      </c>
      <c r="E4336" s="26" t="str">
        <f>IFERROR(MATCH(A4336,기사별유입!$J$3:$J$3072,0),"")</f>
        <v/>
      </c>
      <c r="F4336" s="26" t="str">
        <f>IF(E4336="","",E4336&amp;"@"&amp;COUNTIF($E$1:E4336,E4336))</f>
        <v/>
      </c>
      <c r="G4336" s="26" t="str">
        <f t="shared" si="67"/>
        <v>Google 검색</v>
      </c>
      <c r="I4336" s="26" t="str">
        <f>IF(E4336="","",INDEX('기사 리스트'!B:B,MATCH("https://skinnonews.com"&amp;A4336,'기사 리스트'!C:C,0)))</f>
        <v/>
      </c>
    </row>
    <row r="4337" spans="1:9">
      <c r="A4337" s="32" t="s">
        <v>4046</v>
      </c>
      <c r="B4337" s="32" t="s">
        <v>2596</v>
      </c>
      <c r="C4337" s="32">
        <v>1</v>
      </c>
      <c r="D4337" s="32">
        <v>1</v>
      </c>
      <c r="E4337" s="26" t="str">
        <f>IFERROR(MATCH(A4337,기사별유입!$J$3:$J$3072,0),"")</f>
        <v/>
      </c>
      <c r="F4337" s="26" t="str">
        <f>IF(E4337="","",E4337&amp;"@"&amp;COUNTIF($E$1:E4337,E4337))</f>
        <v/>
      </c>
      <c r="G4337" s="26" t="str">
        <f t="shared" si="67"/>
        <v>Google 검색</v>
      </c>
      <c r="I4337" s="26" t="str">
        <f>IF(E4337="","",INDEX('기사 리스트'!B:B,MATCH("https://skinnonews.com"&amp;A4337,'기사 리스트'!C:C,0)))</f>
        <v/>
      </c>
    </row>
    <row r="4338" spans="1:9">
      <c r="A4338" s="32" t="s">
        <v>2424</v>
      </c>
      <c r="B4338" s="32" t="s">
        <v>4723</v>
      </c>
      <c r="C4338" s="32">
        <v>1</v>
      </c>
      <c r="D4338" s="32">
        <v>1</v>
      </c>
      <c r="E4338" s="26" t="str">
        <f>IFERROR(MATCH(A4338,기사별유입!$J$3:$J$3072,0),"")</f>
        <v/>
      </c>
      <c r="F4338" s="26" t="str">
        <f>IF(E4338="","",E4338&amp;"@"&amp;COUNTIF($E$1:E4338,E4338))</f>
        <v/>
      </c>
      <c r="G4338" s="26" t="str">
        <f t="shared" si="67"/>
        <v>Claude.ai</v>
      </c>
      <c r="I4338" s="26" t="str">
        <f>IF(E4338="","",INDEX('기사 리스트'!B:B,MATCH("https://skinnonews.com"&amp;A4338,'기사 리스트'!C:C,0)))</f>
        <v/>
      </c>
    </row>
    <row r="4339" spans="1:9">
      <c r="A4339" s="32" t="s">
        <v>2424</v>
      </c>
      <c r="B4339" s="32" t="s">
        <v>2596</v>
      </c>
      <c r="C4339" s="32">
        <v>1</v>
      </c>
      <c r="D4339" s="32">
        <v>1</v>
      </c>
      <c r="E4339" s="26" t="str">
        <f>IFERROR(MATCH(A4339,기사별유입!$J$3:$J$3072,0),"")</f>
        <v/>
      </c>
      <c r="F4339" s="26" t="str">
        <f>IF(E4339="","",E4339&amp;"@"&amp;COUNTIF($E$1:E4339,E4339))</f>
        <v/>
      </c>
      <c r="G4339" s="26" t="str">
        <f t="shared" si="67"/>
        <v>Google 검색</v>
      </c>
      <c r="I4339" s="26" t="str">
        <f>IF(E4339="","",INDEX('기사 리스트'!B:B,MATCH("https://skinnonews.com"&amp;A4339,'기사 리스트'!C:C,0)))</f>
        <v/>
      </c>
    </row>
    <row r="4340" spans="1:9">
      <c r="A4340" s="32" t="s">
        <v>4047</v>
      </c>
      <c r="B4340" s="32" t="s">
        <v>2596</v>
      </c>
      <c r="C4340" s="32">
        <v>1</v>
      </c>
      <c r="D4340" s="32">
        <v>1</v>
      </c>
      <c r="E4340" s="26" t="str">
        <f>IFERROR(MATCH(A4340,기사별유입!$J$3:$J$3072,0),"")</f>
        <v/>
      </c>
      <c r="F4340" s="26" t="str">
        <f>IF(E4340="","",E4340&amp;"@"&amp;COUNTIF($E$1:E4340,E4340))</f>
        <v/>
      </c>
      <c r="G4340" s="26" t="str">
        <f t="shared" si="67"/>
        <v>Google 검색</v>
      </c>
      <c r="I4340" s="26" t="str">
        <f>IF(E4340="","",INDEX('기사 리스트'!B:B,MATCH("https://skinnonews.com"&amp;A4340,'기사 리스트'!C:C,0)))</f>
        <v/>
      </c>
    </row>
    <row r="4341" spans="1:9">
      <c r="A4341" s="32" t="s">
        <v>3134</v>
      </c>
      <c r="B4341" s="32" t="s">
        <v>2596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Google 검색</v>
      </c>
      <c r="I4341" s="26" t="str">
        <f>IF(E4341="","",INDEX('기사 리스트'!B:B,MATCH("https://skinnonews.com"&amp;A4341,'기사 리스트'!C:C,0)))</f>
        <v/>
      </c>
    </row>
    <row r="4342" spans="1:9">
      <c r="A4342" s="32" t="s">
        <v>2247</v>
      </c>
      <c r="B4342" s="32" t="s">
        <v>2596</v>
      </c>
      <c r="C4342" s="32">
        <v>1</v>
      </c>
      <c r="D4342" s="32">
        <v>1</v>
      </c>
      <c r="E4342" s="26" t="str">
        <f>IFERROR(MATCH(A4342,기사별유입!$J$3:$J$3072,0),"")</f>
        <v/>
      </c>
      <c r="F4342" s="26" t="str">
        <f>IF(E4342="","",E4342&amp;"@"&amp;COUNTIF($E$1:E4342,E4342))</f>
        <v/>
      </c>
      <c r="G4342" s="26" t="str">
        <f t="shared" si="67"/>
        <v>Google 검색</v>
      </c>
      <c r="I4342" s="26" t="str">
        <f>IF(E4342="","",INDEX('기사 리스트'!B:B,MATCH("https://skinnonews.com"&amp;A4342,'기사 리스트'!C:C,0)))</f>
        <v/>
      </c>
    </row>
    <row r="4343" spans="1:9">
      <c r="A4343" s="32" t="s">
        <v>1436</v>
      </c>
      <c r="B4343" s="32" t="s">
        <v>2606</v>
      </c>
      <c r="C4343" s="32">
        <v>1</v>
      </c>
      <c r="D4343" s="32">
        <v>1</v>
      </c>
      <c r="E4343" s="26" t="str">
        <f>IFERROR(MATCH(A4343,기사별유입!$J$3:$J$3072,0),"")</f>
        <v/>
      </c>
      <c r="F4343" s="26" t="str">
        <f>IF(E4343="","",E4343&amp;"@"&amp;COUNTIF($E$1:E4343,E4343))</f>
        <v/>
      </c>
      <c r="G4343" s="26" t="str">
        <f t="shared" si="67"/>
        <v>M.search.naver.com</v>
      </c>
      <c r="I4343" s="26" t="str">
        <f>IF(E4343="","",INDEX('기사 리스트'!B:B,MATCH("https://skinnonews.com"&amp;A4343,'기사 리스트'!C:C,0)))</f>
        <v/>
      </c>
    </row>
    <row r="4344" spans="1:9">
      <c r="A4344" s="32" t="s">
        <v>3062</v>
      </c>
      <c r="B4344" s="32" t="s">
        <v>2598</v>
      </c>
      <c r="C4344" s="32">
        <v>1</v>
      </c>
      <c r="D4344" s="32">
        <v>1</v>
      </c>
      <c r="E4344" s="26" t="str">
        <f>IFERROR(MATCH(A4344,기사별유입!$J$3:$J$3072,0),"")</f>
        <v/>
      </c>
      <c r="F4344" s="26" t="str">
        <f>IF(E4344="","",E4344&amp;"@"&amp;COUNTIF($E$1:E4344,E4344))</f>
        <v/>
      </c>
      <c r="G4344" s="26" t="str">
        <f t="shared" si="67"/>
        <v>Naver 검색</v>
      </c>
      <c r="I4344" s="26" t="str">
        <f>IF(E4344="","",INDEX('기사 리스트'!B:B,MATCH("https://skinnonews.com"&amp;A4344,'기사 리스트'!C:C,0)))</f>
        <v/>
      </c>
    </row>
    <row r="4345" spans="1:9">
      <c r="A4345" s="32" t="s">
        <v>4048</v>
      </c>
      <c r="B4345" s="32" t="s">
        <v>2596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Google 검색</v>
      </c>
      <c r="I4345" s="26" t="str">
        <f>IF(E4345="","",INDEX('기사 리스트'!B:B,MATCH("https://skinnonews.com"&amp;A4345,'기사 리스트'!C:C,0)))</f>
        <v/>
      </c>
    </row>
    <row r="4346" spans="1:9">
      <c r="A4346" s="32" t="s">
        <v>1419</v>
      </c>
      <c r="B4346" s="32" t="s">
        <v>2597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직접유입</v>
      </c>
      <c r="I4346" s="26" t="str">
        <f>IF(E4346="","",INDEX('기사 리스트'!B:B,MATCH("https://skinnonews.com"&amp;A4346,'기사 리스트'!C:C,0)))</f>
        <v/>
      </c>
    </row>
    <row r="4347" spans="1:9">
      <c r="A4347" s="32" t="s">
        <v>4049</v>
      </c>
      <c r="B4347" s="32" t="s">
        <v>2596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Google 검색</v>
      </c>
      <c r="I4347" s="26" t="str">
        <f>IF(E4347="","",INDEX('기사 리스트'!B:B,MATCH("https://skinnonews.com"&amp;A4347,'기사 리스트'!C:C,0)))</f>
        <v/>
      </c>
    </row>
    <row r="4348" spans="1:9">
      <c r="A4348" s="32" t="s">
        <v>1369</v>
      </c>
      <c r="B4348" s="32" t="s">
        <v>2598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Naver 검색</v>
      </c>
      <c r="I4348" s="26" t="str">
        <f>IF(E4348="","",INDEX('기사 리스트'!B:B,MATCH("https://skinnonews.com"&amp;A4348,'기사 리스트'!C:C,0)))</f>
        <v/>
      </c>
    </row>
    <row r="4349" spans="1:9">
      <c r="A4349" s="32" t="s">
        <v>1369</v>
      </c>
      <c r="B4349" s="32" t="s">
        <v>2601</v>
      </c>
      <c r="C4349" s="32">
        <v>1</v>
      </c>
      <c r="D4349" s="32">
        <v>1</v>
      </c>
      <c r="E4349" s="26" t="str">
        <f>IFERROR(MATCH(A4349,기사별유입!$J$3:$J$3072,0),"")</f>
        <v/>
      </c>
      <c r="F4349" s="26" t="str">
        <f>IF(E4349="","",E4349&amp;"@"&amp;COUNTIF($E$1:E4349,E4349))</f>
        <v/>
      </c>
      <c r="G4349" s="26" t="str">
        <f t="shared" si="67"/>
        <v>Naver.com</v>
      </c>
      <c r="I4349" s="26" t="str">
        <f>IF(E4349="","",INDEX('기사 리스트'!B:B,MATCH("https://skinnonews.com"&amp;A4349,'기사 리스트'!C:C,0)))</f>
        <v/>
      </c>
    </row>
    <row r="4350" spans="1:9">
      <c r="A4350" s="32" t="s">
        <v>4050</v>
      </c>
      <c r="B4350" s="32" t="s">
        <v>2596</v>
      </c>
      <c r="C4350" s="32">
        <v>1</v>
      </c>
      <c r="D4350" s="32">
        <v>1</v>
      </c>
      <c r="E4350" s="26" t="str">
        <f>IFERROR(MATCH(A4350,기사별유입!$J$3:$J$3072,0),"")</f>
        <v/>
      </c>
      <c r="F4350" s="26" t="str">
        <f>IF(E4350="","",E4350&amp;"@"&amp;COUNTIF($E$1:E4350,E4350))</f>
        <v/>
      </c>
      <c r="G4350" s="26" t="str">
        <f t="shared" si="67"/>
        <v>Google 검색</v>
      </c>
      <c r="I4350" s="26" t="str">
        <f>IF(E4350="","",INDEX('기사 리스트'!B:B,MATCH("https://skinnonews.com"&amp;A4350,'기사 리스트'!C:C,0)))</f>
        <v/>
      </c>
    </row>
    <row r="4351" spans="1:9">
      <c r="A4351" s="32" t="s">
        <v>2249</v>
      </c>
      <c r="B4351" s="32" t="s">
        <v>2596</v>
      </c>
      <c r="C4351" s="32">
        <v>1</v>
      </c>
      <c r="D4351" s="32">
        <v>1</v>
      </c>
      <c r="E4351" s="26" t="str">
        <f>IFERROR(MATCH(A4351,기사별유입!$J$3:$J$3072,0),"")</f>
        <v/>
      </c>
      <c r="F4351" s="26" t="str">
        <f>IF(E4351="","",E4351&amp;"@"&amp;COUNTIF($E$1:E4351,E4351))</f>
        <v/>
      </c>
      <c r="G4351" s="26" t="str">
        <f t="shared" si="67"/>
        <v>Google 검색</v>
      </c>
      <c r="I4351" s="26" t="str">
        <f>IF(E4351="","",INDEX('기사 리스트'!B:B,MATCH("https://skinnonews.com"&amp;A4351,'기사 리스트'!C:C,0)))</f>
        <v/>
      </c>
    </row>
    <row r="4352" spans="1:9">
      <c r="A4352" s="32" t="s">
        <v>4051</v>
      </c>
      <c r="B4352" s="32" t="s">
        <v>2596</v>
      </c>
      <c r="C4352" s="32">
        <v>1</v>
      </c>
      <c r="D4352" s="32">
        <v>1</v>
      </c>
      <c r="E4352" s="26" t="str">
        <f>IFERROR(MATCH(A4352,기사별유입!$J$3:$J$3072,0),"")</f>
        <v/>
      </c>
      <c r="F4352" s="26" t="str">
        <f>IF(E4352="","",E4352&amp;"@"&amp;COUNTIF($E$1:E4352,E4352))</f>
        <v/>
      </c>
      <c r="G4352" s="26" t="str">
        <f t="shared" si="67"/>
        <v>Google 검색</v>
      </c>
      <c r="I4352" s="26" t="str">
        <f>IF(E4352="","",INDEX('기사 리스트'!B:B,MATCH("https://skinnonews.com"&amp;A4352,'기사 리스트'!C:C,0)))</f>
        <v/>
      </c>
    </row>
    <row r="4353" spans="1:9">
      <c r="A4353" s="32" t="s">
        <v>3135</v>
      </c>
      <c r="B4353" s="32" t="s">
        <v>2656</v>
      </c>
      <c r="C4353" s="32">
        <v>1</v>
      </c>
      <c r="D4353" s="32">
        <v>1</v>
      </c>
      <c r="E4353" s="26" t="str">
        <f>IFERROR(MATCH(A4353,기사별유입!$J$3:$J$3072,0),"")</f>
        <v/>
      </c>
      <c r="F4353" s="26" t="str">
        <f>IF(E4353="","",E4353&amp;"@"&amp;COUNTIF($E$1:E4353,E4353))</f>
        <v/>
      </c>
      <c r="G4353" s="26" t="str">
        <f t="shared" si="67"/>
        <v>Keep.naver.com</v>
      </c>
      <c r="I4353" s="26" t="str">
        <f>IF(E4353="","",INDEX('기사 리스트'!B:B,MATCH("https://skinnonews.com"&amp;A4353,'기사 리스트'!C:C,0)))</f>
        <v/>
      </c>
    </row>
    <row r="4354" spans="1:9">
      <c r="A4354" s="32" t="s">
        <v>3135</v>
      </c>
      <c r="B4354" s="32" t="s">
        <v>2612</v>
      </c>
      <c r="C4354" s="32">
        <v>1</v>
      </c>
      <c r="D4354" s="32">
        <v>1</v>
      </c>
      <c r="E4354" s="26" t="str">
        <f>IFERROR(MATCH(A4354,기사별유입!$J$3:$J$3072,0),"")</f>
        <v/>
      </c>
      <c r="F4354" s="26" t="str">
        <f>IF(E4354="","",E4354&amp;"@"&amp;COUNTIF($E$1:E4354,E4354))</f>
        <v/>
      </c>
      <c r="G4354" s="26" t="str">
        <f t="shared" si="67"/>
        <v>Youtube.com</v>
      </c>
      <c r="I4354" s="26" t="str">
        <f>IF(E4354="","",INDEX('기사 리스트'!B:B,MATCH("https://skinnonews.com"&amp;A4354,'기사 리스트'!C:C,0)))</f>
        <v/>
      </c>
    </row>
    <row r="4355" spans="1:9">
      <c r="A4355" s="32" t="s">
        <v>3136</v>
      </c>
      <c r="B4355" s="32" t="s">
        <v>2612</v>
      </c>
      <c r="C4355" s="32">
        <v>1</v>
      </c>
      <c r="D4355" s="32">
        <v>1</v>
      </c>
      <c r="E4355" s="26" t="str">
        <f>IFERROR(MATCH(A4355,기사별유입!$J$3:$J$3072,0),"")</f>
        <v/>
      </c>
      <c r="F4355" s="26" t="str">
        <f>IF(E4355="","",E4355&amp;"@"&amp;COUNTIF($E$1:E4355,E4355))</f>
        <v/>
      </c>
      <c r="G4355" s="26" t="str">
        <f t="shared" ref="G4355:G4418" si="68">IF(B4355="naver","Naver 검색",IF(B4355="google","Google 검색",IF(B4355="(direct)","직접유입",UPPER(LEFT(B4355,1))&amp;MID(B4355,2,99))))</f>
        <v>Youtube.com</v>
      </c>
      <c r="I4355" s="26" t="str">
        <f>IF(E4355="","",INDEX('기사 리스트'!B:B,MATCH("https://skinnonews.com"&amp;A4355,'기사 리스트'!C:C,0)))</f>
        <v/>
      </c>
    </row>
    <row r="4356" spans="1:9">
      <c r="A4356" s="32" t="s">
        <v>3137</v>
      </c>
      <c r="B4356" s="32" t="s">
        <v>2596</v>
      </c>
      <c r="C4356" s="32">
        <v>1</v>
      </c>
      <c r="D4356" s="32">
        <v>1</v>
      </c>
      <c r="E4356" s="26" t="str">
        <f>IFERROR(MATCH(A4356,기사별유입!$J$3:$J$3072,0),"")</f>
        <v/>
      </c>
      <c r="F4356" s="26" t="str">
        <f>IF(E4356="","",E4356&amp;"@"&amp;COUNTIF($E$1:E4356,E4356))</f>
        <v/>
      </c>
      <c r="G4356" s="26" t="str">
        <f t="shared" si="68"/>
        <v>Google 검색</v>
      </c>
      <c r="I4356" s="26" t="str">
        <f>IF(E4356="","",INDEX('기사 리스트'!B:B,MATCH("https://skinnonews.com"&amp;A4356,'기사 리스트'!C:C,0)))</f>
        <v/>
      </c>
    </row>
    <row r="4357" spans="1:9">
      <c r="A4357" s="32" t="s">
        <v>1538</v>
      </c>
      <c r="B4357" s="32" t="s">
        <v>4779</v>
      </c>
      <c r="C4357" s="32">
        <v>1</v>
      </c>
      <c r="D4357" s="32">
        <v>1</v>
      </c>
      <c r="E4357" s="26" t="str">
        <f>IFERROR(MATCH(A4357,기사별유입!$J$3:$J$3072,0),"")</f>
        <v/>
      </c>
      <c r="F4357" s="26" t="str">
        <f>IF(E4357="","",E4357&amp;"@"&amp;COUNTIF($E$1:E4357,E4357))</f>
        <v/>
      </c>
      <c r="G4357" s="26" t="str">
        <f t="shared" si="68"/>
        <v>T.co</v>
      </c>
      <c r="I4357" s="26" t="str">
        <f>IF(E4357="","",INDEX('기사 리스트'!B:B,MATCH("https://skinnonews.com"&amp;A4357,'기사 리스트'!C:C,0)))</f>
        <v/>
      </c>
    </row>
    <row r="4358" spans="1:9">
      <c r="A4358" s="32" t="s">
        <v>1403</v>
      </c>
      <c r="B4358" s="32" t="s">
        <v>2609</v>
      </c>
      <c r="C4358" s="32">
        <v>1</v>
      </c>
      <c r="D4358" s="32">
        <v>1</v>
      </c>
      <c r="E4358" s="26" t="str">
        <f>IFERROR(MATCH(A4358,기사별유입!$J$3:$J$3072,0),"")</f>
        <v/>
      </c>
      <c r="F4358" s="26" t="str">
        <f>IF(E4358="","",E4358&amp;"@"&amp;COUNTIF($E$1:E4358,E4358))</f>
        <v/>
      </c>
      <c r="G4358" s="26" t="str">
        <f t="shared" si="68"/>
        <v>Bing</v>
      </c>
      <c r="I4358" s="26" t="str">
        <f>IF(E4358="","",INDEX('기사 리스트'!B:B,MATCH("https://skinnonews.com"&amp;A4358,'기사 리스트'!C:C,0)))</f>
        <v/>
      </c>
    </row>
    <row r="4359" spans="1:9">
      <c r="A4359" s="32" t="s">
        <v>4052</v>
      </c>
      <c r="B4359" s="32" t="s">
        <v>2596</v>
      </c>
      <c r="C4359" s="32">
        <v>1</v>
      </c>
      <c r="D4359" s="32">
        <v>1</v>
      </c>
      <c r="E4359" s="26" t="str">
        <f>IFERROR(MATCH(A4359,기사별유입!$J$3:$J$3072,0),"")</f>
        <v/>
      </c>
      <c r="F4359" s="26" t="str">
        <f>IF(E4359="","",E4359&amp;"@"&amp;COUNTIF($E$1:E4359,E4359))</f>
        <v/>
      </c>
      <c r="G4359" s="26" t="str">
        <f t="shared" si="68"/>
        <v>Google 검색</v>
      </c>
      <c r="I4359" s="26" t="str">
        <f>IF(E4359="","",INDEX('기사 리스트'!B:B,MATCH("https://skinnonews.com"&amp;A4359,'기사 리스트'!C:C,0)))</f>
        <v/>
      </c>
    </row>
    <row r="4360" spans="1:9">
      <c r="A4360" s="32" t="s">
        <v>2250</v>
      </c>
      <c r="B4360" s="32" t="s">
        <v>2596</v>
      </c>
      <c r="C4360" s="32">
        <v>1</v>
      </c>
      <c r="D4360" s="32">
        <v>1</v>
      </c>
      <c r="E4360" s="26" t="str">
        <f>IFERROR(MATCH(A4360,기사별유입!$J$3:$J$3072,0),"")</f>
        <v/>
      </c>
      <c r="F4360" s="26" t="str">
        <f>IF(E4360="","",E4360&amp;"@"&amp;COUNTIF($E$1:E4360,E4360))</f>
        <v/>
      </c>
      <c r="G4360" s="26" t="str">
        <f t="shared" si="68"/>
        <v>Google 검색</v>
      </c>
      <c r="I4360" s="26" t="str">
        <f>IF(E4360="","",INDEX('기사 리스트'!B:B,MATCH("https://skinnonews.com"&amp;A4360,'기사 리스트'!C:C,0)))</f>
        <v/>
      </c>
    </row>
    <row r="4361" spans="1:9">
      <c r="A4361" s="32" t="s">
        <v>4053</v>
      </c>
      <c r="B4361" s="32" t="s">
        <v>2601</v>
      </c>
      <c r="C4361" s="32">
        <v>1</v>
      </c>
      <c r="D4361" s="32">
        <v>1</v>
      </c>
      <c r="E4361" s="26" t="str">
        <f>IFERROR(MATCH(A4361,기사별유입!$J$3:$J$3072,0),"")</f>
        <v/>
      </c>
      <c r="F4361" s="26" t="str">
        <f>IF(E4361="","",E4361&amp;"@"&amp;COUNTIF($E$1:E4361,E4361))</f>
        <v/>
      </c>
      <c r="G4361" s="26" t="str">
        <f t="shared" si="68"/>
        <v>Naver.com</v>
      </c>
      <c r="I4361" s="26" t="str">
        <f>IF(E4361="","",INDEX('기사 리스트'!B:B,MATCH("https://skinnonews.com"&amp;A4361,'기사 리스트'!C:C,0)))</f>
        <v/>
      </c>
    </row>
    <row r="4362" spans="1:9">
      <c r="A4362" s="32" t="s">
        <v>2112</v>
      </c>
      <c r="B4362" s="32" t="s">
        <v>2597</v>
      </c>
      <c r="C4362" s="32">
        <v>1</v>
      </c>
      <c r="D4362" s="32">
        <v>1</v>
      </c>
      <c r="E4362" s="26" t="str">
        <f>IFERROR(MATCH(A4362,기사별유입!$J$3:$J$3072,0),"")</f>
        <v/>
      </c>
      <c r="F4362" s="26" t="str">
        <f>IF(E4362="","",E4362&amp;"@"&amp;COUNTIF($E$1:E4362,E4362))</f>
        <v/>
      </c>
      <c r="G4362" s="26" t="str">
        <f t="shared" si="68"/>
        <v>직접유입</v>
      </c>
      <c r="I4362" s="26" t="str">
        <f>IF(E4362="","",INDEX('기사 리스트'!B:B,MATCH("https://skinnonews.com"&amp;A4362,'기사 리스트'!C:C,0)))</f>
        <v/>
      </c>
    </row>
    <row r="4363" spans="1:9">
      <c r="A4363" s="32" t="s">
        <v>2112</v>
      </c>
      <c r="B4363" s="32" t="s">
        <v>2596</v>
      </c>
      <c r="C4363" s="32">
        <v>1</v>
      </c>
      <c r="D4363" s="32">
        <v>1</v>
      </c>
      <c r="E4363" s="26" t="str">
        <f>IFERROR(MATCH(A4363,기사별유입!$J$3:$J$3072,0),"")</f>
        <v/>
      </c>
      <c r="F4363" s="26" t="str">
        <f>IF(E4363="","",E4363&amp;"@"&amp;COUNTIF($E$1:E4363,E4363))</f>
        <v/>
      </c>
      <c r="G4363" s="26" t="str">
        <f t="shared" si="68"/>
        <v>Google 검색</v>
      </c>
      <c r="I4363" s="26" t="str">
        <f>IF(E4363="","",INDEX('기사 리스트'!B:B,MATCH("https://skinnonews.com"&amp;A4363,'기사 리스트'!C:C,0)))</f>
        <v/>
      </c>
    </row>
    <row r="4364" spans="1:9">
      <c r="A4364" s="32" t="s">
        <v>2112</v>
      </c>
      <c r="B4364" s="32" t="s">
        <v>2598</v>
      </c>
      <c r="C4364" s="32">
        <v>1</v>
      </c>
      <c r="D4364" s="32">
        <v>1</v>
      </c>
      <c r="E4364" s="26" t="str">
        <f>IFERROR(MATCH(A4364,기사별유입!$J$3:$J$3072,0),"")</f>
        <v/>
      </c>
      <c r="F4364" s="26" t="str">
        <f>IF(E4364="","",E4364&amp;"@"&amp;COUNTIF($E$1:E4364,E4364))</f>
        <v/>
      </c>
      <c r="G4364" s="26" t="str">
        <f t="shared" si="68"/>
        <v>Naver 검색</v>
      </c>
      <c r="I4364" s="26" t="str">
        <f>IF(E4364="","",INDEX('기사 리스트'!B:B,MATCH("https://skinnonews.com"&amp;A4364,'기사 리스트'!C:C,0)))</f>
        <v/>
      </c>
    </row>
    <row r="4365" spans="1:9">
      <c r="A4365" s="32" t="s">
        <v>3021</v>
      </c>
      <c r="B4365" s="32" t="s">
        <v>2596</v>
      </c>
      <c r="C4365" s="32">
        <v>1</v>
      </c>
      <c r="D4365" s="32">
        <v>1</v>
      </c>
      <c r="E4365" s="26" t="str">
        <f>IFERROR(MATCH(A4365,기사별유입!$J$3:$J$3072,0),"")</f>
        <v/>
      </c>
      <c r="F4365" s="26" t="str">
        <f>IF(E4365="","",E4365&amp;"@"&amp;COUNTIF($E$1:E4365,E4365))</f>
        <v/>
      </c>
      <c r="G4365" s="26" t="str">
        <f t="shared" si="68"/>
        <v>Google 검색</v>
      </c>
      <c r="I4365" s="26" t="str">
        <f>IF(E4365="","",INDEX('기사 리스트'!B:B,MATCH("https://skinnonews.com"&amp;A4365,'기사 리스트'!C:C,0)))</f>
        <v/>
      </c>
    </row>
    <row r="4366" spans="1:9">
      <c r="A4366" s="32" t="s">
        <v>3021</v>
      </c>
      <c r="B4366" s="32" t="s">
        <v>2598</v>
      </c>
      <c r="C4366" s="32">
        <v>1</v>
      </c>
      <c r="D4366" s="32">
        <v>1</v>
      </c>
      <c r="E4366" s="26" t="str">
        <f>IFERROR(MATCH(A4366,기사별유입!$J$3:$J$3072,0),"")</f>
        <v/>
      </c>
      <c r="F4366" s="26" t="str">
        <f>IF(E4366="","",E4366&amp;"@"&amp;COUNTIF($E$1:E4366,E4366))</f>
        <v/>
      </c>
      <c r="G4366" s="26" t="str">
        <f t="shared" si="68"/>
        <v>Naver 검색</v>
      </c>
      <c r="I4366" s="26" t="str">
        <f>IF(E4366="","",INDEX('기사 리스트'!B:B,MATCH("https://skinnonews.com"&amp;A4366,'기사 리스트'!C:C,0)))</f>
        <v/>
      </c>
    </row>
    <row r="4367" spans="1:9">
      <c r="A4367" s="32" t="s">
        <v>4054</v>
      </c>
      <c r="B4367" s="32" t="s">
        <v>2598</v>
      </c>
      <c r="C4367" s="32">
        <v>1</v>
      </c>
      <c r="D4367" s="32">
        <v>1</v>
      </c>
      <c r="E4367" s="26" t="str">
        <f>IFERROR(MATCH(A4367,기사별유입!$J$3:$J$3072,0),"")</f>
        <v/>
      </c>
      <c r="F4367" s="26" t="str">
        <f>IF(E4367="","",E4367&amp;"@"&amp;COUNTIF($E$1:E4367,E4367))</f>
        <v/>
      </c>
      <c r="G4367" s="26" t="str">
        <f t="shared" si="68"/>
        <v>Naver 검색</v>
      </c>
      <c r="I4367" s="26" t="str">
        <f>IF(E4367="","",INDEX('기사 리스트'!B:B,MATCH("https://skinnonews.com"&amp;A4367,'기사 리스트'!C:C,0)))</f>
        <v/>
      </c>
    </row>
    <row r="4368" spans="1:9">
      <c r="A4368" s="32" t="s">
        <v>2888</v>
      </c>
      <c r="B4368" s="32" t="s">
        <v>2596</v>
      </c>
      <c r="C4368" s="32">
        <v>1</v>
      </c>
      <c r="D4368" s="32">
        <v>1</v>
      </c>
      <c r="E4368" s="26" t="str">
        <f>IFERROR(MATCH(A4368,기사별유입!$J$3:$J$3072,0),"")</f>
        <v/>
      </c>
      <c r="F4368" s="26" t="str">
        <f>IF(E4368="","",E4368&amp;"@"&amp;COUNTIF($E$1:E4368,E4368))</f>
        <v/>
      </c>
      <c r="G4368" s="26" t="str">
        <f t="shared" si="68"/>
        <v>Google 검색</v>
      </c>
      <c r="I4368" s="26" t="str">
        <f>IF(E4368="","",INDEX('기사 리스트'!B:B,MATCH("https://skinnonews.com"&amp;A4368,'기사 리스트'!C:C,0)))</f>
        <v/>
      </c>
    </row>
    <row r="4369" spans="1:9">
      <c r="A4369" s="32" t="s">
        <v>4055</v>
      </c>
      <c r="B4369" s="32" t="s">
        <v>2596</v>
      </c>
      <c r="C4369" s="32">
        <v>1</v>
      </c>
      <c r="D4369" s="32">
        <v>1</v>
      </c>
      <c r="E4369" s="26" t="str">
        <f>IFERROR(MATCH(A4369,기사별유입!$J$3:$J$3072,0),"")</f>
        <v/>
      </c>
      <c r="F4369" s="26" t="str">
        <f>IF(E4369="","",E4369&amp;"@"&amp;COUNTIF($E$1:E4369,E4369))</f>
        <v/>
      </c>
      <c r="G4369" s="26" t="str">
        <f t="shared" si="68"/>
        <v>Google 검색</v>
      </c>
      <c r="I4369" s="26" t="str">
        <f>IF(E4369="","",INDEX('기사 리스트'!B:B,MATCH("https://skinnonews.com"&amp;A4369,'기사 리스트'!C:C,0)))</f>
        <v/>
      </c>
    </row>
    <row r="4370" spans="1:9">
      <c r="A4370" s="32" t="s">
        <v>4056</v>
      </c>
      <c r="B4370" s="32" t="s">
        <v>2597</v>
      </c>
      <c r="C4370" s="32">
        <v>1</v>
      </c>
      <c r="D4370" s="32">
        <v>1</v>
      </c>
      <c r="E4370" s="26" t="str">
        <f>IFERROR(MATCH(A4370,기사별유입!$J$3:$J$3072,0),"")</f>
        <v/>
      </c>
      <c r="F4370" s="26" t="str">
        <f>IF(E4370="","",E4370&amp;"@"&amp;COUNTIF($E$1:E4370,E4370))</f>
        <v/>
      </c>
      <c r="G4370" s="26" t="str">
        <f t="shared" si="68"/>
        <v>직접유입</v>
      </c>
      <c r="I4370" s="26" t="str">
        <f>IF(E4370="","",INDEX('기사 리스트'!B:B,MATCH("https://skinnonews.com"&amp;A4370,'기사 리스트'!C:C,0)))</f>
        <v/>
      </c>
    </row>
    <row r="4371" spans="1:9">
      <c r="A4371" s="32" t="s">
        <v>4057</v>
      </c>
      <c r="B4371" s="32" t="s">
        <v>2596</v>
      </c>
      <c r="C4371" s="32">
        <v>1</v>
      </c>
      <c r="D4371" s="32">
        <v>1</v>
      </c>
      <c r="E4371" s="26" t="str">
        <f>IFERROR(MATCH(A4371,기사별유입!$J$3:$J$3072,0),"")</f>
        <v/>
      </c>
      <c r="F4371" s="26" t="str">
        <f>IF(E4371="","",E4371&amp;"@"&amp;COUNTIF($E$1:E4371,E4371))</f>
        <v/>
      </c>
      <c r="G4371" s="26" t="str">
        <f t="shared" si="68"/>
        <v>Google 검색</v>
      </c>
      <c r="I4371" s="26" t="str">
        <f>IF(E4371="","",INDEX('기사 리스트'!B:B,MATCH("https://skinnonews.com"&amp;A4371,'기사 리스트'!C:C,0)))</f>
        <v/>
      </c>
    </row>
    <row r="4372" spans="1:9">
      <c r="A4372" s="32" t="s">
        <v>1077</v>
      </c>
      <c r="B4372" s="32" t="s">
        <v>2598</v>
      </c>
      <c r="C4372" s="32">
        <v>1</v>
      </c>
      <c r="D4372" s="32">
        <v>1</v>
      </c>
      <c r="E4372" s="26" t="str">
        <f>IFERROR(MATCH(A4372,기사별유입!$J$3:$J$3072,0),"")</f>
        <v/>
      </c>
      <c r="F4372" s="26" t="str">
        <f>IF(E4372="","",E4372&amp;"@"&amp;COUNTIF($E$1:E4372,E4372))</f>
        <v/>
      </c>
      <c r="G4372" s="26" t="str">
        <f t="shared" si="68"/>
        <v>Naver 검색</v>
      </c>
      <c r="I4372" s="26" t="str">
        <f>IF(E4372="","",INDEX('기사 리스트'!B:B,MATCH("https://skinnonews.com"&amp;A4372,'기사 리스트'!C:C,0)))</f>
        <v/>
      </c>
    </row>
    <row r="4373" spans="1:9">
      <c r="A4373" s="32" t="s">
        <v>1077</v>
      </c>
      <c r="B4373" s="32" t="s">
        <v>2601</v>
      </c>
      <c r="C4373" s="32">
        <v>1</v>
      </c>
      <c r="D4373" s="32">
        <v>1</v>
      </c>
      <c r="E4373" s="26" t="str">
        <f>IFERROR(MATCH(A4373,기사별유입!$J$3:$J$3072,0),"")</f>
        <v/>
      </c>
      <c r="F4373" s="26" t="str">
        <f>IF(E4373="","",E4373&amp;"@"&amp;COUNTIF($E$1:E4373,E4373))</f>
        <v/>
      </c>
      <c r="G4373" s="26" t="str">
        <f t="shared" si="68"/>
        <v>Naver.com</v>
      </c>
      <c r="I4373" s="26" t="str">
        <f>IF(E4373="","",INDEX('기사 리스트'!B:B,MATCH("https://skinnonews.com"&amp;A4373,'기사 리스트'!C:C,0)))</f>
        <v/>
      </c>
    </row>
    <row r="4374" spans="1:9">
      <c r="A4374" s="32" t="s">
        <v>3140</v>
      </c>
      <c r="B4374" s="32" t="s">
        <v>2596</v>
      </c>
      <c r="C4374" s="32">
        <v>1</v>
      </c>
      <c r="D4374" s="32">
        <v>1</v>
      </c>
      <c r="E4374" s="26" t="str">
        <f>IFERROR(MATCH(A4374,기사별유입!$J$3:$J$3072,0),"")</f>
        <v/>
      </c>
      <c r="F4374" s="26" t="str">
        <f>IF(E4374="","",E4374&amp;"@"&amp;COUNTIF($E$1:E4374,E4374))</f>
        <v/>
      </c>
      <c r="G4374" s="26" t="str">
        <f t="shared" si="68"/>
        <v>Google 검색</v>
      </c>
      <c r="I4374" s="26" t="str">
        <f>IF(E4374="","",INDEX('기사 리스트'!B:B,MATCH("https://skinnonews.com"&amp;A4374,'기사 리스트'!C:C,0)))</f>
        <v/>
      </c>
    </row>
    <row r="4375" spans="1:9">
      <c r="A4375" s="32" t="s">
        <v>2788</v>
      </c>
      <c r="B4375" s="32" t="s">
        <v>2598</v>
      </c>
      <c r="C4375" s="32">
        <v>1</v>
      </c>
      <c r="D4375" s="32">
        <v>1</v>
      </c>
      <c r="E4375" s="26" t="str">
        <f>IFERROR(MATCH(A4375,기사별유입!$J$3:$J$3072,0),"")</f>
        <v/>
      </c>
      <c r="F4375" s="26" t="str">
        <f>IF(E4375="","",E4375&amp;"@"&amp;COUNTIF($E$1:E4375,E4375))</f>
        <v/>
      </c>
      <c r="G4375" s="26" t="str">
        <f t="shared" si="68"/>
        <v>Naver 검색</v>
      </c>
      <c r="I4375" s="26" t="str">
        <f>IF(E4375="","",INDEX('기사 리스트'!B:B,MATCH("https://skinnonews.com"&amp;A4375,'기사 리스트'!C:C,0)))</f>
        <v/>
      </c>
    </row>
    <row r="4376" spans="1:9">
      <c r="A4376" s="32" t="s">
        <v>1467</v>
      </c>
      <c r="B4376" s="32" t="s">
        <v>2598</v>
      </c>
      <c r="C4376" s="32">
        <v>1</v>
      </c>
      <c r="D4376" s="32">
        <v>1</v>
      </c>
      <c r="E4376" s="26" t="str">
        <f>IFERROR(MATCH(A4376,기사별유입!$J$3:$J$3072,0),"")</f>
        <v/>
      </c>
      <c r="F4376" s="26" t="str">
        <f>IF(E4376="","",E4376&amp;"@"&amp;COUNTIF($E$1:E4376,E4376))</f>
        <v/>
      </c>
      <c r="G4376" s="26" t="str">
        <f t="shared" si="68"/>
        <v>Naver 검색</v>
      </c>
      <c r="I4376" s="26" t="str">
        <f>IF(E4376="","",INDEX('기사 리스트'!B:B,MATCH("https://skinnonews.com"&amp;A4376,'기사 리스트'!C:C,0)))</f>
        <v/>
      </c>
    </row>
    <row r="4377" spans="1:9">
      <c r="A4377" s="32" t="s">
        <v>4058</v>
      </c>
      <c r="B4377" s="32" t="s">
        <v>2596</v>
      </c>
      <c r="C4377" s="32">
        <v>1</v>
      </c>
      <c r="D4377" s="32">
        <v>1</v>
      </c>
      <c r="E4377" s="26" t="str">
        <f>IFERROR(MATCH(A4377,기사별유입!$J$3:$J$3072,0),"")</f>
        <v/>
      </c>
      <c r="F4377" s="26" t="str">
        <f>IF(E4377="","",E4377&amp;"@"&amp;COUNTIF($E$1:E4377,E4377))</f>
        <v/>
      </c>
      <c r="G4377" s="26" t="str">
        <f t="shared" si="68"/>
        <v>Google 검색</v>
      </c>
      <c r="I4377" s="26" t="str">
        <f>IF(E4377="","",INDEX('기사 리스트'!B:B,MATCH("https://skinnonews.com"&amp;A4377,'기사 리스트'!C:C,0)))</f>
        <v/>
      </c>
    </row>
    <row r="4378" spans="1:9">
      <c r="A4378" s="32" t="s">
        <v>4059</v>
      </c>
      <c r="B4378" s="32" t="s">
        <v>2596</v>
      </c>
      <c r="C4378" s="32">
        <v>1</v>
      </c>
      <c r="D4378" s="32">
        <v>1</v>
      </c>
      <c r="E4378" s="26" t="str">
        <f>IFERROR(MATCH(A4378,기사별유입!$J$3:$J$3072,0),"")</f>
        <v/>
      </c>
      <c r="F4378" s="26" t="str">
        <f>IF(E4378="","",E4378&amp;"@"&amp;COUNTIF($E$1:E4378,E4378))</f>
        <v/>
      </c>
      <c r="G4378" s="26" t="str">
        <f t="shared" si="68"/>
        <v>Google 검색</v>
      </c>
      <c r="I4378" s="26" t="str">
        <f>IF(E4378="","",INDEX('기사 리스트'!B:B,MATCH("https://skinnonews.com"&amp;A4378,'기사 리스트'!C:C,0)))</f>
        <v/>
      </c>
    </row>
    <row r="4379" spans="1:9">
      <c r="A4379" s="32" t="s">
        <v>4060</v>
      </c>
      <c r="B4379" s="32" t="s">
        <v>2596</v>
      </c>
      <c r="C4379" s="32">
        <v>1</v>
      </c>
      <c r="D4379" s="32">
        <v>1</v>
      </c>
      <c r="E4379" s="26" t="str">
        <f>IFERROR(MATCH(A4379,기사별유입!$J$3:$J$3072,0),"")</f>
        <v/>
      </c>
      <c r="F4379" s="26" t="str">
        <f>IF(E4379="","",E4379&amp;"@"&amp;COUNTIF($E$1:E4379,E4379))</f>
        <v/>
      </c>
      <c r="G4379" s="26" t="str">
        <f t="shared" si="68"/>
        <v>Google 검색</v>
      </c>
      <c r="I4379" s="26" t="str">
        <f>IF(E4379="","",INDEX('기사 리스트'!B:B,MATCH("https://skinnonews.com"&amp;A4379,'기사 리스트'!C:C,0)))</f>
        <v/>
      </c>
    </row>
    <row r="4380" spans="1:9">
      <c r="A4380" s="32" t="s">
        <v>4061</v>
      </c>
      <c r="B4380" s="32" t="s">
        <v>2596</v>
      </c>
      <c r="C4380" s="32">
        <v>1</v>
      </c>
      <c r="D4380" s="32">
        <v>1</v>
      </c>
      <c r="E4380" s="26" t="str">
        <f>IFERROR(MATCH(A4380,기사별유입!$J$3:$J$3072,0),"")</f>
        <v/>
      </c>
      <c r="F4380" s="26" t="str">
        <f>IF(E4380="","",E4380&amp;"@"&amp;COUNTIF($E$1:E4380,E4380))</f>
        <v/>
      </c>
      <c r="G4380" s="26" t="str">
        <f t="shared" si="68"/>
        <v>Google 검색</v>
      </c>
      <c r="I4380" s="26" t="str">
        <f>IF(E4380="","",INDEX('기사 리스트'!B:B,MATCH("https://skinnonews.com"&amp;A4380,'기사 리스트'!C:C,0)))</f>
        <v/>
      </c>
    </row>
    <row r="4381" spans="1:9">
      <c r="A4381" s="32" t="s">
        <v>4062</v>
      </c>
      <c r="B4381" s="32" t="s">
        <v>2596</v>
      </c>
      <c r="C4381" s="32">
        <v>1</v>
      </c>
      <c r="D4381" s="32">
        <v>1</v>
      </c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>Google 검색</v>
      </c>
      <c r="I4381" s="26" t="str">
        <f>IF(E4381="","",INDEX('기사 리스트'!B:B,MATCH("https://skinnonews.com"&amp;A4381,'기사 리스트'!C:C,0)))</f>
        <v/>
      </c>
    </row>
    <row r="4382" spans="1:9">
      <c r="A4382" s="32" t="s">
        <v>3141</v>
      </c>
      <c r="B4382" s="32" t="s">
        <v>2596</v>
      </c>
      <c r="C4382" s="32">
        <v>1</v>
      </c>
      <c r="D4382" s="32">
        <v>1</v>
      </c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>Google 검색</v>
      </c>
      <c r="I4382" s="26" t="str">
        <f>IF(E4382="","",INDEX('기사 리스트'!B:B,MATCH("https://skinnonews.com"&amp;A4382,'기사 리스트'!C:C,0)))</f>
        <v/>
      </c>
    </row>
    <row r="4383" spans="1:9">
      <c r="A4383" s="32" t="s">
        <v>3141</v>
      </c>
      <c r="B4383" s="32" t="s">
        <v>2612</v>
      </c>
      <c r="C4383" s="32">
        <v>1</v>
      </c>
      <c r="D4383" s="32">
        <v>1</v>
      </c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>Youtube.com</v>
      </c>
      <c r="I4383" s="26" t="str">
        <f>IF(E4383="","",INDEX('기사 리스트'!B:B,MATCH("https://skinnonews.com"&amp;A4383,'기사 리스트'!C:C,0)))</f>
        <v/>
      </c>
    </row>
    <row r="4384" spans="1:9">
      <c r="A4384" s="32" t="s">
        <v>4063</v>
      </c>
      <c r="B4384" s="32" t="s">
        <v>2596</v>
      </c>
      <c r="C4384" s="32">
        <v>1</v>
      </c>
      <c r="D4384" s="32">
        <v>1</v>
      </c>
      <c r="E4384" s="26" t="str">
        <f>IFERROR(MATCH(A4384,기사별유입!$J$3:$J$3072,0),"")</f>
        <v/>
      </c>
      <c r="F4384" s="26" t="str">
        <f>IF(E4384="","",E4384&amp;"@"&amp;COUNTIF($E$1:E4384,E4384))</f>
        <v/>
      </c>
      <c r="G4384" s="26" t="str">
        <f t="shared" si="68"/>
        <v>Google 검색</v>
      </c>
      <c r="I4384" s="26" t="str">
        <f>IF(E4384="","",INDEX('기사 리스트'!B:B,MATCH("https://skinnonews.com"&amp;A4384,'기사 리스트'!C:C,0)))</f>
        <v/>
      </c>
    </row>
    <row r="4385" spans="1:9">
      <c r="A4385" s="32" t="s">
        <v>3540</v>
      </c>
      <c r="B4385" s="32" t="s">
        <v>2601</v>
      </c>
      <c r="C4385" s="32">
        <v>1</v>
      </c>
      <c r="D4385" s="32">
        <v>1</v>
      </c>
      <c r="E4385" s="26" t="str">
        <f>IFERROR(MATCH(A4385,기사별유입!$J$3:$J$3072,0),"")</f>
        <v/>
      </c>
      <c r="F4385" s="26" t="str">
        <f>IF(E4385="","",E4385&amp;"@"&amp;COUNTIF($E$1:E4385,E4385))</f>
        <v/>
      </c>
      <c r="G4385" s="26" t="str">
        <f t="shared" si="68"/>
        <v>Naver.com</v>
      </c>
      <c r="I4385" s="26" t="str">
        <f>IF(E4385="","",INDEX('기사 리스트'!B:B,MATCH("https://skinnonews.com"&amp;A4385,'기사 리스트'!C:C,0)))</f>
        <v/>
      </c>
    </row>
    <row r="4386" spans="1:9">
      <c r="A4386" s="32" t="s">
        <v>1733</v>
      </c>
      <c r="B4386" s="32" t="s">
        <v>2609</v>
      </c>
      <c r="C4386" s="32">
        <v>1</v>
      </c>
      <c r="D4386" s="32">
        <v>1</v>
      </c>
      <c r="E4386" s="26" t="str">
        <f>IFERROR(MATCH(A4386,기사별유입!$J$3:$J$3072,0),"")</f>
        <v/>
      </c>
      <c r="F4386" s="26" t="str">
        <f>IF(E4386="","",E4386&amp;"@"&amp;COUNTIF($E$1:E4386,E4386))</f>
        <v/>
      </c>
      <c r="G4386" s="26" t="str">
        <f t="shared" si="68"/>
        <v>Bing</v>
      </c>
      <c r="I4386" s="26" t="str">
        <f>IF(E4386="","",INDEX('기사 리스트'!B:B,MATCH("https://skinnonews.com"&amp;A4386,'기사 리스트'!C:C,0)))</f>
        <v/>
      </c>
    </row>
    <row r="4387" spans="1:9">
      <c r="A4387" s="32" t="s">
        <v>3723</v>
      </c>
      <c r="B4387" s="32" t="s">
        <v>2596</v>
      </c>
      <c r="C4387" s="32">
        <v>1</v>
      </c>
      <c r="D4387" s="32">
        <v>1</v>
      </c>
      <c r="E4387" s="26" t="str">
        <f>IFERROR(MATCH(A4387,기사별유입!$J$3:$J$3072,0),"")</f>
        <v/>
      </c>
      <c r="F4387" s="26" t="str">
        <f>IF(E4387="","",E4387&amp;"@"&amp;COUNTIF($E$1:E4387,E4387))</f>
        <v/>
      </c>
      <c r="G4387" s="26" t="str">
        <f t="shared" si="68"/>
        <v>Google 검색</v>
      </c>
      <c r="I4387" s="26" t="str">
        <f>IF(E4387="","",INDEX('기사 리스트'!B:B,MATCH("https://skinnonews.com"&amp;A4387,'기사 리스트'!C:C,0)))</f>
        <v/>
      </c>
    </row>
    <row r="4388" spans="1:9">
      <c r="A4388" s="32" t="s">
        <v>3723</v>
      </c>
      <c r="B4388" s="32" t="s">
        <v>2598</v>
      </c>
      <c r="C4388" s="32">
        <v>1</v>
      </c>
      <c r="D4388" s="32">
        <v>1</v>
      </c>
      <c r="E4388" s="26" t="str">
        <f>IFERROR(MATCH(A4388,기사별유입!$J$3:$J$3072,0),"")</f>
        <v/>
      </c>
      <c r="F4388" s="26" t="str">
        <f>IF(E4388="","",E4388&amp;"@"&amp;COUNTIF($E$1:E4388,E4388))</f>
        <v/>
      </c>
      <c r="G4388" s="26" t="str">
        <f t="shared" si="68"/>
        <v>Naver 검색</v>
      </c>
      <c r="I4388" s="26" t="str">
        <f>IF(E4388="","",INDEX('기사 리스트'!B:B,MATCH("https://skinnonews.com"&amp;A4388,'기사 리스트'!C:C,0)))</f>
        <v/>
      </c>
    </row>
    <row r="4389" spans="1:9">
      <c r="A4389" s="32" t="s">
        <v>3724</v>
      </c>
      <c r="B4389" s="32" t="s">
        <v>2596</v>
      </c>
      <c r="C4389" s="32">
        <v>1</v>
      </c>
      <c r="D4389" s="32">
        <v>1</v>
      </c>
      <c r="E4389" s="26" t="str">
        <f>IFERROR(MATCH(A4389,기사별유입!$J$3:$J$3072,0),"")</f>
        <v/>
      </c>
      <c r="F4389" s="26" t="str">
        <f>IF(E4389="","",E4389&amp;"@"&amp;COUNTIF($E$1:E4389,E4389))</f>
        <v/>
      </c>
      <c r="G4389" s="26" t="str">
        <f t="shared" si="68"/>
        <v>Google 검색</v>
      </c>
      <c r="I4389" s="26" t="str">
        <f>IF(E4389="","",INDEX('기사 리스트'!B:B,MATCH("https://skinnonews.com"&amp;A4389,'기사 리스트'!C:C,0)))</f>
        <v/>
      </c>
    </row>
    <row r="4390" spans="1:9">
      <c r="A4390" s="32" t="s">
        <v>3724</v>
      </c>
      <c r="B4390" s="32" t="s">
        <v>2601</v>
      </c>
      <c r="C4390" s="32">
        <v>1</v>
      </c>
      <c r="D4390" s="32">
        <v>1</v>
      </c>
      <c r="E4390" s="26" t="str">
        <f>IFERROR(MATCH(A4390,기사별유입!$J$3:$J$3072,0),"")</f>
        <v/>
      </c>
      <c r="F4390" s="26" t="str">
        <f>IF(E4390="","",E4390&amp;"@"&amp;COUNTIF($E$1:E4390,E4390))</f>
        <v/>
      </c>
      <c r="G4390" s="26" t="str">
        <f t="shared" si="68"/>
        <v>Naver.com</v>
      </c>
      <c r="I4390" s="26" t="str">
        <f>IF(E4390="","",INDEX('기사 리스트'!B:B,MATCH("https://skinnonews.com"&amp;A4390,'기사 리스트'!C:C,0)))</f>
        <v/>
      </c>
    </row>
    <row r="4391" spans="1:9">
      <c r="A4391" s="32" t="s">
        <v>3725</v>
      </c>
      <c r="B4391" s="32" t="s">
        <v>2596</v>
      </c>
      <c r="C4391" s="32">
        <v>1</v>
      </c>
      <c r="D4391" s="32">
        <v>1</v>
      </c>
      <c r="E4391" s="26" t="str">
        <f>IFERROR(MATCH(A4391,기사별유입!$J$3:$J$3072,0),"")</f>
        <v/>
      </c>
      <c r="F4391" s="26" t="str">
        <f>IF(E4391="","",E4391&amp;"@"&amp;COUNTIF($E$1:E4391,E4391))</f>
        <v/>
      </c>
      <c r="G4391" s="26" t="str">
        <f t="shared" si="68"/>
        <v>Google 검색</v>
      </c>
      <c r="I4391" s="26" t="str">
        <f>IF(E4391="","",INDEX('기사 리스트'!B:B,MATCH("https://skinnonews.com"&amp;A4391,'기사 리스트'!C:C,0)))</f>
        <v/>
      </c>
    </row>
    <row r="4392" spans="1:9">
      <c r="A4392" s="32" t="s">
        <v>3725</v>
      </c>
      <c r="B4392" s="32" t="s">
        <v>2598</v>
      </c>
      <c r="C4392" s="32">
        <v>1</v>
      </c>
      <c r="D4392" s="32">
        <v>1</v>
      </c>
      <c r="E4392" s="26" t="str">
        <f>IFERROR(MATCH(A4392,기사별유입!$J$3:$J$3072,0),"")</f>
        <v/>
      </c>
      <c r="F4392" s="26" t="str">
        <f>IF(E4392="","",E4392&amp;"@"&amp;COUNTIF($E$1:E4392,E4392))</f>
        <v/>
      </c>
      <c r="G4392" s="26" t="str">
        <f t="shared" si="68"/>
        <v>Naver 검색</v>
      </c>
      <c r="I4392" s="26" t="str">
        <f>IF(E4392="","",INDEX('기사 리스트'!B:B,MATCH("https://skinnonews.com"&amp;A4392,'기사 리스트'!C:C,0)))</f>
        <v/>
      </c>
    </row>
    <row r="4393" spans="1:9">
      <c r="A4393" s="32" t="s">
        <v>4064</v>
      </c>
      <c r="B4393" s="32" t="s">
        <v>2596</v>
      </c>
      <c r="C4393" s="32">
        <v>1</v>
      </c>
      <c r="D4393" s="32">
        <v>1</v>
      </c>
      <c r="E4393" s="26" t="str">
        <f>IFERROR(MATCH(A4393,기사별유입!$J$3:$J$3072,0),"")</f>
        <v/>
      </c>
      <c r="F4393" s="26" t="str">
        <f>IF(E4393="","",E4393&amp;"@"&amp;COUNTIF($E$1:E4393,E4393))</f>
        <v/>
      </c>
      <c r="G4393" s="26" t="str">
        <f t="shared" si="68"/>
        <v>Google 검색</v>
      </c>
      <c r="I4393" s="26" t="str">
        <f>IF(E4393="","",INDEX('기사 리스트'!B:B,MATCH("https://skinnonews.com"&amp;A4393,'기사 리스트'!C:C,0)))</f>
        <v/>
      </c>
    </row>
    <row r="4394" spans="1:9">
      <c r="A4394" s="32" t="s">
        <v>1370</v>
      </c>
      <c r="B4394" s="32" t="s">
        <v>2597</v>
      </c>
      <c r="C4394" s="32">
        <v>1</v>
      </c>
      <c r="D4394" s="32">
        <v>1</v>
      </c>
      <c r="E4394" s="26" t="str">
        <f>IFERROR(MATCH(A4394,기사별유입!$J$3:$J$3072,0),"")</f>
        <v/>
      </c>
      <c r="F4394" s="26" t="str">
        <f>IF(E4394="","",E4394&amp;"@"&amp;COUNTIF($E$1:E4394,E4394))</f>
        <v/>
      </c>
      <c r="G4394" s="26" t="str">
        <f t="shared" si="68"/>
        <v>직접유입</v>
      </c>
      <c r="I4394" s="26" t="str">
        <f>IF(E4394="","",INDEX('기사 리스트'!B:B,MATCH("https://skinnonews.com"&amp;A4394,'기사 리스트'!C:C,0)))</f>
        <v/>
      </c>
    </row>
    <row r="4395" spans="1:9">
      <c r="A4395" s="32" t="s">
        <v>4065</v>
      </c>
      <c r="B4395" s="32" t="s">
        <v>2596</v>
      </c>
      <c r="C4395" s="32">
        <v>1</v>
      </c>
      <c r="D4395" s="32">
        <v>1</v>
      </c>
      <c r="E4395" s="26" t="str">
        <f>IFERROR(MATCH(A4395,기사별유입!$J$3:$J$3072,0),"")</f>
        <v/>
      </c>
      <c r="F4395" s="26" t="str">
        <f>IF(E4395="","",E4395&amp;"@"&amp;COUNTIF($E$1:E4395,E4395))</f>
        <v/>
      </c>
      <c r="G4395" s="26" t="str">
        <f t="shared" si="68"/>
        <v>Google 검색</v>
      </c>
      <c r="I4395" s="26" t="str">
        <f>IF(E4395="","",INDEX('기사 리스트'!B:B,MATCH("https://skinnonews.com"&amp;A4395,'기사 리스트'!C:C,0)))</f>
        <v/>
      </c>
    </row>
    <row r="4396" spans="1:9">
      <c r="A4396" s="32" t="s">
        <v>4066</v>
      </c>
      <c r="B4396" s="32" t="s">
        <v>2601</v>
      </c>
      <c r="C4396" s="32">
        <v>1</v>
      </c>
      <c r="D4396" s="32">
        <v>1</v>
      </c>
      <c r="E4396" s="26" t="str">
        <f>IFERROR(MATCH(A4396,기사별유입!$J$3:$J$3072,0),"")</f>
        <v/>
      </c>
      <c r="F4396" s="26" t="str">
        <f>IF(E4396="","",E4396&amp;"@"&amp;COUNTIF($E$1:E4396,E4396))</f>
        <v/>
      </c>
      <c r="G4396" s="26" t="str">
        <f t="shared" si="68"/>
        <v>Naver.com</v>
      </c>
      <c r="I4396" s="26" t="str">
        <f>IF(E4396="","",INDEX('기사 리스트'!B:B,MATCH("https://skinnonews.com"&amp;A4396,'기사 리스트'!C:C,0)))</f>
        <v/>
      </c>
    </row>
    <row r="4397" spans="1:9">
      <c r="A4397" s="32" t="s">
        <v>3090</v>
      </c>
      <c r="B4397" s="32" t="s">
        <v>2596</v>
      </c>
      <c r="C4397" s="32">
        <v>1</v>
      </c>
      <c r="D4397" s="32">
        <v>1</v>
      </c>
      <c r="E4397" s="26" t="str">
        <f>IFERROR(MATCH(A4397,기사별유입!$J$3:$J$3072,0),"")</f>
        <v/>
      </c>
      <c r="F4397" s="26" t="str">
        <f>IF(E4397="","",E4397&amp;"@"&amp;COUNTIF($E$1:E4397,E4397))</f>
        <v/>
      </c>
      <c r="G4397" s="26" t="str">
        <f t="shared" si="68"/>
        <v>Google 검색</v>
      </c>
      <c r="I4397" s="26" t="str">
        <f>IF(E4397="","",INDEX('기사 리스트'!B:B,MATCH("https://skinnonews.com"&amp;A4397,'기사 리스트'!C:C,0)))</f>
        <v/>
      </c>
    </row>
    <row r="4398" spans="1:9">
      <c r="A4398" s="32" t="s">
        <v>3090</v>
      </c>
      <c r="B4398" s="32" t="s">
        <v>2598</v>
      </c>
      <c r="C4398" s="32">
        <v>1</v>
      </c>
      <c r="D4398" s="32">
        <v>1</v>
      </c>
      <c r="E4398" s="26" t="str">
        <f>IFERROR(MATCH(A4398,기사별유입!$J$3:$J$3072,0),"")</f>
        <v/>
      </c>
      <c r="F4398" s="26" t="str">
        <f>IF(E4398="","",E4398&amp;"@"&amp;COUNTIF($E$1:E4398,E4398))</f>
        <v/>
      </c>
      <c r="G4398" s="26" t="str">
        <f t="shared" si="68"/>
        <v>Naver 검색</v>
      </c>
      <c r="I4398" s="26" t="str">
        <f>IF(E4398="","",INDEX('기사 리스트'!B:B,MATCH("https://skinnonews.com"&amp;A4398,'기사 리스트'!C:C,0)))</f>
        <v/>
      </c>
    </row>
    <row r="4399" spans="1:9">
      <c r="A4399" s="32" t="s">
        <v>4067</v>
      </c>
      <c r="B4399" s="32" t="s">
        <v>2596</v>
      </c>
      <c r="C4399" s="32">
        <v>1</v>
      </c>
      <c r="D4399" s="32">
        <v>1</v>
      </c>
      <c r="E4399" s="26" t="str">
        <f>IFERROR(MATCH(A4399,기사별유입!$J$3:$J$3072,0),"")</f>
        <v/>
      </c>
      <c r="F4399" s="26" t="str">
        <f>IF(E4399="","",E4399&amp;"@"&amp;COUNTIF($E$1:E4399,E4399))</f>
        <v/>
      </c>
      <c r="G4399" s="26" t="str">
        <f t="shared" si="68"/>
        <v>Google 검색</v>
      </c>
      <c r="I4399" s="26" t="str">
        <f>IF(E4399="","",INDEX('기사 리스트'!B:B,MATCH("https://skinnonews.com"&amp;A4399,'기사 리스트'!C:C,0)))</f>
        <v/>
      </c>
    </row>
    <row r="4400" spans="1:9">
      <c r="A4400" s="32" t="s">
        <v>4068</v>
      </c>
      <c r="B4400" s="32" t="s">
        <v>2596</v>
      </c>
      <c r="C4400" s="32">
        <v>1</v>
      </c>
      <c r="D4400" s="32">
        <v>1</v>
      </c>
      <c r="E4400" s="26" t="str">
        <f>IFERROR(MATCH(A4400,기사별유입!$J$3:$J$3072,0),"")</f>
        <v/>
      </c>
      <c r="F4400" s="26" t="str">
        <f>IF(E4400="","",E4400&amp;"@"&amp;COUNTIF($E$1:E4400,E4400))</f>
        <v/>
      </c>
      <c r="G4400" s="26" t="str">
        <f t="shared" si="68"/>
        <v>Google 검색</v>
      </c>
      <c r="I4400" s="26" t="str">
        <f>IF(E4400="","",INDEX('기사 리스트'!B:B,MATCH("https://skinnonews.com"&amp;A4400,'기사 리스트'!C:C,0)))</f>
        <v/>
      </c>
    </row>
    <row r="4401" spans="1:9">
      <c r="A4401" s="32" t="s">
        <v>4069</v>
      </c>
      <c r="B4401" s="32" t="s">
        <v>2598</v>
      </c>
      <c r="C4401" s="32">
        <v>1</v>
      </c>
      <c r="D4401" s="32">
        <v>1</v>
      </c>
      <c r="E4401" s="26" t="str">
        <f>IFERROR(MATCH(A4401,기사별유입!$J$3:$J$3072,0),"")</f>
        <v/>
      </c>
      <c r="F4401" s="26" t="str">
        <f>IF(E4401="","",E4401&amp;"@"&amp;COUNTIF($E$1:E4401,E4401))</f>
        <v/>
      </c>
      <c r="G4401" s="26" t="str">
        <f t="shared" si="68"/>
        <v>Naver 검색</v>
      </c>
      <c r="I4401" s="26" t="str">
        <f>IF(E4401="","",INDEX('기사 리스트'!B:B,MATCH("https://skinnonews.com"&amp;A4401,'기사 리스트'!C:C,0)))</f>
        <v/>
      </c>
    </row>
    <row r="4402" spans="1:9">
      <c r="A4402" s="32" t="s">
        <v>3142</v>
      </c>
      <c r="B4402" s="32" t="s">
        <v>2598</v>
      </c>
      <c r="C4402" s="32">
        <v>1</v>
      </c>
      <c r="D4402" s="32">
        <v>1</v>
      </c>
      <c r="E4402" s="26" t="str">
        <f>IFERROR(MATCH(A4402,기사별유입!$J$3:$J$3072,0),"")</f>
        <v/>
      </c>
      <c r="F4402" s="26" t="str">
        <f>IF(E4402="","",E4402&amp;"@"&amp;COUNTIF($E$1:E4402,E4402))</f>
        <v/>
      </c>
      <c r="G4402" s="26" t="str">
        <f t="shared" si="68"/>
        <v>Naver 검색</v>
      </c>
      <c r="I4402" s="26" t="str">
        <f>IF(E4402="","",INDEX('기사 리스트'!B:B,MATCH("https://skinnonews.com"&amp;A4402,'기사 리스트'!C:C,0)))</f>
        <v/>
      </c>
    </row>
    <row r="4403" spans="1:9">
      <c r="A4403" s="32" t="s">
        <v>4070</v>
      </c>
      <c r="B4403" s="32" t="s">
        <v>2596</v>
      </c>
      <c r="C4403" s="32">
        <v>1</v>
      </c>
      <c r="D4403" s="32">
        <v>1</v>
      </c>
      <c r="E4403" s="26" t="str">
        <f>IFERROR(MATCH(A4403,기사별유입!$J$3:$J$3072,0),"")</f>
        <v/>
      </c>
      <c r="F4403" s="26" t="str">
        <f>IF(E4403="","",E4403&amp;"@"&amp;COUNTIF($E$1:E4403,E4403))</f>
        <v/>
      </c>
      <c r="G4403" s="26" t="str">
        <f t="shared" si="68"/>
        <v>Google 검색</v>
      </c>
      <c r="I4403" s="26" t="str">
        <f>IF(E4403="","",INDEX('기사 리스트'!B:B,MATCH("https://skinnonews.com"&amp;A4403,'기사 리스트'!C:C,0)))</f>
        <v/>
      </c>
    </row>
    <row r="4404" spans="1:9">
      <c r="A4404" s="32" t="s">
        <v>3602</v>
      </c>
      <c r="B4404" s="32" t="s">
        <v>2596</v>
      </c>
      <c r="C4404" s="32">
        <v>1</v>
      </c>
      <c r="D4404" s="32">
        <v>1</v>
      </c>
      <c r="E4404" s="26" t="str">
        <f>IFERROR(MATCH(A4404,기사별유입!$J$3:$J$3072,0),"")</f>
        <v/>
      </c>
      <c r="F4404" s="26" t="str">
        <f>IF(E4404="","",E4404&amp;"@"&amp;COUNTIF($E$1:E4404,E4404))</f>
        <v/>
      </c>
      <c r="G4404" s="26" t="str">
        <f t="shared" si="68"/>
        <v>Google 검색</v>
      </c>
      <c r="I4404" s="26" t="str">
        <f>IF(E4404="","",INDEX('기사 리스트'!B:B,MATCH("https://skinnonews.com"&amp;A4404,'기사 리스트'!C:C,0)))</f>
        <v/>
      </c>
    </row>
    <row r="4405" spans="1:9">
      <c r="A4405" s="32" t="s">
        <v>4071</v>
      </c>
      <c r="B4405" s="32" t="s">
        <v>2606</v>
      </c>
      <c r="C4405" s="32">
        <v>1</v>
      </c>
      <c r="D4405" s="32">
        <v>1</v>
      </c>
      <c r="E4405" s="26" t="str">
        <f>IFERROR(MATCH(A4405,기사별유입!$J$3:$J$3072,0),"")</f>
        <v/>
      </c>
      <c r="F4405" s="26" t="str">
        <f>IF(E4405="","",E4405&amp;"@"&amp;COUNTIF($E$1:E4405,E4405))</f>
        <v/>
      </c>
      <c r="G4405" s="26" t="str">
        <f t="shared" si="68"/>
        <v>M.search.naver.com</v>
      </c>
      <c r="I4405" s="26" t="str">
        <f>IF(E4405="","",INDEX('기사 리스트'!B:B,MATCH("https://skinnonews.com"&amp;A4405,'기사 리스트'!C:C,0)))</f>
        <v/>
      </c>
    </row>
    <row r="4406" spans="1:9">
      <c r="A4406" s="32" t="s">
        <v>2811</v>
      </c>
      <c r="B4406" s="32" t="s">
        <v>2596</v>
      </c>
      <c r="C4406" s="32">
        <v>1</v>
      </c>
      <c r="D4406" s="32">
        <v>1</v>
      </c>
      <c r="E4406" s="26" t="str">
        <f>IFERROR(MATCH(A4406,기사별유입!$J$3:$J$3072,0),"")</f>
        <v/>
      </c>
      <c r="F4406" s="26" t="str">
        <f>IF(E4406="","",E4406&amp;"@"&amp;COUNTIF($E$1:E4406,E4406))</f>
        <v/>
      </c>
      <c r="G4406" s="26" t="str">
        <f t="shared" si="68"/>
        <v>Google 검색</v>
      </c>
      <c r="I4406" s="26" t="str">
        <f>IF(E4406="","",INDEX('기사 리스트'!B:B,MATCH("https://skinnonews.com"&amp;A4406,'기사 리스트'!C:C,0)))</f>
        <v/>
      </c>
    </row>
    <row r="4407" spans="1:9">
      <c r="A4407" s="32" t="s">
        <v>2427</v>
      </c>
      <c r="B4407" s="32" t="s">
        <v>2596</v>
      </c>
      <c r="C4407" s="32">
        <v>1</v>
      </c>
      <c r="D4407" s="32">
        <v>1</v>
      </c>
      <c r="E4407" s="26" t="str">
        <f>IFERROR(MATCH(A4407,기사별유입!$J$3:$J$3072,0),"")</f>
        <v/>
      </c>
      <c r="F4407" s="26" t="str">
        <f>IF(E4407="","",E4407&amp;"@"&amp;COUNTIF($E$1:E4407,E4407))</f>
        <v/>
      </c>
      <c r="G4407" s="26" t="str">
        <f t="shared" si="68"/>
        <v>Google 검색</v>
      </c>
      <c r="I4407" s="26" t="str">
        <f>IF(E4407="","",INDEX('기사 리스트'!B:B,MATCH("https://skinnonews.com"&amp;A4407,'기사 리스트'!C:C,0)))</f>
        <v/>
      </c>
    </row>
    <row r="4408" spans="1:9">
      <c r="A4408" s="32" t="s">
        <v>2427</v>
      </c>
      <c r="B4408" s="32" t="s">
        <v>2598</v>
      </c>
      <c r="C4408" s="32">
        <v>1</v>
      </c>
      <c r="D4408" s="32">
        <v>1</v>
      </c>
      <c r="E4408" s="26" t="str">
        <f>IFERROR(MATCH(A4408,기사별유입!$J$3:$J$3072,0),"")</f>
        <v/>
      </c>
      <c r="F4408" s="26" t="str">
        <f>IF(E4408="","",E4408&amp;"@"&amp;COUNTIF($E$1:E4408,E4408))</f>
        <v/>
      </c>
      <c r="G4408" s="26" t="str">
        <f t="shared" si="68"/>
        <v>Naver 검색</v>
      </c>
      <c r="I4408" s="26" t="str">
        <f>IF(E4408="","",INDEX('기사 리스트'!B:B,MATCH("https://skinnonews.com"&amp;A4408,'기사 리스트'!C:C,0)))</f>
        <v/>
      </c>
    </row>
    <row r="4409" spans="1:9">
      <c r="A4409" s="32" t="s">
        <v>4072</v>
      </c>
      <c r="B4409" s="32" t="s">
        <v>2596</v>
      </c>
      <c r="C4409" s="32">
        <v>1</v>
      </c>
      <c r="D4409" s="32">
        <v>1</v>
      </c>
      <c r="E4409" s="26" t="str">
        <f>IFERROR(MATCH(A4409,기사별유입!$J$3:$J$3072,0),"")</f>
        <v/>
      </c>
      <c r="F4409" s="26" t="str">
        <f>IF(E4409="","",E4409&amp;"@"&amp;COUNTIF($E$1:E4409,E4409))</f>
        <v/>
      </c>
      <c r="G4409" s="26" t="str">
        <f t="shared" si="68"/>
        <v>Google 검색</v>
      </c>
      <c r="I4409" s="26" t="str">
        <f>IF(E4409="","",INDEX('기사 리스트'!B:B,MATCH("https://skinnonews.com"&amp;A4409,'기사 리스트'!C:C,0)))</f>
        <v/>
      </c>
    </row>
    <row r="4410" spans="1:9">
      <c r="A4410" s="32" t="s">
        <v>4073</v>
      </c>
      <c r="B4410" s="32" t="s">
        <v>2596</v>
      </c>
      <c r="C4410" s="32">
        <v>1</v>
      </c>
      <c r="D4410" s="32">
        <v>1</v>
      </c>
      <c r="E4410" s="26" t="str">
        <f>IFERROR(MATCH(A4410,기사별유입!$J$3:$J$3072,0),"")</f>
        <v/>
      </c>
      <c r="F4410" s="26" t="str">
        <f>IF(E4410="","",E4410&amp;"@"&amp;COUNTIF($E$1:E4410,E4410))</f>
        <v/>
      </c>
      <c r="G4410" s="26" t="str">
        <f t="shared" si="68"/>
        <v>Google 검색</v>
      </c>
      <c r="I4410" s="26" t="str">
        <f>IF(E4410="","",INDEX('기사 리스트'!B:B,MATCH("https://skinnonews.com"&amp;A4410,'기사 리스트'!C:C,0)))</f>
        <v/>
      </c>
    </row>
    <row r="4411" spans="1:9">
      <c r="A4411" s="32" t="s">
        <v>4074</v>
      </c>
      <c r="B4411" s="32" t="s">
        <v>2598</v>
      </c>
      <c r="C4411" s="32">
        <v>1</v>
      </c>
      <c r="D4411" s="32">
        <v>1</v>
      </c>
      <c r="E4411" s="26" t="str">
        <f>IFERROR(MATCH(A4411,기사별유입!$J$3:$J$3072,0),"")</f>
        <v/>
      </c>
      <c r="F4411" s="26" t="str">
        <f>IF(E4411="","",E4411&amp;"@"&amp;COUNTIF($E$1:E4411,E4411))</f>
        <v/>
      </c>
      <c r="G4411" s="26" t="str">
        <f t="shared" si="68"/>
        <v>Naver 검색</v>
      </c>
      <c r="I4411" s="26" t="str">
        <f>IF(E4411="","",INDEX('기사 리스트'!B:B,MATCH("https://skinnonews.com"&amp;A4411,'기사 리스트'!C:C,0)))</f>
        <v/>
      </c>
    </row>
    <row r="4412" spans="1:9">
      <c r="A4412" s="32" t="s">
        <v>4075</v>
      </c>
      <c r="B4412" s="32" t="s">
        <v>2596</v>
      </c>
      <c r="C4412" s="32">
        <v>1</v>
      </c>
      <c r="D4412" s="32">
        <v>1</v>
      </c>
      <c r="E4412" s="26" t="str">
        <f>IFERROR(MATCH(A4412,기사별유입!$J$3:$J$3072,0),"")</f>
        <v/>
      </c>
      <c r="F4412" s="26" t="str">
        <f>IF(E4412="","",E4412&amp;"@"&amp;COUNTIF($E$1:E4412,E4412))</f>
        <v/>
      </c>
      <c r="G4412" s="26" t="str">
        <f t="shared" si="68"/>
        <v>Google 검색</v>
      </c>
      <c r="I4412" s="26" t="str">
        <f>IF(E4412="","",INDEX('기사 리스트'!B:B,MATCH("https://skinnonews.com"&amp;A4412,'기사 리스트'!C:C,0)))</f>
        <v/>
      </c>
    </row>
    <row r="4413" spans="1:9">
      <c r="A4413" s="32" t="s">
        <v>4076</v>
      </c>
      <c r="B4413" s="32" t="s">
        <v>2612</v>
      </c>
      <c r="C4413" s="32">
        <v>1</v>
      </c>
      <c r="D4413" s="32">
        <v>1</v>
      </c>
      <c r="E4413" s="26" t="str">
        <f>IFERROR(MATCH(A4413,기사별유입!$J$3:$J$3072,0),"")</f>
        <v/>
      </c>
      <c r="F4413" s="26" t="str">
        <f>IF(E4413="","",E4413&amp;"@"&amp;COUNTIF($E$1:E4413,E4413))</f>
        <v/>
      </c>
      <c r="G4413" s="26" t="str">
        <f t="shared" si="68"/>
        <v>Youtube.com</v>
      </c>
      <c r="I4413" s="26" t="str">
        <f>IF(E4413="","",INDEX('기사 리스트'!B:B,MATCH("https://skinnonews.com"&amp;A4413,'기사 리스트'!C:C,0)))</f>
        <v/>
      </c>
    </row>
    <row r="4414" spans="1:9">
      <c r="A4414" s="32" t="s">
        <v>1635</v>
      </c>
      <c r="B4414" s="32" t="s">
        <v>2596</v>
      </c>
      <c r="C4414" s="32">
        <v>1</v>
      </c>
      <c r="D4414" s="32">
        <v>1</v>
      </c>
      <c r="E4414" s="26" t="str">
        <f>IFERROR(MATCH(A4414,기사별유입!$J$3:$J$3072,0),"")</f>
        <v/>
      </c>
      <c r="F4414" s="26" t="str">
        <f>IF(E4414="","",E4414&amp;"@"&amp;COUNTIF($E$1:E4414,E4414))</f>
        <v/>
      </c>
      <c r="G4414" s="26" t="str">
        <f t="shared" si="68"/>
        <v>Google 검색</v>
      </c>
      <c r="I4414" s="26" t="str">
        <f>IF(E4414="","",INDEX('기사 리스트'!B:B,MATCH("https://skinnonews.com"&amp;A4414,'기사 리스트'!C:C,0)))</f>
        <v/>
      </c>
    </row>
    <row r="4415" spans="1:9">
      <c r="A4415" s="32" t="s">
        <v>4077</v>
      </c>
      <c r="B4415" s="32" t="s">
        <v>2596</v>
      </c>
      <c r="C4415" s="32">
        <v>1</v>
      </c>
      <c r="D4415" s="32">
        <v>1</v>
      </c>
      <c r="E4415" s="26" t="str">
        <f>IFERROR(MATCH(A4415,기사별유입!$J$3:$J$3072,0),"")</f>
        <v/>
      </c>
      <c r="F4415" s="26" t="str">
        <f>IF(E4415="","",E4415&amp;"@"&amp;COUNTIF($E$1:E4415,E4415))</f>
        <v/>
      </c>
      <c r="G4415" s="26" t="str">
        <f t="shared" si="68"/>
        <v>Google 검색</v>
      </c>
      <c r="I4415" s="26" t="str">
        <f>IF(E4415="","",INDEX('기사 리스트'!B:B,MATCH("https://skinnonews.com"&amp;A4415,'기사 리스트'!C:C,0)))</f>
        <v/>
      </c>
    </row>
    <row r="4416" spans="1:9">
      <c r="A4416" s="32" t="s">
        <v>4078</v>
      </c>
      <c r="B4416" s="32" t="s">
        <v>2596</v>
      </c>
      <c r="C4416" s="32">
        <v>1</v>
      </c>
      <c r="D4416" s="32">
        <v>1</v>
      </c>
      <c r="E4416" s="26" t="str">
        <f>IFERROR(MATCH(A4416,기사별유입!$J$3:$J$3072,0),"")</f>
        <v/>
      </c>
      <c r="F4416" s="26" t="str">
        <f>IF(E4416="","",E4416&amp;"@"&amp;COUNTIF($E$1:E4416,E4416))</f>
        <v/>
      </c>
      <c r="G4416" s="26" t="str">
        <f t="shared" si="68"/>
        <v>Google 검색</v>
      </c>
      <c r="I4416" s="26" t="str">
        <f>IF(E4416="","",INDEX('기사 리스트'!B:B,MATCH("https://skinnonews.com"&amp;A4416,'기사 리스트'!C:C,0)))</f>
        <v/>
      </c>
    </row>
    <row r="4417" spans="1:9">
      <c r="A4417" s="32" t="s">
        <v>4079</v>
      </c>
      <c r="B4417" s="32" t="s">
        <v>2596</v>
      </c>
      <c r="C4417" s="32">
        <v>1</v>
      </c>
      <c r="D4417" s="32">
        <v>1</v>
      </c>
      <c r="E4417" s="26" t="str">
        <f>IFERROR(MATCH(A4417,기사별유입!$J$3:$J$3072,0),"")</f>
        <v/>
      </c>
      <c r="F4417" s="26" t="str">
        <f>IF(E4417="","",E4417&amp;"@"&amp;COUNTIF($E$1:E4417,E4417))</f>
        <v/>
      </c>
      <c r="G4417" s="26" t="str">
        <f t="shared" si="68"/>
        <v>Google 검색</v>
      </c>
      <c r="I4417" s="26" t="str">
        <f>IF(E4417="","",INDEX('기사 리스트'!B:B,MATCH("https://skinnonews.com"&amp;A4417,'기사 리스트'!C:C,0)))</f>
        <v/>
      </c>
    </row>
    <row r="4418" spans="1:9">
      <c r="A4418" s="32" t="s">
        <v>3143</v>
      </c>
      <c r="B4418" s="32" t="s">
        <v>2596</v>
      </c>
      <c r="C4418" s="32">
        <v>1</v>
      </c>
      <c r="D4418" s="32">
        <v>1</v>
      </c>
      <c r="E4418" s="26" t="str">
        <f>IFERROR(MATCH(A4418,기사별유입!$J$3:$J$3072,0),"")</f>
        <v/>
      </c>
      <c r="F4418" s="26" t="str">
        <f>IF(E4418="","",E4418&amp;"@"&amp;COUNTIF($E$1:E4418,E4418))</f>
        <v/>
      </c>
      <c r="G4418" s="26" t="str">
        <f t="shared" si="68"/>
        <v>Google 검색</v>
      </c>
      <c r="I4418" s="26" t="str">
        <f>IF(E4418="","",INDEX('기사 리스트'!B:B,MATCH("https://skinnonews.com"&amp;A4418,'기사 리스트'!C:C,0)))</f>
        <v/>
      </c>
    </row>
    <row r="4419" spans="1:9">
      <c r="A4419" s="32" t="s">
        <v>1246</v>
      </c>
      <c r="B4419" s="32" t="s">
        <v>2597</v>
      </c>
      <c r="C4419" s="32">
        <v>1</v>
      </c>
      <c r="D4419" s="32">
        <v>1</v>
      </c>
      <c r="E4419" s="26" t="str">
        <f>IFERROR(MATCH(A4419,기사별유입!$J$3:$J$3072,0),"")</f>
        <v/>
      </c>
      <c r="F4419" s="26" t="str">
        <f>IF(E4419="","",E4419&amp;"@"&amp;COUNTIF($E$1:E4419,E4419))</f>
        <v/>
      </c>
      <c r="G4419" s="26" t="str">
        <f t="shared" ref="G4419:G4482" si="69">IF(B4419="naver","Naver 검색",IF(B4419="google","Google 검색",IF(B4419="(direct)","직접유입",UPPER(LEFT(B4419,1))&amp;MID(B4419,2,99))))</f>
        <v>직접유입</v>
      </c>
      <c r="I4419" s="26" t="str">
        <f>IF(E4419="","",INDEX('기사 리스트'!B:B,MATCH("https://skinnonews.com"&amp;A4419,'기사 리스트'!C:C,0)))</f>
        <v/>
      </c>
    </row>
    <row r="4420" spans="1:9">
      <c r="A4420" s="32" t="s">
        <v>1265</v>
      </c>
      <c r="B4420" s="32" t="s">
        <v>2647</v>
      </c>
      <c r="C4420" s="32">
        <v>1</v>
      </c>
      <c r="D4420" s="32">
        <v>1</v>
      </c>
      <c r="E4420" s="26">
        <f>IFERROR(MATCH(A4420,기사별유입!$J$3:$J$3072,0),"")</f>
        <v>75</v>
      </c>
      <c r="F4420" s="26" t="str">
        <f>IF(E4420="","",E4420&amp;"@"&amp;COUNTIF($E$1:E4420,E4420))</f>
        <v>75@4</v>
      </c>
      <c r="G4420" s="26" t="str">
        <f t="shared" si="69"/>
        <v>M.search.daum.net</v>
      </c>
      <c r="I4420" s="26" t="e">
        <f>IF(E4420="","",INDEX('기사 리스트'!B:B,MATCH("https://skinnonews.com"&amp;A4420,'기사 리스트'!C:C,0)))</f>
        <v>#N/A</v>
      </c>
    </row>
    <row r="4421" spans="1:9">
      <c r="A4421" s="32" t="s">
        <v>1265</v>
      </c>
      <c r="B4421" s="32" t="s">
        <v>2598</v>
      </c>
      <c r="C4421" s="32">
        <v>1</v>
      </c>
      <c r="D4421" s="32">
        <v>1</v>
      </c>
      <c r="E4421" s="26">
        <f>IFERROR(MATCH(A4421,기사별유입!$J$3:$J$3072,0),"")</f>
        <v>75</v>
      </c>
      <c r="F4421" s="26" t="str">
        <f>IF(E4421="","",E4421&amp;"@"&amp;COUNTIF($E$1:E4421,E4421))</f>
        <v>75@5</v>
      </c>
      <c r="G4421" s="26" t="str">
        <f t="shared" si="69"/>
        <v>Naver 검색</v>
      </c>
      <c r="I4421" s="26" t="e">
        <f>IF(E4421="","",INDEX('기사 리스트'!B:B,MATCH("https://skinnonews.com"&amp;A4421,'기사 리스트'!C:C,0)))</f>
        <v>#N/A</v>
      </c>
    </row>
    <row r="4422" spans="1:9">
      <c r="A4422" s="32" t="s">
        <v>3091</v>
      </c>
      <c r="B4422" s="32" t="s">
        <v>2601</v>
      </c>
      <c r="C4422" s="32">
        <v>1</v>
      </c>
      <c r="D4422" s="32">
        <v>1</v>
      </c>
      <c r="E4422" s="26" t="str">
        <f>IFERROR(MATCH(A4422,기사별유입!$J$3:$J$3072,0),"")</f>
        <v/>
      </c>
      <c r="F4422" s="26" t="str">
        <f>IF(E4422="","",E4422&amp;"@"&amp;COUNTIF($E$1:E4422,E4422))</f>
        <v/>
      </c>
      <c r="G4422" s="26" t="str">
        <f t="shared" si="69"/>
        <v>Naver.com</v>
      </c>
      <c r="I4422" s="26" t="str">
        <f>IF(E4422="","",INDEX('기사 리스트'!B:B,MATCH("https://skinnonews.com"&amp;A4422,'기사 리스트'!C:C,0)))</f>
        <v/>
      </c>
    </row>
    <row r="4423" spans="1:9">
      <c r="A4423" s="32" t="s">
        <v>2114</v>
      </c>
      <c r="B4423" s="32" t="s">
        <v>2597</v>
      </c>
      <c r="C4423" s="32">
        <v>1</v>
      </c>
      <c r="D4423" s="32">
        <v>1</v>
      </c>
      <c r="E4423" s="26" t="str">
        <f>IFERROR(MATCH(A4423,기사별유입!$J$3:$J$3072,0),"")</f>
        <v/>
      </c>
      <c r="F4423" s="26" t="str">
        <f>IF(E4423="","",E4423&amp;"@"&amp;COUNTIF($E$1:E4423,E4423))</f>
        <v/>
      </c>
      <c r="G4423" s="26" t="str">
        <f t="shared" si="69"/>
        <v>직접유입</v>
      </c>
      <c r="I4423" s="26" t="str">
        <f>IF(E4423="","",INDEX('기사 리스트'!B:B,MATCH("https://skinnonews.com"&amp;A4423,'기사 리스트'!C:C,0)))</f>
        <v/>
      </c>
    </row>
    <row r="4424" spans="1:9">
      <c r="A4424" s="32" t="s">
        <v>4080</v>
      </c>
      <c r="B4424" s="32" t="s">
        <v>2596</v>
      </c>
      <c r="C4424" s="32">
        <v>1</v>
      </c>
      <c r="D4424" s="32">
        <v>1</v>
      </c>
      <c r="E4424" s="26" t="str">
        <f>IFERROR(MATCH(A4424,기사별유입!$J$3:$J$3072,0),"")</f>
        <v/>
      </c>
      <c r="F4424" s="26" t="str">
        <f>IF(E4424="","",E4424&amp;"@"&amp;COUNTIF($E$1:E4424,E4424))</f>
        <v/>
      </c>
      <c r="G4424" s="26" t="str">
        <f t="shared" si="69"/>
        <v>Google 검색</v>
      </c>
      <c r="I4424" s="26" t="str">
        <f>IF(E4424="","",INDEX('기사 리스트'!B:B,MATCH("https://skinnonews.com"&amp;A4424,'기사 리스트'!C:C,0)))</f>
        <v/>
      </c>
    </row>
    <row r="4425" spans="1:9">
      <c r="A4425" s="32" t="s">
        <v>1734</v>
      </c>
      <c r="B4425" s="32" t="s">
        <v>2596</v>
      </c>
      <c r="C4425" s="32">
        <v>1</v>
      </c>
      <c r="D4425" s="32">
        <v>1</v>
      </c>
      <c r="E4425" s="26" t="str">
        <f>IFERROR(MATCH(A4425,기사별유입!$J$3:$J$3072,0),"")</f>
        <v/>
      </c>
      <c r="F4425" s="26" t="str">
        <f>IF(E4425="","",E4425&amp;"@"&amp;COUNTIF($E$1:E4425,E4425))</f>
        <v/>
      </c>
      <c r="G4425" s="26" t="str">
        <f t="shared" si="69"/>
        <v>Google 검색</v>
      </c>
      <c r="I4425" s="26" t="str">
        <f>IF(E4425="","",INDEX('기사 리스트'!B:B,MATCH("https://skinnonews.com"&amp;A4425,'기사 리스트'!C:C,0)))</f>
        <v/>
      </c>
    </row>
    <row r="4426" spans="1:9">
      <c r="A4426" s="32" t="s">
        <v>1734</v>
      </c>
      <c r="B4426" s="32" t="s">
        <v>2601</v>
      </c>
      <c r="C4426" s="32">
        <v>1</v>
      </c>
      <c r="D4426" s="32">
        <v>1</v>
      </c>
      <c r="E4426" s="26" t="str">
        <f>IFERROR(MATCH(A4426,기사별유입!$J$3:$J$3072,0),"")</f>
        <v/>
      </c>
      <c r="F4426" s="26" t="str">
        <f>IF(E4426="","",E4426&amp;"@"&amp;COUNTIF($E$1:E4426,E4426))</f>
        <v/>
      </c>
      <c r="G4426" s="26" t="str">
        <f t="shared" si="69"/>
        <v>Naver.com</v>
      </c>
      <c r="I4426" s="26" t="str">
        <f>IF(E4426="","",INDEX('기사 리스트'!B:B,MATCH("https://skinnonews.com"&amp;A4426,'기사 리스트'!C:C,0)))</f>
        <v/>
      </c>
    </row>
    <row r="4427" spans="1:9">
      <c r="A4427" s="32" t="s">
        <v>4081</v>
      </c>
      <c r="B4427" s="32" t="s">
        <v>2596</v>
      </c>
      <c r="C4427" s="32">
        <v>1</v>
      </c>
      <c r="D4427" s="32">
        <v>1</v>
      </c>
      <c r="E4427" s="26" t="str">
        <f>IFERROR(MATCH(A4427,기사별유입!$J$3:$J$3072,0),"")</f>
        <v/>
      </c>
      <c r="F4427" s="26" t="str">
        <f>IF(E4427="","",E4427&amp;"@"&amp;COUNTIF($E$1:E4427,E4427))</f>
        <v/>
      </c>
      <c r="G4427" s="26" t="str">
        <f t="shared" si="69"/>
        <v>Google 검색</v>
      </c>
      <c r="I4427" s="26" t="str">
        <f>IF(E4427="","",INDEX('기사 리스트'!B:B,MATCH("https://skinnonews.com"&amp;A4427,'기사 리스트'!C:C,0)))</f>
        <v/>
      </c>
    </row>
    <row r="4428" spans="1:9">
      <c r="A4428" s="32" t="s">
        <v>3606</v>
      </c>
      <c r="B4428" s="32" t="s">
        <v>2597</v>
      </c>
      <c r="C4428" s="32">
        <v>1</v>
      </c>
      <c r="D4428" s="32">
        <v>1</v>
      </c>
      <c r="E4428" s="26" t="str">
        <f>IFERROR(MATCH(A4428,기사별유입!$J$3:$J$3072,0),"")</f>
        <v/>
      </c>
      <c r="F4428" s="26" t="str">
        <f>IF(E4428="","",E4428&amp;"@"&amp;COUNTIF($E$1:E4428,E4428))</f>
        <v/>
      </c>
      <c r="G4428" s="26" t="str">
        <f t="shared" si="69"/>
        <v>직접유입</v>
      </c>
      <c r="I4428" s="26" t="str">
        <f>IF(E4428="","",INDEX('기사 리스트'!B:B,MATCH("https://skinnonews.com"&amp;A4428,'기사 리스트'!C:C,0)))</f>
        <v/>
      </c>
    </row>
    <row r="4429" spans="1:9">
      <c r="A4429" s="32" t="s">
        <v>2000</v>
      </c>
      <c r="B4429" s="32" t="s">
        <v>2597</v>
      </c>
      <c r="C4429" s="32">
        <v>1</v>
      </c>
      <c r="D4429" s="32">
        <v>1</v>
      </c>
      <c r="E4429" s="26" t="str">
        <f>IFERROR(MATCH(A4429,기사별유입!$J$3:$J$3072,0),"")</f>
        <v/>
      </c>
      <c r="F4429" s="26" t="str">
        <f>IF(E4429="","",E4429&amp;"@"&amp;COUNTIF($E$1:E4429,E4429))</f>
        <v/>
      </c>
      <c r="G4429" s="26" t="str">
        <f t="shared" si="69"/>
        <v>직접유입</v>
      </c>
      <c r="I4429" s="26" t="str">
        <f>IF(E4429="","",INDEX('기사 리스트'!B:B,MATCH("https://skinnonews.com"&amp;A4429,'기사 리스트'!C:C,0)))</f>
        <v/>
      </c>
    </row>
    <row r="4430" spans="1:9">
      <c r="A4430" s="32" t="s">
        <v>2000</v>
      </c>
      <c r="B4430" s="32" t="s">
        <v>2598</v>
      </c>
      <c r="C4430" s="32">
        <v>1</v>
      </c>
      <c r="D4430" s="32">
        <v>1</v>
      </c>
      <c r="E4430" s="26" t="str">
        <f>IFERROR(MATCH(A4430,기사별유입!$J$3:$J$3072,0),"")</f>
        <v/>
      </c>
      <c r="F4430" s="26" t="str">
        <f>IF(E4430="","",E4430&amp;"@"&amp;COUNTIF($E$1:E4430,E4430))</f>
        <v/>
      </c>
      <c r="G4430" s="26" t="str">
        <f t="shared" si="69"/>
        <v>Naver 검색</v>
      </c>
      <c r="I4430" s="26" t="str">
        <f>IF(E4430="","",INDEX('기사 리스트'!B:B,MATCH("https://skinnonews.com"&amp;A4430,'기사 리스트'!C:C,0)))</f>
        <v/>
      </c>
    </row>
    <row r="4431" spans="1:9">
      <c r="A4431" s="32" t="s">
        <v>4082</v>
      </c>
      <c r="B4431" s="32" t="s">
        <v>2596</v>
      </c>
      <c r="C4431" s="32">
        <v>1</v>
      </c>
      <c r="D4431" s="32">
        <v>1</v>
      </c>
      <c r="E4431" s="26" t="str">
        <f>IFERROR(MATCH(A4431,기사별유입!$J$3:$J$3072,0),"")</f>
        <v/>
      </c>
      <c r="F4431" s="26" t="str">
        <f>IF(E4431="","",E4431&amp;"@"&amp;COUNTIF($E$1:E4431,E4431))</f>
        <v/>
      </c>
      <c r="G4431" s="26" t="str">
        <f t="shared" si="69"/>
        <v>Google 검색</v>
      </c>
      <c r="I4431" s="26" t="str">
        <f>IF(E4431="","",INDEX('기사 리스트'!B:B,MATCH("https://skinnonews.com"&amp;A4431,'기사 리스트'!C:C,0)))</f>
        <v/>
      </c>
    </row>
    <row r="4432" spans="1:9">
      <c r="A4432" s="32" t="s">
        <v>1899</v>
      </c>
      <c r="B4432" s="32" t="s">
        <v>2597</v>
      </c>
      <c r="C4432" s="32">
        <v>1</v>
      </c>
      <c r="D4432" s="32">
        <v>1</v>
      </c>
      <c r="E4432" s="26" t="str">
        <f>IFERROR(MATCH(A4432,기사별유입!$J$3:$J$3072,0),"")</f>
        <v/>
      </c>
      <c r="F4432" s="26" t="str">
        <f>IF(E4432="","",E4432&amp;"@"&amp;COUNTIF($E$1:E4432,E4432))</f>
        <v/>
      </c>
      <c r="G4432" s="26" t="str">
        <f t="shared" si="69"/>
        <v>직접유입</v>
      </c>
      <c r="I4432" s="26" t="str">
        <f>IF(E4432="","",INDEX('기사 리스트'!B:B,MATCH("https://skinnonews.com"&amp;A4432,'기사 리스트'!C:C,0)))</f>
        <v/>
      </c>
    </row>
    <row r="4433" spans="1:9">
      <c r="A4433" s="32" t="s">
        <v>1899</v>
      </c>
      <c r="B4433" s="32" t="s">
        <v>2601</v>
      </c>
      <c r="C4433" s="32">
        <v>1</v>
      </c>
      <c r="D4433" s="32">
        <v>1</v>
      </c>
      <c r="E4433" s="26" t="str">
        <f>IFERROR(MATCH(A4433,기사별유입!$J$3:$J$3072,0),"")</f>
        <v/>
      </c>
      <c r="F4433" s="26" t="str">
        <f>IF(E4433="","",E4433&amp;"@"&amp;COUNTIF($E$1:E4433,E4433))</f>
        <v/>
      </c>
      <c r="G4433" s="26" t="str">
        <f t="shared" si="69"/>
        <v>Naver.com</v>
      </c>
      <c r="I4433" s="26" t="str">
        <f>IF(E4433="","",INDEX('기사 리스트'!B:B,MATCH("https://skinnonews.com"&amp;A4433,'기사 리스트'!C:C,0)))</f>
        <v/>
      </c>
    </row>
    <row r="4434" spans="1:9">
      <c r="A4434" s="32" t="s">
        <v>2115</v>
      </c>
      <c r="B4434" s="32" t="s">
        <v>2597</v>
      </c>
      <c r="C4434" s="32">
        <v>1</v>
      </c>
      <c r="D4434" s="32">
        <v>1</v>
      </c>
      <c r="E4434" s="26" t="str">
        <f>IFERROR(MATCH(A4434,기사별유입!$J$3:$J$3072,0),"")</f>
        <v/>
      </c>
      <c r="F4434" s="26" t="str">
        <f>IF(E4434="","",E4434&amp;"@"&amp;COUNTIF($E$1:E4434,E4434))</f>
        <v/>
      </c>
      <c r="G4434" s="26" t="str">
        <f t="shared" si="69"/>
        <v>직접유입</v>
      </c>
      <c r="I4434" s="26" t="str">
        <f>IF(E4434="","",INDEX('기사 리스트'!B:B,MATCH("https://skinnonews.com"&amp;A4434,'기사 리스트'!C:C,0)))</f>
        <v/>
      </c>
    </row>
    <row r="4435" spans="1:9">
      <c r="A4435" s="32" t="s">
        <v>1637</v>
      </c>
      <c r="B4435" s="32" t="s">
        <v>2643</v>
      </c>
      <c r="C4435" s="32">
        <v>1</v>
      </c>
      <c r="D4435" s="32">
        <v>1</v>
      </c>
      <c r="E4435" s="26" t="str">
        <f>IFERROR(MATCH(A4435,기사별유입!$J$3:$J$3072,0),"")</f>
        <v/>
      </c>
      <c r="F4435" s="26" t="str">
        <f>IF(E4435="","",E4435&amp;"@"&amp;COUNTIF($E$1:E4435,E4435))</f>
        <v/>
      </c>
      <c r="G4435" s="26" t="str">
        <f t="shared" si="69"/>
        <v>Lens.google.com</v>
      </c>
      <c r="I4435" s="26" t="str">
        <f>IF(E4435="","",INDEX('기사 리스트'!B:B,MATCH("https://skinnonews.com"&amp;A4435,'기사 리스트'!C:C,0)))</f>
        <v/>
      </c>
    </row>
    <row r="4436" spans="1:9">
      <c r="A4436" s="32" t="s">
        <v>1637</v>
      </c>
      <c r="B4436" s="32" t="s">
        <v>2647</v>
      </c>
      <c r="C4436" s="32">
        <v>1</v>
      </c>
      <c r="D4436" s="32">
        <v>1</v>
      </c>
      <c r="E4436" s="26" t="str">
        <f>IFERROR(MATCH(A4436,기사별유입!$J$3:$J$3072,0),"")</f>
        <v/>
      </c>
      <c r="F4436" s="26" t="str">
        <f>IF(E4436="","",E4436&amp;"@"&amp;COUNTIF($E$1:E4436,E4436))</f>
        <v/>
      </c>
      <c r="G4436" s="26" t="str">
        <f t="shared" si="69"/>
        <v>M.search.daum.net</v>
      </c>
      <c r="I4436" s="26" t="str">
        <f>IF(E4436="","",INDEX('기사 리스트'!B:B,MATCH("https://skinnonews.com"&amp;A4436,'기사 리스트'!C:C,0)))</f>
        <v/>
      </c>
    </row>
    <row r="4437" spans="1:9">
      <c r="A4437" s="32" t="s">
        <v>1637</v>
      </c>
      <c r="B4437" s="32" t="s">
        <v>2598</v>
      </c>
      <c r="C4437" s="32">
        <v>1</v>
      </c>
      <c r="D4437" s="32">
        <v>1</v>
      </c>
      <c r="E4437" s="26" t="str">
        <f>IFERROR(MATCH(A4437,기사별유입!$J$3:$J$3072,0),"")</f>
        <v/>
      </c>
      <c r="F4437" s="26" t="str">
        <f>IF(E4437="","",E4437&amp;"@"&amp;COUNTIF($E$1:E4437,E4437))</f>
        <v/>
      </c>
      <c r="G4437" s="26" t="str">
        <f t="shared" si="69"/>
        <v>Naver 검색</v>
      </c>
      <c r="I4437" s="26" t="str">
        <f>IF(E4437="","",INDEX('기사 리스트'!B:B,MATCH("https://skinnonews.com"&amp;A4437,'기사 리스트'!C:C,0)))</f>
        <v/>
      </c>
    </row>
    <row r="4438" spans="1:9">
      <c r="A4438" s="32" t="s">
        <v>3042</v>
      </c>
      <c r="B4438" s="32" t="s">
        <v>2596</v>
      </c>
      <c r="C4438" s="32">
        <v>1</v>
      </c>
      <c r="D4438" s="32">
        <v>1</v>
      </c>
      <c r="E4438" s="26" t="str">
        <f>IFERROR(MATCH(A4438,기사별유입!$J$3:$J$3072,0),"")</f>
        <v/>
      </c>
      <c r="F4438" s="26" t="str">
        <f>IF(E4438="","",E4438&amp;"@"&amp;COUNTIF($E$1:E4438,E4438))</f>
        <v/>
      </c>
      <c r="G4438" s="26" t="str">
        <f t="shared" si="69"/>
        <v>Google 검색</v>
      </c>
      <c r="I4438" s="26" t="str">
        <f>IF(E4438="","",INDEX('기사 리스트'!B:B,MATCH("https://skinnonews.com"&amp;A4438,'기사 리스트'!C:C,0)))</f>
        <v/>
      </c>
    </row>
    <row r="4439" spans="1:9">
      <c r="A4439" s="32" t="s">
        <v>3607</v>
      </c>
      <c r="B4439" s="32" t="s">
        <v>2598</v>
      </c>
      <c r="C4439" s="32">
        <v>1</v>
      </c>
      <c r="D4439" s="32">
        <v>1</v>
      </c>
      <c r="E4439" s="26" t="str">
        <f>IFERROR(MATCH(A4439,기사별유입!$J$3:$J$3072,0),"")</f>
        <v/>
      </c>
      <c r="F4439" s="26" t="str">
        <f>IF(E4439="","",E4439&amp;"@"&amp;COUNTIF($E$1:E4439,E4439))</f>
        <v/>
      </c>
      <c r="G4439" s="26" t="str">
        <f t="shared" si="69"/>
        <v>Naver 검색</v>
      </c>
      <c r="I4439" s="26" t="str">
        <f>IF(E4439="","",INDEX('기사 리스트'!B:B,MATCH("https://skinnonews.com"&amp;A4439,'기사 리스트'!C:C,0)))</f>
        <v/>
      </c>
    </row>
    <row r="4440" spans="1:9">
      <c r="A4440" s="32" t="s">
        <v>3144</v>
      </c>
      <c r="B4440" s="32" t="s">
        <v>2609</v>
      </c>
      <c r="C4440" s="32">
        <v>1</v>
      </c>
      <c r="D4440" s="32">
        <v>1</v>
      </c>
      <c r="E4440" s="26" t="str">
        <f>IFERROR(MATCH(A4440,기사별유입!$J$3:$J$3072,0),"")</f>
        <v/>
      </c>
      <c r="F4440" s="26" t="str">
        <f>IF(E4440="","",E4440&amp;"@"&amp;COUNTIF($E$1:E4440,E4440))</f>
        <v/>
      </c>
      <c r="G4440" s="26" t="str">
        <f t="shared" si="69"/>
        <v>Bing</v>
      </c>
      <c r="I4440" s="26" t="str">
        <f>IF(E4440="","",INDEX('기사 리스트'!B:B,MATCH("https://skinnonews.com"&amp;A4440,'기사 리스트'!C:C,0)))</f>
        <v/>
      </c>
    </row>
    <row r="4441" spans="1:9">
      <c r="A4441" s="32" t="s">
        <v>1638</v>
      </c>
      <c r="B4441" s="32" t="s">
        <v>2601</v>
      </c>
      <c r="C4441" s="32">
        <v>1</v>
      </c>
      <c r="D4441" s="32">
        <v>1</v>
      </c>
      <c r="E4441" s="26" t="str">
        <f>IFERROR(MATCH(A4441,기사별유입!$J$3:$J$3072,0),"")</f>
        <v/>
      </c>
      <c r="F4441" s="26" t="str">
        <f>IF(E4441="","",E4441&amp;"@"&amp;COUNTIF($E$1:E4441,E4441))</f>
        <v/>
      </c>
      <c r="G4441" s="26" t="str">
        <f t="shared" si="69"/>
        <v>Naver.com</v>
      </c>
      <c r="I4441" s="26" t="str">
        <f>IF(E4441="","",INDEX('기사 리스트'!B:B,MATCH("https://skinnonews.com"&amp;A4441,'기사 리스트'!C:C,0)))</f>
        <v/>
      </c>
    </row>
    <row r="4442" spans="1:9">
      <c r="A4442" s="32" t="s">
        <v>4083</v>
      </c>
      <c r="B4442" s="32" t="s">
        <v>2596</v>
      </c>
      <c r="C4442" s="32">
        <v>1</v>
      </c>
      <c r="D4442" s="32">
        <v>1</v>
      </c>
      <c r="E4442" s="26" t="str">
        <f>IFERROR(MATCH(A4442,기사별유입!$J$3:$J$3072,0),"")</f>
        <v/>
      </c>
      <c r="F4442" s="26" t="str">
        <f>IF(E4442="","",E4442&amp;"@"&amp;COUNTIF($E$1:E4442,E4442))</f>
        <v/>
      </c>
      <c r="G4442" s="26" t="str">
        <f t="shared" si="69"/>
        <v>Google 검색</v>
      </c>
      <c r="I4442" s="26" t="str">
        <f>IF(E4442="","",INDEX('기사 리스트'!B:B,MATCH("https://skinnonews.com"&amp;A4442,'기사 리스트'!C:C,0)))</f>
        <v/>
      </c>
    </row>
    <row r="4443" spans="1:9">
      <c r="A4443" s="32" t="s">
        <v>4084</v>
      </c>
      <c r="B4443" s="32" t="s">
        <v>2596</v>
      </c>
      <c r="C4443" s="32">
        <v>1</v>
      </c>
      <c r="D4443" s="32">
        <v>1</v>
      </c>
      <c r="E4443" s="26" t="str">
        <f>IFERROR(MATCH(A4443,기사별유입!$J$3:$J$3072,0),"")</f>
        <v/>
      </c>
      <c r="F4443" s="26" t="str">
        <f>IF(E4443="","",E4443&amp;"@"&amp;COUNTIF($E$1:E4443,E4443))</f>
        <v/>
      </c>
      <c r="G4443" s="26" t="str">
        <f t="shared" si="69"/>
        <v>Google 검색</v>
      </c>
      <c r="I4443" s="26" t="str">
        <f>IF(E4443="","",INDEX('기사 리스트'!B:B,MATCH("https://skinnonews.com"&amp;A4443,'기사 리스트'!C:C,0)))</f>
        <v/>
      </c>
    </row>
    <row r="4444" spans="1:9">
      <c r="A4444" s="32" t="s">
        <v>4085</v>
      </c>
      <c r="B4444" s="32" t="s">
        <v>2598</v>
      </c>
      <c r="C4444" s="32">
        <v>1</v>
      </c>
      <c r="D4444" s="32">
        <v>1</v>
      </c>
      <c r="E4444" s="26" t="str">
        <f>IFERROR(MATCH(A4444,기사별유입!$J$3:$J$3072,0),"")</f>
        <v/>
      </c>
      <c r="F4444" s="26" t="str">
        <f>IF(E4444="","",E4444&amp;"@"&amp;COUNTIF($E$1:E4444,E4444))</f>
        <v/>
      </c>
      <c r="G4444" s="26" t="str">
        <f t="shared" si="69"/>
        <v>Naver 검색</v>
      </c>
      <c r="I4444" s="26" t="str">
        <f>IF(E4444="","",INDEX('기사 리스트'!B:B,MATCH("https://skinnonews.com"&amp;A4444,'기사 리스트'!C:C,0)))</f>
        <v/>
      </c>
    </row>
    <row r="4445" spans="1:9">
      <c r="A4445" s="32" t="s">
        <v>2763</v>
      </c>
      <c r="B4445" s="32" t="s">
        <v>2596</v>
      </c>
      <c r="C4445" s="32">
        <v>1</v>
      </c>
      <c r="D4445" s="32">
        <v>1</v>
      </c>
      <c r="E4445" s="26" t="str">
        <f>IFERROR(MATCH(A4445,기사별유입!$J$3:$J$3072,0),"")</f>
        <v/>
      </c>
      <c r="F4445" s="26" t="str">
        <f>IF(E4445="","",E4445&amp;"@"&amp;COUNTIF($E$1:E4445,E4445))</f>
        <v/>
      </c>
      <c r="G4445" s="26" t="str">
        <f t="shared" si="69"/>
        <v>Google 검색</v>
      </c>
      <c r="I4445" s="26" t="str">
        <f>IF(E4445="","",INDEX('기사 리스트'!B:B,MATCH("https://skinnonews.com"&amp;A4445,'기사 리스트'!C:C,0)))</f>
        <v/>
      </c>
    </row>
    <row r="4446" spans="1:9">
      <c r="A4446" s="32" t="s">
        <v>2430</v>
      </c>
      <c r="B4446" s="32" t="s">
        <v>2596</v>
      </c>
      <c r="C4446" s="32">
        <v>1</v>
      </c>
      <c r="D4446" s="32">
        <v>1</v>
      </c>
      <c r="E4446" s="26" t="str">
        <f>IFERROR(MATCH(A4446,기사별유입!$J$3:$J$3072,0),"")</f>
        <v/>
      </c>
      <c r="F4446" s="26" t="str">
        <f>IF(E4446="","",E4446&amp;"@"&amp;COUNTIF($E$1:E4446,E4446))</f>
        <v/>
      </c>
      <c r="G4446" s="26" t="str">
        <f t="shared" si="69"/>
        <v>Google 검색</v>
      </c>
      <c r="I4446" s="26" t="str">
        <f>IF(E4446="","",INDEX('기사 리스트'!B:B,MATCH("https://skinnonews.com"&amp;A4446,'기사 리스트'!C:C,0)))</f>
        <v/>
      </c>
    </row>
    <row r="4447" spans="1:9">
      <c r="A4447" s="32" t="s">
        <v>1192</v>
      </c>
      <c r="B4447" s="32" t="s">
        <v>2597</v>
      </c>
      <c r="C4447" s="32">
        <v>1</v>
      </c>
      <c r="D4447" s="32">
        <v>1</v>
      </c>
      <c r="E4447" s="26" t="str">
        <f>IFERROR(MATCH(A4447,기사별유입!$J$3:$J$3072,0),"")</f>
        <v/>
      </c>
      <c r="F4447" s="26" t="str">
        <f>IF(E4447="","",E4447&amp;"@"&amp;COUNTIF($E$1:E4447,E4447))</f>
        <v/>
      </c>
      <c r="G4447" s="26" t="str">
        <f t="shared" si="69"/>
        <v>직접유입</v>
      </c>
      <c r="I4447" s="26" t="str">
        <f>IF(E4447="","",INDEX('기사 리스트'!B:B,MATCH("https://skinnonews.com"&amp;A4447,'기사 리스트'!C:C,0)))</f>
        <v/>
      </c>
    </row>
    <row r="4448" spans="1:9">
      <c r="A4448" s="32" t="s">
        <v>1192</v>
      </c>
      <c r="B4448" s="32" t="s">
        <v>2596</v>
      </c>
      <c r="C4448" s="32">
        <v>1</v>
      </c>
      <c r="D4448" s="32">
        <v>1</v>
      </c>
      <c r="E4448" s="26" t="str">
        <f>IFERROR(MATCH(A4448,기사별유입!$J$3:$J$3072,0),"")</f>
        <v/>
      </c>
      <c r="F4448" s="26" t="str">
        <f>IF(E4448="","",E4448&amp;"@"&amp;COUNTIF($E$1:E4448,E4448))</f>
        <v/>
      </c>
      <c r="G4448" s="26" t="str">
        <f t="shared" si="69"/>
        <v>Google 검색</v>
      </c>
      <c r="I4448" s="26" t="str">
        <f>IF(E4448="","",INDEX('기사 리스트'!B:B,MATCH("https://skinnonews.com"&amp;A4448,'기사 리스트'!C:C,0)))</f>
        <v/>
      </c>
    </row>
    <row r="4449" spans="1:9">
      <c r="A4449" s="32" t="s">
        <v>1192</v>
      </c>
      <c r="B4449" s="32" t="s">
        <v>2606</v>
      </c>
      <c r="C4449" s="32">
        <v>1</v>
      </c>
      <c r="D4449" s="32">
        <v>1</v>
      </c>
      <c r="E4449" s="26" t="str">
        <f>IFERROR(MATCH(A4449,기사별유입!$J$3:$J$3072,0),"")</f>
        <v/>
      </c>
      <c r="F4449" s="26" t="str">
        <f>IF(E4449="","",E4449&amp;"@"&amp;COUNTIF($E$1:E4449,E4449))</f>
        <v/>
      </c>
      <c r="G4449" s="26" t="str">
        <f t="shared" si="69"/>
        <v>M.search.naver.com</v>
      </c>
      <c r="I4449" s="26" t="str">
        <f>IF(E4449="","",INDEX('기사 리스트'!B:B,MATCH("https://skinnonews.com"&amp;A4449,'기사 리스트'!C:C,0)))</f>
        <v/>
      </c>
    </row>
    <row r="4450" spans="1:9">
      <c r="A4450" s="32" t="s">
        <v>2431</v>
      </c>
      <c r="B4450" s="32" t="s">
        <v>2596</v>
      </c>
      <c r="C4450" s="32">
        <v>1</v>
      </c>
      <c r="D4450" s="32">
        <v>1</v>
      </c>
      <c r="E4450" s="26" t="str">
        <f>IFERROR(MATCH(A4450,기사별유입!$J$3:$J$3072,0),"")</f>
        <v/>
      </c>
      <c r="F4450" s="26" t="str">
        <f>IF(E4450="","",E4450&amp;"@"&amp;COUNTIF($E$1:E4450,E4450))</f>
        <v/>
      </c>
      <c r="G4450" s="26" t="str">
        <f t="shared" si="69"/>
        <v>Google 검색</v>
      </c>
      <c r="I4450" s="26" t="str">
        <f>IF(E4450="","",INDEX('기사 리스트'!B:B,MATCH("https://skinnonews.com"&amp;A4450,'기사 리스트'!C:C,0)))</f>
        <v/>
      </c>
    </row>
    <row r="4451" spans="1:9">
      <c r="A4451" s="32" t="s">
        <v>2890</v>
      </c>
      <c r="B4451" s="32" t="s">
        <v>2596</v>
      </c>
      <c r="C4451" s="32">
        <v>1</v>
      </c>
      <c r="D4451" s="32">
        <v>1</v>
      </c>
      <c r="E4451" s="26" t="str">
        <f>IFERROR(MATCH(A4451,기사별유입!$J$3:$J$3072,0),"")</f>
        <v/>
      </c>
      <c r="F4451" s="26" t="str">
        <f>IF(E4451="","",E4451&amp;"@"&amp;COUNTIF($E$1:E4451,E4451))</f>
        <v/>
      </c>
      <c r="G4451" s="26" t="str">
        <f t="shared" si="69"/>
        <v>Google 검색</v>
      </c>
      <c r="I4451" s="26" t="str">
        <f>IF(E4451="","",INDEX('기사 리스트'!B:B,MATCH("https://skinnonews.com"&amp;A4451,'기사 리스트'!C:C,0)))</f>
        <v/>
      </c>
    </row>
    <row r="4452" spans="1:9">
      <c r="A4452" s="32" t="s">
        <v>4086</v>
      </c>
      <c r="B4452" s="32" t="s">
        <v>2596</v>
      </c>
      <c r="C4452" s="32">
        <v>1</v>
      </c>
      <c r="D4452" s="32">
        <v>1</v>
      </c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>Google 검색</v>
      </c>
      <c r="I4452" s="26" t="str">
        <f>IF(E4452="","",INDEX('기사 리스트'!B:B,MATCH("https://skinnonews.com"&amp;A4452,'기사 리스트'!C:C,0)))</f>
        <v/>
      </c>
    </row>
    <row r="4453" spans="1:9">
      <c r="A4453" s="32" t="s">
        <v>2789</v>
      </c>
      <c r="B4453" s="32" t="s">
        <v>2601</v>
      </c>
      <c r="C4453" s="32">
        <v>1</v>
      </c>
      <c r="D4453" s="32">
        <v>1</v>
      </c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>Naver.com</v>
      </c>
      <c r="I4453" s="26" t="str">
        <f>IF(E4453="","",INDEX('기사 리스트'!B:B,MATCH("https://skinnonews.com"&amp;A4453,'기사 리스트'!C:C,0)))</f>
        <v/>
      </c>
    </row>
    <row r="4454" spans="1:9">
      <c r="A4454" s="32" t="s">
        <v>1639</v>
      </c>
      <c r="B4454" s="32" t="s">
        <v>2640</v>
      </c>
      <c r="C4454" s="32">
        <v>1</v>
      </c>
      <c r="D4454" s="32">
        <v>1</v>
      </c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>Daum</v>
      </c>
      <c r="I4454" s="26" t="str">
        <f>IF(E4454="","",INDEX('기사 리스트'!B:B,MATCH("https://skinnonews.com"&amp;A4454,'기사 리스트'!C:C,0)))</f>
        <v/>
      </c>
    </row>
    <row r="4455" spans="1:9">
      <c r="A4455" s="32" t="s">
        <v>4087</v>
      </c>
      <c r="B4455" s="32" t="s">
        <v>2596</v>
      </c>
      <c r="C4455" s="32">
        <v>1</v>
      </c>
      <c r="D4455" s="32">
        <v>1</v>
      </c>
      <c r="E4455" s="26" t="str">
        <f>IFERROR(MATCH(A4455,기사별유입!$J$3:$J$3072,0),"")</f>
        <v/>
      </c>
      <c r="F4455" s="26" t="str">
        <f>IF(E4455="","",E4455&amp;"@"&amp;COUNTIF($E$1:E4455,E4455))</f>
        <v/>
      </c>
      <c r="G4455" s="26" t="str">
        <f t="shared" si="69"/>
        <v>Google 검색</v>
      </c>
      <c r="I4455" s="26" t="str">
        <f>IF(E4455="","",INDEX('기사 리스트'!B:B,MATCH("https://skinnonews.com"&amp;A4455,'기사 리스트'!C:C,0)))</f>
        <v/>
      </c>
    </row>
    <row r="4456" spans="1:9">
      <c r="A4456" s="32" t="s">
        <v>2838</v>
      </c>
      <c r="B4456" s="32" t="s">
        <v>2612</v>
      </c>
      <c r="C4456" s="32">
        <v>1</v>
      </c>
      <c r="D4456" s="32">
        <v>1</v>
      </c>
      <c r="E4456" s="26" t="str">
        <f>IFERROR(MATCH(A4456,기사별유입!$J$3:$J$3072,0),"")</f>
        <v/>
      </c>
      <c r="F4456" s="26" t="str">
        <f>IF(E4456="","",E4456&amp;"@"&amp;COUNTIF($E$1:E4456,E4456))</f>
        <v/>
      </c>
      <c r="G4456" s="26" t="str">
        <f t="shared" si="69"/>
        <v>Youtube.com</v>
      </c>
      <c r="I4456" s="26" t="str">
        <f>IF(E4456="","",INDEX('기사 리스트'!B:B,MATCH("https://skinnonews.com"&amp;A4456,'기사 리스트'!C:C,0)))</f>
        <v/>
      </c>
    </row>
    <row r="4457" spans="1:9">
      <c r="A4457" s="32" t="s">
        <v>4088</v>
      </c>
      <c r="B4457" s="32" t="s">
        <v>2596</v>
      </c>
      <c r="C4457" s="32">
        <v>1</v>
      </c>
      <c r="D4457" s="32">
        <v>1</v>
      </c>
      <c r="E4457" s="26" t="str">
        <f>IFERROR(MATCH(A4457,기사별유입!$J$3:$J$3072,0),"")</f>
        <v/>
      </c>
      <c r="F4457" s="26" t="str">
        <f>IF(E4457="","",E4457&amp;"@"&amp;COUNTIF($E$1:E4457,E4457))</f>
        <v/>
      </c>
      <c r="G4457" s="26" t="str">
        <f t="shared" si="69"/>
        <v>Google 검색</v>
      </c>
      <c r="I4457" s="26" t="str">
        <f>IF(E4457="","",INDEX('기사 리스트'!B:B,MATCH("https://skinnonews.com"&amp;A4457,'기사 리스트'!C:C,0)))</f>
        <v/>
      </c>
    </row>
    <row r="4458" spans="1:9">
      <c r="A4458" s="32" t="s">
        <v>4089</v>
      </c>
      <c r="B4458" s="32" t="s">
        <v>2596</v>
      </c>
      <c r="C4458" s="32">
        <v>1</v>
      </c>
      <c r="D4458" s="32">
        <v>1</v>
      </c>
      <c r="E4458" s="26" t="str">
        <f>IFERROR(MATCH(A4458,기사별유입!$J$3:$J$3072,0),"")</f>
        <v/>
      </c>
      <c r="F4458" s="26" t="str">
        <f>IF(E4458="","",E4458&amp;"@"&amp;COUNTIF($E$1:E4458,E4458))</f>
        <v/>
      </c>
      <c r="G4458" s="26" t="str">
        <f t="shared" si="69"/>
        <v>Google 검색</v>
      </c>
      <c r="I4458" s="26" t="str">
        <f>IF(E4458="","",INDEX('기사 리스트'!B:B,MATCH("https://skinnonews.com"&amp;A4458,'기사 리스트'!C:C,0)))</f>
        <v/>
      </c>
    </row>
    <row r="4459" spans="1:9">
      <c r="A4459" s="32" t="s">
        <v>4090</v>
      </c>
      <c r="B4459" s="32" t="s">
        <v>2598</v>
      </c>
      <c r="C4459" s="32">
        <v>1</v>
      </c>
      <c r="D4459" s="32">
        <v>1</v>
      </c>
      <c r="E4459" s="26" t="str">
        <f>IFERROR(MATCH(A4459,기사별유입!$J$3:$J$3072,0),"")</f>
        <v/>
      </c>
      <c r="F4459" s="26" t="str">
        <f>IF(E4459="","",E4459&amp;"@"&amp;COUNTIF($E$1:E4459,E4459))</f>
        <v/>
      </c>
      <c r="G4459" s="26" t="str">
        <f t="shared" si="69"/>
        <v>Naver 검색</v>
      </c>
      <c r="I4459" s="26" t="str">
        <f>IF(E4459="","",INDEX('기사 리스트'!B:B,MATCH("https://skinnonews.com"&amp;A4459,'기사 리스트'!C:C,0)))</f>
        <v/>
      </c>
    </row>
    <row r="4460" spans="1:9">
      <c r="A4460" s="32" t="s">
        <v>4091</v>
      </c>
      <c r="B4460" s="32" t="s">
        <v>2596</v>
      </c>
      <c r="C4460" s="32">
        <v>1</v>
      </c>
      <c r="D4460" s="32">
        <v>1</v>
      </c>
      <c r="E4460" s="26" t="str">
        <f>IFERROR(MATCH(A4460,기사별유입!$J$3:$J$3072,0),"")</f>
        <v/>
      </c>
      <c r="F4460" s="26" t="str">
        <f>IF(E4460="","",E4460&amp;"@"&amp;COUNTIF($E$1:E4460,E4460))</f>
        <v/>
      </c>
      <c r="G4460" s="26" t="str">
        <f t="shared" si="69"/>
        <v>Google 검색</v>
      </c>
      <c r="I4460" s="26" t="str">
        <f>IF(E4460="","",INDEX('기사 리스트'!B:B,MATCH("https://skinnonews.com"&amp;A4460,'기사 리스트'!C:C,0)))</f>
        <v/>
      </c>
    </row>
    <row r="4461" spans="1:9">
      <c r="A4461" s="32" t="s">
        <v>1372</v>
      </c>
      <c r="B4461" s="32" t="s">
        <v>2643</v>
      </c>
      <c r="C4461" s="32">
        <v>1</v>
      </c>
      <c r="D4461" s="32">
        <v>1</v>
      </c>
      <c r="E4461" s="26" t="str">
        <f>IFERROR(MATCH(A4461,기사별유입!$J$3:$J$3072,0),"")</f>
        <v/>
      </c>
      <c r="F4461" s="26" t="str">
        <f>IF(E4461="","",E4461&amp;"@"&amp;COUNTIF($E$1:E4461,E4461))</f>
        <v/>
      </c>
      <c r="G4461" s="26" t="str">
        <f t="shared" si="69"/>
        <v>Lens.google.com</v>
      </c>
      <c r="I4461" s="26" t="str">
        <f>IF(E4461="","",INDEX('기사 리스트'!B:B,MATCH("https://skinnonews.com"&amp;A4461,'기사 리스트'!C:C,0)))</f>
        <v/>
      </c>
    </row>
    <row r="4462" spans="1:9">
      <c r="A4462" s="32" t="s">
        <v>1372</v>
      </c>
      <c r="B4462" s="32" t="s">
        <v>2598</v>
      </c>
      <c r="C4462" s="32">
        <v>1</v>
      </c>
      <c r="D4462" s="32">
        <v>1</v>
      </c>
      <c r="E4462" s="26" t="str">
        <f>IFERROR(MATCH(A4462,기사별유입!$J$3:$J$3072,0),"")</f>
        <v/>
      </c>
      <c r="F4462" s="26" t="str">
        <f>IF(E4462="","",E4462&amp;"@"&amp;COUNTIF($E$1:E4462,E4462))</f>
        <v/>
      </c>
      <c r="G4462" s="26" t="str">
        <f t="shared" si="69"/>
        <v>Naver 검색</v>
      </c>
      <c r="I4462" s="26" t="str">
        <f>IF(E4462="","",INDEX('기사 리스트'!B:B,MATCH("https://skinnonews.com"&amp;A4462,'기사 리스트'!C:C,0)))</f>
        <v/>
      </c>
    </row>
    <row r="4463" spans="1:9">
      <c r="A4463" s="32" t="s">
        <v>3093</v>
      </c>
      <c r="B4463" s="32" t="s">
        <v>2596</v>
      </c>
      <c r="C4463" s="32">
        <v>1</v>
      </c>
      <c r="D4463" s="32">
        <v>1</v>
      </c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>Google 검색</v>
      </c>
      <c r="I4463" s="26" t="str">
        <f>IF(E4463="","",INDEX('기사 리스트'!B:B,MATCH("https://skinnonews.com"&amp;A4463,'기사 리스트'!C:C,0)))</f>
        <v/>
      </c>
    </row>
    <row r="4464" spans="1:9">
      <c r="A4464" s="32" t="s">
        <v>4092</v>
      </c>
      <c r="B4464" s="32" t="s">
        <v>2596</v>
      </c>
      <c r="C4464" s="32">
        <v>1</v>
      </c>
      <c r="D4464" s="32">
        <v>1</v>
      </c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>Google 검색</v>
      </c>
      <c r="I4464" s="26" t="str">
        <f>IF(E4464="","",INDEX('기사 리스트'!B:B,MATCH("https://skinnonews.com"&amp;A4464,'기사 리스트'!C:C,0)))</f>
        <v/>
      </c>
    </row>
    <row r="4465" spans="1:9">
      <c r="A4465" s="32" t="s">
        <v>2432</v>
      </c>
      <c r="B4465" s="32" t="s">
        <v>2596</v>
      </c>
      <c r="C4465" s="32">
        <v>1</v>
      </c>
      <c r="D4465" s="32">
        <v>1</v>
      </c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>Google 검색</v>
      </c>
      <c r="I4465" s="26" t="str">
        <f>IF(E4465="","",INDEX('기사 리스트'!B:B,MATCH("https://skinnonews.com"&amp;A4465,'기사 리스트'!C:C,0)))</f>
        <v/>
      </c>
    </row>
    <row r="4466" spans="1:9">
      <c r="A4466" s="32" t="s">
        <v>4093</v>
      </c>
      <c r="B4466" s="32" t="s">
        <v>2596</v>
      </c>
      <c r="C4466" s="32">
        <v>1</v>
      </c>
      <c r="D4466" s="32">
        <v>1</v>
      </c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>Google 검색</v>
      </c>
      <c r="I4466" s="26" t="str">
        <f>IF(E4466="","",INDEX('기사 리스트'!B:B,MATCH("https://skinnonews.com"&amp;A4466,'기사 리스트'!C:C,0)))</f>
        <v/>
      </c>
    </row>
    <row r="4467" spans="1:9">
      <c r="A4467" s="32" t="s">
        <v>4094</v>
      </c>
      <c r="B4467" s="32" t="s">
        <v>2596</v>
      </c>
      <c r="C4467" s="32">
        <v>1</v>
      </c>
      <c r="D4467" s="32">
        <v>1</v>
      </c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>Google 검색</v>
      </c>
      <c r="I4467" s="26" t="str">
        <f>IF(E4467="","",INDEX('기사 리스트'!B:B,MATCH("https://skinnonews.com"&amp;A4467,'기사 리스트'!C:C,0)))</f>
        <v/>
      </c>
    </row>
    <row r="4468" spans="1:9">
      <c r="A4468" s="32" t="s">
        <v>4095</v>
      </c>
      <c r="B4468" s="32" t="s">
        <v>2612</v>
      </c>
      <c r="C4468" s="32">
        <v>1</v>
      </c>
      <c r="D4468" s="32">
        <v>1</v>
      </c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>Youtube.com</v>
      </c>
      <c r="I4468" s="26" t="str">
        <f>IF(E4468="","",INDEX('기사 리스트'!B:B,MATCH("https://skinnonews.com"&amp;A4468,'기사 리스트'!C:C,0)))</f>
        <v/>
      </c>
    </row>
    <row r="4469" spans="1:9">
      <c r="A4469" s="32" t="s">
        <v>3732</v>
      </c>
      <c r="B4469" s="32" t="s">
        <v>2598</v>
      </c>
      <c r="C4469" s="32">
        <v>1</v>
      </c>
      <c r="D4469" s="32">
        <v>1</v>
      </c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>Naver 검색</v>
      </c>
      <c r="I4469" s="26" t="str">
        <f>IF(E4469="","",INDEX('기사 리스트'!B:B,MATCH("https://skinnonews.com"&amp;A4469,'기사 리스트'!C:C,0)))</f>
        <v/>
      </c>
    </row>
    <row r="4470" spans="1:9">
      <c r="A4470" s="32" t="s">
        <v>3732</v>
      </c>
      <c r="B4470" s="32" t="s">
        <v>2601</v>
      </c>
      <c r="C4470" s="32">
        <v>1</v>
      </c>
      <c r="D4470" s="32">
        <v>1</v>
      </c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>Naver.com</v>
      </c>
      <c r="I4470" s="26" t="str">
        <f>IF(E4470="","",INDEX('기사 리스트'!B:B,MATCH("https://skinnonews.com"&amp;A4470,'기사 리스트'!C:C,0)))</f>
        <v/>
      </c>
    </row>
    <row r="4471" spans="1:9">
      <c r="A4471" s="32" t="s">
        <v>4096</v>
      </c>
      <c r="B4471" s="32" t="s">
        <v>2596</v>
      </c>
      <c r="C4471" s="32">
        <v>1</v>
      </c>
      <c r="D4471" s="32">
        <v>1</v>
      </c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>Google 검색</v>
      </c>
      <c r="I4471" s="26" t="str">
        <f>IF(E4471="","",INDEX('기사 리스트'!B:B,MATCH("https://skinnonews.com"&amp;A4471,'기사 리스트'!C:C,0)))</f>
        <v/>
      </c>
    </row>
    <row r="4472" spans="1:9">
      <c r="A4472" s="32" t="s">
        <v>1901</v>
      </c>
      <c r="B4472" s="32" t="s">
        <v>2612</v>
      </c>
      <c r="C4472" s="32">
        <v>1</v>
      </c>
      <c r="D4472" s="32">
        <v>1</v>
      </c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>Youtube.com</v>
      </c>
      <c r="I4472" s="26" t="str">
        <f>IF(E4472="","",INDEX('기사 리스트'!B:B,MATCH("https://skinnonews.com"&amp;A4472,'기사 리스트'!C:C,0)))</f>
        <v/>
      </c>
    </row>
    <row r="4473" spans="1:9">
      <c r="A4473" s="32" t="s">
        <v>4097</v>
      </c>
      <c r="B4473" s="32" t="s">
        <v>2596</v>
      </c>
      <c r="C4473" s="32">
        <v>1</v>
      </c>
      <c r="D4473" s="32">
        <v>1</v>
      </c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>Google 검색</v>
      </c>
      <c r="I4473" s="26" t="str">
        <f>IF(E4473="","",INDEX('기사 리스트'!B:B,MATCH("https://skinnonews.com"&amp;A4473,'기사 리스트'!C:C,0)))</f>
        <v/>
      </c>
    </row>
    <row r="4474" spans="1:9">
      <c r="A4474" s="32" t="s">
        <v>4098</v>
      </c>
      <c r="B4474" s="32" t="s">
        <v>2596</v>
      </c>
      <c r="C4474" s="32">
        <v>1</v>
      </c>
      <c r="D4474" s="32">
        <v>1</v>
      </c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>Google 검색</v>
      </c>
      <c r="I4474" s="26" t="str">
        <f>IF(E4474="","",INDEX('기사 리스트'!B:B,MATCH("https://skinnonews.com"&amp;A4474,'기사 리스트'!C:C,0)))</f>
        <v/>
      </c>
    </row>
    <row r="4475" spans="1:9">
      <c r="A4475" s="32" t="s">
        <v>4099</v>
      </c>
      <c r="B4475" s="32" t="s">
        <v>2596</v>
      </c>
      <c r="C4475" s="32">
        <v>1</v>
      </c>
      <c r="D4475" s="32">
        <v>1</v>
      </c>
      <c r="E4475" s="26" t="str">
        <f>IFERROR(MATCH(A4475,기사별유입!$J$3:$J$3072,0),"")</f>
        <v/>
      </c>
      <c r="F4475" s="26" t="str">
        <f>IF(E4475="","",E4475&amp;"@"&amp;COUNTIF($E$1:E4475,E4475))</f>
        <v/>
      </c>
      <c r="G4475" s="26" t="str">
        <f t="shared" si="69"/>
        <v>Google 검색</v>
      </c>
      <c r="I4475" s="26" t="str">
        <f>IF(E4475="","",INDEX('기사 리스트'!B:B,MATCH("https://skinnonews.com"&amp;A4475,'기사 리스트'!C:C,0)))</f>
        <v/>
      </c>
    </row>
    <row r="4476" spans="1:9">
      <c r="A4476" s="32" t="s">
        <v>2891</v>
      </c>
      <c r="B4476" s="32" t="s">
        <v>2596</v>
      </c>
      <c r="C4476" s="32">
        <v>1</v>
      </c>
      <c r="D4476" s="32">
        <v>1</v>
      </c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>Google 검색</v>
      </c>
      <c r="I4476" s="26" t="str">
        <f>IF(E4476="","",INDEX('기사 리스트'!B:B,MATCH("https://skinnonews.com"&amp;A4476,'기사 리스트'!C:C,0)))</f>
        <v/>
      </c>
    </row>
    <row r="4477" spans="1:9">
      <c r="A4477" s="32" t="s">
        <v>4100</v>
      </c>
      <c r="B4477" s="32" t="s">
        <v>2598</v>
      </c>
      <c r="C4477" s="32">
        <v>1</v>
      </c>
      <c r="D4477" s="32">
        <v>1</v>
      </c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>Naver 검색</v>
      </c>
      <c r="I4477" s="26" t="str">
        <f>IF(E4477="","",INDEX('기사 리스트'!B:B,MATCH("https://skinnonews.com"&amp;A4477,'기사 리스트'!C:C,0)))</f>
        <v/>
      </c>
    </row>
    <row r="4478" spans="1:9">
      <c r="A4478" s="32" t="s">
        <v>4101</v>
      </c>
      <c r="B4478" s="32" t="s">
        <v>2596</v>
      </c>
      <c r="C4478" s="32">
        <v>1</v>
      </c>
      <c r="D4478" s="32">
        <v>1</v>
      </c>
      <c r="E4478" s="26" t="str">
        <f>IFERROR(MATCH(A4478,기사별유입!$J$3:$J$3072,0),"")</f>
        <v/>
      </c>
      <c r="F4478" s="26" t="str">
        <f>IF(E4478="","",E4478&amp;"@"&amp;COUNTIF($E$1:E4478,E4478))</f>
        <v/>
      </c>
      <c r="G4478" s="26" t="str">
        <f t="shared" si="69"/>
        <v>Google 검색</v>
      </c>
      <c r="I4478" s="26" t="str">
        <f>IF(E4478="","",INDEX('기사 리스트'!B:B,MATCH("https://skinnonews.com"&amp;A4478,'기사 리스트'!C:C,0)))</f>
        <v/>
      </c>
    </row>
    <row r="4479" spans="1:9">
      <c r="A4479" s="32" t="s">
        <v>1045</v>
      </c>
      <c r="B4479" s="32" t="s">
        <v>2597</v>
      </c>
      <c r="C4479" s="32">
        <v>1</v>
      </c>
      <c r="D4479" s="32">
        <v>1</v>
      </c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>직접유입</v>
      </c>
      <c r="I4479" s="26" t="str">
        <f>IF(E4479="","",INDEX('기사 리스트'!B:B,MATCH("https://skinnonews.com"&amp;A4479,'기사 리스트'!C:C,0)))</f>
        <v/>
      </c>
    </row>
    <row r="4480" spans="1:9">
      <c r="A4480" s="32" t="s">
        <v>1045</v>
      </c>
      <c r="B4480" s="32" t="s">
        <v>2606</v>
      </c>
      <c r="C4480" s="32">
        <v>1</v>
      </c>
      <c r="D4480" s="32">
        <v>1</v>
      </c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>M.search.naver.com</v>
      </c>
      <c r="I4480" s="26" t="str">
        <f>IF(E4480="","",INDEX('기사 리스트'!B:B,MATCH("https://skinnonews.com"&amp;A4480,'기사 리스트'!C:C,0)))</f>
        <v/>
      </c>
    </row>
    <row r="4481" spans="1:9">
      <c r="A4481" s="32" t="s">
        <v>1469</v>
      </c>
      <c r="B4481" s="32" t="s">
        <v>2597</v>
      </c>
      <c r="C4481" s="32">
        <v>1</v>
      </c>
      <c r="D4481" s="32">
        <v>1</v>
      </c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>직접유입</v>
      </c>
      <c r="I4481" s="26" t="str">
        <f>IF(E4481="","",INDEX('기사 리스트'!B:B,MATCH("https://skinnonews.com"&amp;A4481,'기사 리스트'!C:C,0)))</f>
        <v/>
      </c>
    </row>
    <row r="4482" spans="1:9">
      <c r="A4482" s="32" t="s">
        <v>1469</v>
      </c>
      <c r="B4482" s="32" t="s">
        <v>2609</v>
      </c>
      <c r="C4482" s="32">
        <v>1</v>
      </c>
      <c r="D4482" s="32">
        <v>0</v>
      </c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>Bing</v>
      </c>
      <c r="I4482" s="26" t="str">
        <f>IF(E4482="","",INDEX('기사 리스트'!B:B,MATCH("https://skinnonews.com"&amp;A4482,'기사 리스트'!C:C,0)))</f>
        <v/>
      </c>
    </row>
    <row r="4483" spans="1:9">
      <c r="A4483" s="32" t="s">
        <v>1176</v>
      </c>
      <c r="B4483" s="32" t="s">
        <v>2627</v>
      </c>
      <c r="C4483" s="32">
        <v>1</v>
      </c>
      <c r="D4483" s="32">
        <v>1</v>
      </c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>Blog.naver.com</v>
      </c>
      <c r="I4483" s="26" t="str">
        <f>IF(E4483="","",INDEX('기사 리스트'!B:B,MATCH("https://skinnonews.com"&amp;A4483,'기사 리스트'!C:C,0)))</f>
        <v/>
      </c>
    </row>
    <row r="4484" spans="1:9">
      <c r="A4484" s="32" t="s">
        <v>4102</v>
      </c>
      <c r="B4484" s="32" t="s">
        <v>2596</v>
      </c>
      <c r="C4484" s="32">
        <v>1</v>
      </c>
      <c r="D4484" s="32">
        <v>1</v>
      </c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>Google 검색</v>
      </c>
      <c r="I4484" s="26" t="str">
        <f>IF(E4484="","",INDEX('기사 리스트'!B:B,MATCH("https://skinnonews.com"&amp;A4484,'기사 리스트'!C:C,0)))</f>
        <v/>
      </c>
    </row>
    <row r="4485" spans="1:9">
      <c r="A4485" s="32" t="s">
        <v>2434</v>
      </c>
      <c r="B4485" s="32" t="s">
        <v>2596</v>
      </c>
      <c r="C4485" s="32">
        <v>1</v>
      </c>
      <c r="D4485" s="32">
        <v>1</v>
      </c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>Google 검색</v>
      </c>
      <c r="I4485" s="26" t="str">
        <f>IF(E4485="","",INDEX('기사 리스트'!B:B,MATCH("https://skinnonews.com"&amp;A4485,'기사 리스트'!C:C,0)))</f>
        <v/>
      </c>
    </row>
    <row r="4486" spans="1:9">
      <c r="A4486" s="32" t="s">
        <v>2003</v>
      </c>
      <c r="B4486" s="32" t="s">
        <v>2596</v>
      </c>
      <c r="C4486" s="32">
        <v>1</v>
      </c>
      <c r="D4486" s="32">
        <v>1</v>
      </c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>Google 검색</v>
      </c>
      <c r="I4486" s="26" t="str">
        <f>IF(E4486="","",INDEX('기사 리스트'!B:B,MATCH("https://skinnonews.com"&amp;A4486,'기사 리스트'!C:C,0)))</f>
        <v/>
      </c>
    </row>
    <row r="4487" spans="1:9">
      <c r="A4487" s="32" t="s">
        <v>4103</v>
      </c>
      <c r="B4487" s="32" t="s">
        <v>2596</v>
      </c>
      <c r="C4487" s="32">
        <v>1</v>
      </c>
      <c r="D4487" s="32">
        <v>1</v>
      </c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>Google 검색</v>
      </c>
      <c r="I4487" s="26" t="str">
        <f>IF(E4487="","",INDEX('기사 리스트'!B:B,MATCH("https://skinnonews.com"&amp;A4487,'기사 리스트'!C:C,0)))</f>
        <v/>
      </c>
    </row>
    <row r="4488" spans="1:9">
      <c r="A4488" s="32" t="s">
        <v>4104</v>
      </c>
      <c r="B4488" s="32" t="s">
        <v>2596</v>
      </c>
      <c r="C4488" s="32">
        <v>1</v>
      </c>
      <c r="D4488" s="32">
        <v>1</v>
      </c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>Google 검색</v>
      </c>
      <c r="I4488" s="26" t="str">
        <f>IF(E4488="","",INDEX('기사 리스트'!B:B,MATCH("https://skinnonews.com"&amp;A4488,'기사 리스트'!C:C,0)))</f>
        <v/>
      </c>
    </row>
    <row r="4489" spans="1:9">
      <c r="A4489" s="32" t="s">
        <v>4105</v>
      </c>
      <c r="B4489" s="32" t="s">
        <v>2606</v>
      </c>
      <c r="C4489" s="32">
        <v>1</v>
      </c>
      <c r="D4489" s="32">
        <v>1</v>
      </c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>M.search.naver.com</v>
      </c>
      <c r="I4489" s="26" t="str">
        <f>IF(E4489="","",INDEX('기사 리스트'!B:B,MATCH("https://skinnonews.com"&amp;A4489,'기사 리스트'!C:C,0)))</f>
        <v/>
      </c>
    </row>
    <row r="4490" spans="1:9">
      <c r="A4490" s="32" t="s">
        <v>4106</v>
      </c>
      <c r="B4490" s="32" t="s">
        <v>2596</v>
      </c>
      <c r="C4490" s="32">
        <v>1</v>
      </c>
      <c r="D4490" s="32">
        <v>1</v>
      </c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>Google 검색</v>
      </c>
      <c r="I4490" s="26" t="str">
        <f>IF(E4490="","",INDEX('기사 리스트'!B:B,MATCH("https://skinnonews.com"&amp;A4490,'기사 리스트'!C:C,0)))</f>
        <v/>
      </c>
    </row>
    <row r="4491" spans="1:9">
      <c r="A4491" s="32" t="s">
        <v>4107</v>
      </c>
      <c r="B4491" s="32" t="s">
        <v>2596</v>
      </c>
      <c r="C4491" s="32">
        <v>1</v>
      </c>
      <c r="D4491" s="32">
        <v>1</v>
      </c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>Google 검색</v>
      </c>
      <c r="I4491" s="26" t="str">
        <f>IF(E4491="","",INDEX('기사 리스트'!B:B,MATCH("https://skinnonews.com"&amp;A4491,'기사 리스트'!C:C,0)))</f>
        <v/>
      </c>
    </row>
    <row r="4492" spans="1:9">
      <c r="A4492" s="32" t="s">
        <v>4108</v>
      </c>
      <c r="B4492" s="32" t="s">
        <v>2596</v>
      </c>
      <c r="C4492" s="32">
        <v>1</v>
      </c>
      <c r="D4492" s="32">
        <v>1</v>
      </c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>Google 검색</v>
      </c>
      <c r="I4492" s="26" t="str">
        <f>IF(E4492="","",INDEX('기사 리스트'!B:B,MATCH("https://skinnonews.com"&amp;A4492,'기사 리스트'!C:C,0)))</f>
        <v/>
      </c>
    </row>
    <row r="4493" spans="1:9">
      <c r="A4493" s="32" t="s">
        <v>2117</v>
      </c>
      <c r="B4493" s="32" t="s">
        <v>2596</v>
      </c>
      <c r="C4493" s="32">
        <v>1</v>
      </c>
      <c r="D4493" s="32">
        <v>1</v>
      </c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>Google 검색</v>
      </c>
      <c r="I4493" s="26" t="str">
        <f>IF(E4493="","",INDEX('기사 리스트'!B:B,MATCH("https://skinnonews.com"&amp;A4493,'기사 리스트'!C:C,0)))</f>
        <v/>
      </c>
    </row>
    <row r="4494" spans="1:9">
      <c r="A4494" s="32" t="s">
        <v>2004</v>
      </c>
      <c r="B4494" s="32" t="s">
        <v>2617</v>
      </c>
      <c r="C4494" s="32">
        <v>1</v>
      </c>
      <c r="D4494" s="32">
        <v>1</v>
      </c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>Instagramstory</v>
      </c>
      <c r="I4494" s="26" t="str">
        <f>IF(E4494="","",INDEX('기사 리스트'!B:B,MATCH("https://skinnonews.com"&amp;A4494,'기사 리스트'!C:C,0)))</f>
        <v/>
      </c>
    </row>
    <row r="4495" spans="1:9">
      <c r="A4495" s="32" t="s">
        <v>2004</v>
      </c>
      <c r="B4495" s="32" t="s">
        <v>2606</v>
      </c>
      <c r="C4495" s="32">
        <v>1</v>
      </c>
      <c r="D4495" s="32">
        <v>1</v>
      </c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>M.search.naver.com</v>
      </c>
      <c r="I4495" s="26" t="str">
        <f>IF(E4495="","",INDEX('기사 리스트'!B:B,MATCH("https://skinnonews.com"&amp;A4495,'기사 리스트'!C:C,0)))</f>
        <v/>
      </c>
    </row>
    <row r="4496" spans="1:9">
      <c r="A4496" s="32" t="s">
        <v>2435</v>
      </c>
      <c r="B4496" s="32" t="s">
        <v>2596</v>
      </c>
      <c r="C4496" s="32">
        <v>1</v>
      </c>
      <c r="D4496" s="32">
        <v>1</v>
      </c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>Google 검색</v>
      </c>
      <c r="I4496" s="26" t="str">
        <f>IF(E4496="","",INDEX('기사 리스트'!B:B,MATCH("https://skinnonews.com"&amp;A4496,'기사 리스트'!C:C,0)))</f>
        <v/>
      </c>
    </row>
    <row r="4497" spans="1:9">
      <c r="A4497" s="32" t="s">
        <v>3145</v>
      </c>
      <c r="B4497" s="32" t="s">
        <v>2596</v>
      </c>
      <c r="C4497" s="32">
        <v>1</v>
      </c>
      <c r="D4497" s="32">
        <v>1</v>
      </c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>Google 검색</v>
      </c>
      <c r="I4497" s="26" t="str">
        <f>IF(E4497="","",INDEX('기사 리스트'!B:B,MATCH("https://skinnonews.com"&amp;A4497,'기사 리스트'!C:C,0)))</f>
        <v/>
      </c>
    </row>
    <row r="4498" spans="1:9">
      <c r="A4498" s="32" t="s">
        <v>4109</v>
      </c>
      <c r="B4498" s="32" t="s">
        <v>2596</v>
      </c>
      <c r="C4498" s="32">
        <v>1</v>
      </c>
      <c r="D4498" s="32">
        <v>1</v>
      </c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>Google 검색</v>
      </c>
      <c r="I4498" s="26" t="str">
        <f>IF(E4498="","",INDEX('기사 리스트'!B:B,MATCH("https://skinnonews.com"&amp;A4498,'기사 리스트'!C:C,0)))</f>
        <v/>
      </c>
    </row>
    <row r="4499" spans="1:9">
      <c r="A4499" s="32" t="s">
        <v>4110</v>
      </c>
      <c r="B4499" s="32" t="s">
        <v>2598</v>
      </c>
      <c r="C4499" s="32">
        <v>1</v>
      </c>
      <c r="D4499" s="32">
        <v>1</v>
      </c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>Naver 검색</v>
      </c>
      <c r="I4499" s="26" t="str">
        <f>IF(E4499="","",INDEX('기사 리스트'!B:B,MATCH("https://skinnonews.com"&amp;A4499,'기사 리스트'!C:C,0)))</f>
        <v/>
      </c>
    </row>
    <row r="4500" spans="1:9">
      <c r="A4500" s="32" t="s">
        <v>4111</v>
      </c>
      <c r="B4500" s="32" t="s">
        <v>2596</v>
      </c>
      <c r="C4500" s="32">
        <v>1</v>
      </c>
      <c r="D4500" s="32">
        <v>1</v>
      </c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>Google 검색</v>
      </c>
      <c r="I4500" s="26" t="str">
        <f>IF(E4500="","",INDEX('기사 리스트'!B:B,MATCH("https://skinnonews.com"&amp;A4500,'기사 리스트'!C:C,0)))</f>
        <v/>
      </c>
    </row>
    <row r="4501" spans="1:9">
      <c r="A4501" s="32" t="s">
        <v>3095</v>
      </c>
      <c r="B4501" s="32" t="s">
        <v>2598</v>
      </c>
      <c r="C4501" s="32">
        <v>1</v>
      </c>
      <c r="D4501" s="32">
        <v>1</v>
      </c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>Naver 검색</v>
      </c>
      <c r="I4501" s="26" t="str">
        <f>IF(E4501="","",INDEX('기사 리스트'!B:B,MATCH("https://skinnonews.com"&amp;A4501,'기사 리스트'!C:C,0)))</f>
        <v/>
      </c>
    </row>
    <row r="4502" spans="1:9">
      <c r="A4502" s="32" t="s">
        <v>2436</v>
      </c>
      <c r="B4502" s="32" t="s">
        <v>2596</v>
      </c>
      <c r="C4502" s="32">
        <v>1</v>
      </c>
      <c r="D4502" s="32">
        <v>1</v>
      </c>
      <c r="E4502" s="26" t="str">
        <f>IFERROR(MATCH(A4502,기사별유입!$J$3:$J$3072,0),"")</f>
        <v/>
      </c>
      <c r="F4502" s="26" t="str">
        <f>IF(E4502="","",E4502&amp;"@"&amp;COUNTIF($E$1:E4502,E4502))</f>
        <v/>
      </c>
      <c r="G4502" s="26" t="str">
        <f t="shared" si="70"/>
        <v>Google 검색</v>
      </c>
      <c r="I4502" s="26" t="str">
        <f>IF(E4502="","",INDEX('기사 리스트'!B:B,MATCH("https://skinnonews.com"&amp;A4502,'기사 리스트'!C:C,0)))</f>
        <v/>
      </c>
    </row>
    <row r="4503" spans="1:9">
      <c r="A4503" s="32" t="s">
        <v>2893</v>
      </c>
      <c r="B4503" s="32" t="s">
        <v>2640</v>
      </c>
      <c r="C4503" s="32">
        <v>1</v>
      </c>
      <c r="D4503" s="32">
        <v>1</v>
      </c>
      <c r="E4503" s="26" t="str">
        <f>IFERROR(MATCH(A4503,기사별유입!$J$3:$J$3072,0),"")</f>
        <v/>
      </c>
      <c r="F4503" s="26" t="str">
        <f>IF(E4503="","",E4503&amp;"@"&amp;COUNTIF($E$1:E4503,E4503))</f>
        <v/>
      </c>
      <c r="G4503" s="26" t="str">
        <f t="shared" si="70"/>
        <v>Daum</v>
      </c>
      <c r="I4503" s="26" t="str">
        <f>IF(E4503="","",INDEX('기사 리스트'!B:B,MATCH("https://skinnonews.com"&amp;A4503,'기사 리스트'!C:C,0)))</f>
        <v/>
      </c>
    </row>
    <row r="4504" spans="1:9">
      <c r="A4504" s="32" t="s">
        <v>1118</v>
      </c>
      <c r="B4504" s="32" t="s">
        <v>2617</v>
      </c>
      <c r="C4504" s="32">
        <v>1</v>
      </c>
      <c r="D4504" s="32">
        <v>1</v>
      </c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>Instagramstory</v>
      </c>
      <c r="I4504" s="26" t="str">
        <f>IF(E4504="","",INDEX('기사 리스트'!B:B,MATCH("https://skinnonews.com"&amp;A4504,'기사 리스트'!C:C,0)))</f>
        <v/>
      </c>
    </row>
    <row r="4505" spans="1:9">
      <c r="A4505" s="32" t="s">
        <v>1118</v>
      </c>
      <c r="B4505" s="32" t="s">
        <v>2606</v>
      </c>
      <c r="C4505" s="32">
        <v>1</v>
      </c>
      <c r="D4505" s="32">
        <v>1</v>
      </c>
      <c r="E4505" s="26" t="str">
        <f>IFERROR(MATCH(A4505,기사별유입!$J$3:$J$3072,0),"")</f>
        <v/>
      </c>
      <c r="F4505" s="26" t="str">
        <f>IF(E4505="","",E4505&amp;"@"&amp;COUNTIF($E$1:E4505,E4505))</f>
        <v/>
      </c>
      <c r="G4505" s="26" t="str">
        <f t="shared" si="70"/>
        <v>M.search.naver.com</v>
      </c>
      <c r="I4505" s="26" t="str">
        <f>IF(E4505="","",INDEX('기사 리스트'!B:B,MATCH("https://skinnonews.com"&amp;A4505,'기사 리스트'!C:C,0)))</f>
        <v/>
      </c>
    </row>
    <row r="4506" spans="1:9">
      <c r="A4506" s="32" t="s">
        <v>1118</v>
      </c>
      <c r="B4506" s="32" t="s">
        <v>2623</v>
      </c>
      <c r="C4506" s="32">
        <v>1</v>
      </c>
      <c r="D4506" s="32">
        <v>1</v>
      </c>
      <c r="E4506" s="26" t="str">
        <f>IFERROR(MATCH(A4506,기사별유입!$J$3:$J$3072,0),"")</f>
        <v/>
      </c>
      <c r="F4506" s="26" t="str">
        <f>IF(E4506="","",E4506&amp;"@"&amp;COUNTIF($E$1:E4506,E4506))</f>
        <v/>
      </c>
      <c r="G4506" s="26" t="str">
        <f t="shared" si="70"/>
        <v>Sktradinginternational.com</v>
      </c>
      <c r="I4506" s="26" t="str">
        <f>IF(E4506="","",INDEX('기사 리스트'!B:B,MATCH("https://skinnonews.com"&amp;A4506,'기사 리스트'!C:C,0)))</f>
        <v/>
      </c>
    </row>
    <row r="4507" spans="1:9">
      <c r="A4507" s="32" t="s">
        <v>2118</v>
      </c>
      <c r="B4507" s="32" t="s">
        <v>2598</v>
      </c>
      <c r="C4507" s="32">
        <v>1</v>
      </c>
      <c r="D4507" s="32">
        <v>1</v>
      </c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>Naver 검색</v>
      </c>
      <c r="I4507" s="26" t="str">
        <f>IF(E4507="","",INDEX('기사 리스트'!B:B,MATCH("https://skinnonews.com"&amp;A4507,'기사 리스트'!C:C,0)))</f>
        <v/>
      </c>
    </row>
    <row r="4508" spans="1:9">
      <c r="A4508" s="32" t="s">
        <v>1498</v>
      </c>
      <c r="B4508" s="32" t="s">
        <v>2597</v>
      </c>
      <c r="C4508" s="32">
        <v>1</v>
      </c>
      <c r="D4508" s="32">
        <v>1</v>
      </c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>직접유입</v>
      </c>
      <c r="I4508" s="26" t="str">
        <f>IF(E4508="","",INDEX('기사 리스트'!B:B,MATCH("https://skinnonews.com"&amp;A4508,'기사 리스트'!C:C,0)))</f>
        <v/>
      </c>
    </row>
    <row r="4509" spans="1:9">
      <c r="A4509" s="32" t="s">
        <v>1805</v>
      </c>
      <c r="B4509" s="32" t="s">
        <v>2596</v>
      </c>
      <c r="C4509" s="32">
        <v>1</v>
      </c>
      <c r="D4509" s="32">
        <v>1</v>
      </c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>Google 검색</v>
      </c>
      <c r="I4509" s="26" t="str">
        <f>IF(E4509="","",INDEX('기사 리스트'!B:B,MATCH("https://skinnonews.com"&amp;A4509,'기사 리스트'!C:C,0)))</f>
        <v/>
      </c>
    </row>
    <row r="4510" spans="1:9">
      <c r="A4510" s="32" t="s">
        <v>2255</v>
      </c>
      <c r="B4510" s="32" t="s">
        <v>2596</v>
      </c>
      <c r="C4510" s="32">
        <v>1</v>
      </c>
      <c r="D4510" s="32">
        <v>1</v>
      </c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>Google 검색</v>
      </c>
      <c r="I4510" s="26" t="str">
        <f>IF(E4510="","",INDEX('기사 리스트'!B:B,MATCH("https://skinnonews.com"&amp;A4510,'기사 리스트'!C:C,0)))</f>
        <v/>
      </c>
    </row>
    <row r="4511" spans="1:9">
      <c r="A4511" s="32" t="s">
        <v>4112</v>
      </c>
      <c r="B4511" s="32" t="s">
        <v>2596</v>
      </c>
      <c r="C4511" s="32">
        <v>1</v>
      </c>
      <c r="D4511" s="32">
        <v>1</v>
      </c>
      <c r="E4511" s="26" t="str">
        <f>IFERROR(MATCH(A4511,기사별유입!$J$3:$J$3072,0),"")</f>
        <v/>
      </c>
      <c r="F4511" s="26" t="str">
        <f>IF(E4511="","",E4511&amp;"@"&amp;COUNTIF($E$1:E4511,E4511))</f>
        <v/>
      </c>
      <c r="G4511" s="26" t="str">
        <f t="shared" si="70"/>
        <v>Google 검색</v>
      </c>
      <c r="I4511" s="26" t="str">
        <f>IF(E4511="","",INDEX('기사 리스트'!B:B,MATCH("https://skinnonews.com"&amp;A4511,'기사 리스트'!C:C,0)))</f>
        <v/>
      </c>
    </row>
    <row r="4512" spans="1:9">
      <c r="A4512" s="32" t="s">
        <v>4113</v>
      </c>
      <c r="B4512" s="32" t="s">
        <v>2596</v>
      </c>
      <c r="C4512" s="32">
        <v>1</v>
      </c>
      <c r="D4512" s="32">
        <v>1</v>
      </c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>Google 검색</v>
      </c>
      <c r="I4512" s="26" t="str">
        <f>IF(E4512="","",INDEX('기사 리스트'!B:B,MATCH("https://skinnonews.com"&amp;A4512,'기사 리스트'!C:C,0)))</f>
        <v/>
      </c>
    </row>
    <row r="4513" spans="1:9">
      <c r="A4513" s="32" t="s">
        <v>1134</v>
      </c>
      <c r="B4513" s="32" t="s">
        <v>2601</v>
      </c>
      <c r="C4513" s="32">
        <v>1</v>
      </c>
      <c r="D4513" s="32">
        <v>1</v>
      </c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>Naver.com</v>
      </c>
      <c r="I4513" s="26" t="str">
        <f>IF(E4513="","",INDEX('기사 리스트'!B:B,MATCH("https://skinnonews.com"&amp;A4513,'기사 리스트'!C:C,0)))</f>
        <v/>
      </c>
    </row>
    <row r="4514" spans="1:9">
      <c r="A4514" s="32" t="s">
        <v>4114</v>
      </c>
      <c r="B4514" s="32" t="s">
        <v>2596</v>
      </c>
      <c r="C4514" s="32">
        <v>1</v>
      </c>
      <c r="D4514" s="32">
        <v>1</v>
      </c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>Google 검색</v>
      </c>
      <c r="I4514" s="26" t="str">
        <f>IF(E4514="","",INDEX('기사 리스트'!B:B,MATCH("https://skinnonews.com"&amp;A4514,'기사 리스트'!C:C,0)))</f>
        <v/>
      </c>
    </row>
    <row r="4515" spans="1:9">
      <c r="A4515" s="32" t="s">
        <v>4115</v>
      </c>
      <c r="B4515" s="32" t="s">
        <v>2596</v>
      </c>
      <c r="C4515" s="32">
        <v>1</v>
      </c>
      <c r="D4515" s="32">
        <v>1</v>
      </c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>Google 검색</v>
      </c>
      <c r="I4515" s="26" t="str">
        <f>IF(E4515="","",INDEX('기사 리스트'!B:B,MATCH("https://skinnonews.com"&amp;A4515,'기사 리스트'!C:C,0)))</f>
        <v/>
      </c>
    </row>
    <row r="4516" spans="1:9">
      <c r="A4516" s="32" t="s">
        <v>4116</v>
      </c>
      <c r="B4516" s="32" t="s">
        <v>2596</v>
      </c>
      <c r="C4516" s="32">
        <v>1</v>
      </c>
      <c r="D4516" s="32">
        <v>1</v>
      </c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>Google 검색</v>
      </c>
      <c r="I4516" s="26" t="str">
        <f>IF(E4516="","",INDEX('기사 리스트'!B:B,MATCH("https://skinnonews.com"&amp;A4516,'기사 리스트'!C:C,0)))</f>
        <v/>
      </c>
    </row>
    <row r="4517" spans="1:9">
      <c r="A4517" s="32" t="s">
        <v>1686</v>
      </c>
      <c r="B4517" s="32" t="s">
        <v>2598</v>
      </c>
      <c r="C4517" s="32">
        <v>1</v>
      </c>
      <c r="D4517" s="32">
        <v>1</v>
      </c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>Naver 검색</v>
      </c>
      <c r="I4517" s="26" t="str">
        <f>IF(E4517="","",INDEX('기사 리스트'!B:B,MATCH("https://skinnonews.com"&amp;A4517,'기사 리스트'!C:C,0)))</f>
        <v/>
      </c>
    </row>
    <row r="4518" spans="1:9">
      <c r="A4518" s="32" t="s">
        <v>4117</v>
      </c>
      <c r="B4518" s="32" t="s">
        <v>2596</v>
      </c>
      <c r="C4518" s="32">
        <v>1</v>
      </c>
      <c r="D4518" s="32">
        <v>1</v>
      </c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>Google 검색</v>
      </c>
      <c r="I4518" s="26" t="str">
        <f>IF(E4518="","",INDEX('기사 리스트'!B:B,MATCH("https://skinnonews.com"&amp;A4518,'기사 리스트'!C:C,0)))</f>
        <v/>
      </c>
    </row>
    <row r="4519" spans="1:9">
      <c r="A4519" s="32" t="s">
        <v>3146</v>
      </c>
      <c r="B4519" s="32" t="s">
        <v>2612</v>
      </c>
      <c r="C4519" s="32">
        <v>1</v>
      </c>
      <c r="D4519" s="32">
        <v>1</v>
      </c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>Youtube.com</v>
      </c>
      <c r="I4519" s="26" t="str">
        <f>IF(E4519="","",INDEX('기사 리스트'!B:B,MATCH("https://skinnonews.com"&amp;A4519,'기사 리스트'!C:C,0)))</f>
        <v/>
      </c>
    </row>
    <row r="4520" spans="1:9">
      <c r="A4520" s="32" t="s">
        <v>2120</v>
      </c>
      <c r="B4520" s="32" t="s">
        <v>2596</v>
      </c>
      <c r="C4520" s="32">
        <v>1</v>
      </c>
      <c r="D4520" s="32">
        <v>1</v>
      </c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>Google 검색</v>
      </c>
      <c r="I4520" s="26" t="str">
        <f>IF(E4520="","",INDEX('기사 리스트'!B:B,MATCH("https://skinnonews.com"&amp;A4520,'기사 리스트'!C:C,0)))</f>
        <v/>
      </c>
    </row>
    <row r="4521" spans="1:9">
      <c r="A4521" s="32" t="s">
        <v>4118</v>
      </c>
      <c r="B4521" s="32" t="s">
        <v>2598</v>
      </c>
      <c r="C4521" s="32">
        <v>1</v>
      </c>
      <c r="D4521" s="32">
        <v>1</v>
      </c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>Naver 검색</v>
      </c>
      <c r="I4521" s="26" t="str">
        <f>IF(E4521="","",INDEX('기사 리스트'!B:B,MATCH("https://skinnonews.com"&amp;A4521,'기사 리스트'!C:C,0)))</f>
        <v/>
      </c>
    </row>
    <row r="4522" spans="1:9">
      <c r="A4522" s="32" t="s">
        <v>1059</v>
      </c>
      <c r="B4522" s="32" t="s">
        <v>2598</v>
      </c>
      <c r="C4522" s="32">
        <v>1</v>
      </c>
      <c r="D4522" s="32">
        <v>1</v>
      </c>
      <c r="E4522" s="26">
        <f>IFERROR(MATCH(A4522,기사별유입!$J$3:$J$3072,0),"")</f>
        <v>31</v>
      </c>
      <c r="F4522" s="26" t="str">
        <f>IF(E4522="","",E4522&amp;"@"&amp;COUNTIF($E$1:E4522,E4522))</f>
        <v>31@3</v>
      </c>
      <c r="G4522" s="26" t="str">
        <f t="shared" si="70"/>
        <v>Naver 검색</v>
      </c>
      <c r="I4522" s="26" t="e">
        <f>IF(E4522="","",INDEX('기사 리스트'!B:B,MATCH("https://skinnonews.com"&amp;A4522,'기사 리스트'!C:C,0)))</f>
        <v>#N/A</v>
      </c>
    </row>
    <row r="4523" spans="1:9">
      <c r="A4523" s="32" t="s">
        <v>1059</v>
      </c>
      <c r="B4523" s="32" t="s">
        <v>2601</v>
      </c>
      <c r="C4523" s="32">
        <v>1</v>
      </c>
      <c r="D4523" s="32">
        <v>1</v>
      </c>
      <c r="E4523" s="26">
        <f>IFERROR(MATCH(A4523,기사별유입!$J$3:$J$3072,0),"")</f>
        <v>31</v>
      </c>
      <c r="F4523" s="26" t="str">
        <f>IF(E4523="","",E4523&amp;"@"&amp;COUNTIF($E$1:E4523,E4523))</f>
        <v>31@4</v>
      </c>
      <c r="G4523" s="26" t="str">
        <f t="shared" si="70"/>
        <v>Naver.com</v>
      </c>
      <c r="I4523" s="26" t="e">
        <f>IF(E4523="","",INDEX('기사 리스트'!B:B,MATCH("https://skinnonews.com"&amp;A4523,'기사 리스트'!C:C,0)))</f>
        <v>#N/A</v>
      </c>
    </row>
    <row r="4524" spans="1:9">
      <c r="A4524" s="32" t="s">
        <v>2257</v>
      </c>
      <c r="B4524" s="32" t="s">
        <v>2596</v>
      </c>
      <c r="C4524" s="32">
        <v>1</v>
      </c>
      <c r="D4524" s="32">
        <v>1</v>
      </c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>Google 검색</v>
      </c>
      <c r="I4524" s="26" t="str">
        <f>IF(E4524="","",INDEX('기사 리스트'!B:B,MATCH("https://skinnonews.com"&amp;A4524,'기사 리스트'!C:C,0)))</f>
        <v/>
      </c>
    </row>
    <row r="4525" spans="1:9">
      <c r="A4525" s="32" t="s">
        <v>4119</v>
      </c>
      <c r="B4525" s="32" t="s">
        <v>2596</v>
      </c>
      <c r="C4525" s="32">
        <v>1</v>
      </c>
      <c r="D4525" s="32">
        <v>1</v>
      </c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>Google 검색</v>
      </c>
      <c r="I4525" s="26" t="str">
        <f>IF(E4525="","",INDEX('기사 리스트'!B:B,MATCH("https://skinnonews.com"&amp;A4525,'기사 리스트'!C:C,0)))</f>
        <v/>
      </c>
    </row>
    <row r="4526" spans="1:9">
      <c r="A4526" s="32" t="s">
        <v>4120</v>
      </c>
      <c r="B4526" s="32" t="s">
        <v>2596</v>
      </c>
      <c r="C4526" s="32">
        <v>1</v>
      </c>
      <c r="D4526" s="32">
        <v>1</v>
      </c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>Google 검색</v>
      </c>
      <c r="I4526" s="26" t="str">
        <f>IF(E4526="","",INDEX('기사 리스트'!B:B,MATCH("https://skinnonews.com"&amp;A4526,'기사 리스트'!C:C,0)))</f>
        <v/>
      </c>
    </row>
    <row r="4527" spans="1:9">
      <c r="A4527" s="32" t="s">
        <v>3738</v>
      </c>
      <c r="B4527" s="32" t="s">
        <v>2640</v>
      </c>
      <c r="C4527" s="32">
        <v>1</v>
      </c>
      <c r="D4527" s="32">
        <v>1</v>
      </c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>Daum</v>
      </c>
      <c r="I4527" s="26" t="str">
        <f>IF(E4527="","",INDEX('기사 리스트'!B:B,MATCH("https://skinnonews.com"&amp;A4527,'기사 리스트'!C:C,0)))</f>
        <v/>
      </c>
    </row>
    <row r="4528" spans="1:9">
      <c r="A4528" s="32" t="s">
        <v>3738</v>
      </c>
      <c r="B4528" s="32" t="s">
        <v>2596</v>
      </c>
      <c r="C4528" s="32">
        <v>1</v>
      </c>
      <c r="D4528" s="32">
        <v>1</v>
      </c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>Google 검색</v>
      </c>
      <c r="I4528" s="26" t="str">
        <f>IF(E4528="","",INDEX('기사 리스트'!B:B,MATCH("https://skinnonews.com"&amp;A4528,'기사 리스트'!C:C,0)))</f>
        <v/>
      </c>
    </row>
    <row r="4529" spans="1:9">
      <c r="A4529" s="32" t="s">
        <v>3739</v>
      </c>
      <c r="B4529" s="32" t="s">
        <v>2596</v>
      </c>
      <c r="C4529" s="32">
        <v>1</v>
      </c>
      <c r="D4529" s="32">
        <v>1</v>
      </c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>Google 검색</v>
      </c>
      <c r="I4529" s="26" t="str">
        <f>IF(E4529="","",INDEX('기사 리스트'!B:B,MATCH("https://skinnonews.com"&amp;A4529,'기사 리스트'!C:C,0)))</f>
        <v/>
      </c>
    </row>
    <row r="4530" spans="1:9">
      <c r="A4530" s="32" t="s">
        <v>3739</v>
      </c>
      <c r="B4530" s="32" t="s">
        <v>2671</v>
      </c>
      <c r="C4530" s="32">
        <v>1</v>
      </c>
      <c r="D4530" s="32">
        <v>1</v>
      </c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>Wrtn.ai</v>
      </c>
      <c r="I4530" s="26" t="str">
        <f>IF(E4530="","",INDEX('기사 리스트'!B:B,MATCH("https://skinnonews.com"&amp;A4530,'기사 리스트'!C:C,0)))</f>
        <v/>
      </c>
    </row>
    <row r="4531" spans="1:9">
      <c r="A4531" s="32" t="s">
        <v>4121</v>
      </c>
      <c r="B4531" s="32" t="s">
        <v>2596</v>
      </c>
      <c r="C4531" s="32">
        <v>1</v>
      </c>
      <c r="D4531" s="32">
        <v>1</v>
      </c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>Google 검색</v>
      </c>
      <c r="I4531" s="26" t="str">
        <f>IF(E4531="","",INDEX('기사 리스트'!B:B,MATCH("https://skinnonews.com"&amp;A4531,'기사 리스트'!C:C,0)))</f>
        <v/>
      </c>
    </row>
    <row r="4532" spans="1:9">
      <c r="A4532" s="32" t="s">
        <v>3147</v>
      </c>
      <c r="B4532" s="32" t="s">
        <v>2596</v>
      </c>
      <c r="C4532" s="32">
        <v>1</v>
      </c>
      <c r="D4532" s="32">
        <v>1</v>
      </c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>Google 검색</v>
      </c>
      <c r="I4532" s="26" t="str">
        <f>IF(E4532="","",INDEX('기사 리스트'!B:B,MATCH("https://skinnonews.com"&amp;A4532,'기사 리스트'!C:C,0)))</f>
        <v/>
      </c>
    </row>
    <row r="4533" spans="1:9">
      <c r="A4533" s="32" t="s">
        <v>4122</v>
      </c>
      <c r="B4533" s="32" t="s">
        <v>2596</v>
      </c>
      <c r="C4533" s="32">
        <v>1</v>
      </c>
      <c r="D4533" s="32">
        <v>1</v>
      </c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>Google 검색</v>
      </c>
      <c r="I4533" s="26" t="str">
        <f>IF(E4533="","",INDEX('기사 리스트'!B:B,MATCH("https://skinnonews.com"&amp;A4533,'기사 리스트'!C:C,0)))</f>
        <v/>
      </c>
    </row>
    <row r="4534" spans="1:9">
      <c r="A4534" s="32" t="s">
        <v>2438</v>
      </c>
      <c r="B4534" s="32" t="s">
        <v>2596</v>
      </c>
      <c r="C4534" s="32">
        <v>1</v>
      </c>
      <c r="D4534" s="32">
        <v>1</v>
      </c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>Google 검색</v>
      </c>
      <c r="I4534" s="26" t="str">
        <f>IF(E4534="","",INDEX('기사 리스트'!B:B,MATCH("https://skinnonews.com"&amp;A4534,'기사 리스트'!C:C,0)))</f>
        <v/>
      </c>
    </row>
    <row r="4535" spans="1:9">
      <c r="A4535" s="32" t="s">
        <v>3148</v>
      </c>
      <c r="B4535" s="32" t="s">
        <v>2596</v>
      </c>
      <c r="C4535" s="32">
        <v>1</v>
      </c>
      <c r="D4535" s="32">
        <v>1</v>
      </c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>Google 검색</v>
      </c>
      <c r="I4535" s="26" t="str">
        <f>IF(E4535="","",INDEX('기사 리스트'!B:B,MATCH("https://skinnonews.com"&amp;A4535,'기사 리스트'!C:C,0)))</f>
        <v/>
      </c>
    </row>
    <row r="4536" spans="1:9">
      <c r="A4536" s="32" t="s">
        <v>4123</v>
      </c>
      <c r="B4536" s="32" t="s">
        <v>2596</v>
      </c>
      <c r="C4536" s="32">
        <v>1</v>
      </c>
      <c r="D4536" s="32">
        <v>1</v>
      </c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>Google 검색</v>
      </c>
      <c r="I4536" s="26" t="str">
        <f>IF(E4536="","",INDEX('기사 리스트'!B:B,MATCH("https://skinnonews.com"&amp;A4536,'기사 리스트'!C:C,0)))</f>
        <v/>
      </c>
    </row>
    <row r="4537" spans="1:9">
      <c r="A4537" s="32" t="s">
        <v>1437</v>
      </c>
      <c r="B4537" s="32" t="s">
        <v>2596</v>
      </c>
      <c r="C4537" s="32">
        <v>1</v>
      </c>
      <c r="D4537" s="32">
        <v>1</v>
      </c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>Google 검색</v>
      </c>
      <c r="I4537" s="26" t="str">
        <f>IF(E4537="","",INDEX('기사 리스트'!B:B,MATCH("https://skinnonews.com"&amp;A4537,'기사 리스트'!C:C,0)))</f>
        <v/>
      </c>
    </row>
    <row r="4538" spans="1:9">
      <c r="A4538" s="32" t="s">
        <v>1437</v>
      </c>
      <c r="B4538" s="32" t="s">
        <v>2598</v>
      </c>
      <c r="C4538" s="32">
        <v>1</v>
      </c>
      <c r="D4538" s="32">
        <v>1</v>
      </c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>Naver 검색</v>
      </c>
      <c r="I4538" s="26" t="str">
        <f>IF(E4538="","",INDEX('기사 리스트'!B:B,MATCH("https://skinnonews.com"&amp;A4538,'기사 리스트'!C:C,0)))</f>
        <v/>
      </c>
    </row>
    <row r="4539" spans="1:9">
      <c r="A4539" s="32" t="s">
        <v>1437</v>
      </c>
      <c r="B4539" s="32" t="s">
        <v>2601</v>
      </c>
      <c r="C4539" s="32">
        <v>1</v>
      </c>
      <c r="D4539" s="32">
        <v>1</v>
      </c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>Naver.com</v>
      </c>
      <c r="I4539" s="26" t="str">
        <f>IF(E4539="","",INDEX('기사 리스트'!B:B,MATCH("https://skinnonews.com"&amp;A4539,'기사 리스트'!C:C,0)))</f>
        <v/>
      </c>
    </row>
    <row r="4540" spans="1:9">
      <c r="A4540" s="32" t="s">
        <v>3149</v>
      </c>
      <c r="B4540" s="32" t="s">
        <v>2640</v>
      </c>
      <c r="C4540" s="32">
        <v>1</v>
      </c>
      <c r="D4540" s="32">
        <v>1</v>
      </c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>Daum</v>
      </c>
      <c r="I4540" s="26" t="str">
        <f>IF(E4540="","",INDEX('기사 리스트'!B:B,MATCH("https://skinnonews.com"&amp;A4540,'기사 리스트'!C:C,0)))</f>
        <v/>
      </c>
    </row>
    <row r="4541" spans="1:9">
      <c r="A4541" s="32" t="s">
        <v>3149</v>
      </c>
      <c r="B4541" s="32" t="s">
        <v>2596</v>
      </c>
      <c r="C4541" s="32">
        <v>1</v>
      </c>
      <c r="D4541" s="32">
        <v>1</v>
      </c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>Google 검색</v>
      </c>
      <c r="I4541" s="26" t="str">
        <f>IF(E4541="","",INDEX('기사 리스트'!B:B,MATCH("https://skinnonews.com"&amp;A4541,'기사 리스트'!C:C,0)))</f>
        <v/>
      </c>
    </row>
    <row r="4542" spans="1:9">
      <c r="A4542" s="32" t="s">
        <v>4124</v>
      </c>
      <c r="B4542" s="32" t="s">
        <v>2596</v>
      </c>
      <c r="C4542" s="32">
        <v>1</v>
      </c>
      <c r="D4542" s="32">
        <v>1</v>
      </c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>Google 검색</v>
      </c>
      <c r="I4542" s="26" t="str">
        <f>IF(E4542="","",INDEX('기사 리스트'!B:B,MATCH("https://skinnonews.com"&amp;A4542,'기사 리스트'!C:C,0)))</f>
        <v/>
      </c>
    </row>
    <row r="4543" spans="1:9">
      <c r="A4543" s="32" t="s">
        <v>1640</v>
      </c>
      <c r="B4543" s="32" t="s">
        <v>2597</v>
      </c>
      <c r="C4543" s="32">
        <v>1</v>
      </c>
      <c r="D4543" s="32">
        <v>1</v>
      </c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>직접유입</v>
      </c>
      <c r="I4543" s="26" t="str">
        <f>IF(E4543="","",INDEX('기사 리스트'!B:B,MATCH("https://skinnonews.com"&amp;A4543,'기사 리스트'!C:C,0)))</f>
        <v/>
      </c>
    </row>
    <row r="4544" spans="1:9">
      <c r="A4544" s="32" t="s">
        <v>4125</v>
      </c>
      <c r="B4544" s="32" t="s">
        <v>2598</v>
      </c>
      <c r="C4544" s="32">
        <v>1</v>
      </c>
      <c r="D4544" s="32">
        <v>1</v>
      </c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>Naver 검색</v>
      </c>
      <c r="I4544" s="26" t="str">
        <f>IF(E4544="","",INDEX('기사 리스트'!B:B,MATCH("https://skinnonews.com"&amp;A4544,'기사 리스트'!C:C,0)))</f>
        <v/>
      </c>
    </row>
    <row r="4545" spans="1:9">
      <c r="A4545" s="32" t="s">
        <v>4126</v>
      </c>
      <c r="B4545" s="32" t="s">
        <v>2596</v>
      </c>
      <c r="C4545" s="32">
        <v>1</v>
      </c>
      <c r="D4545" s="32">
        <v>1</v>
      </c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>Google 검색</v>
      </c>
      <c r="I4545" s="26" t="str">
        <f>IF(E4545="","",INDEX('기사 리스트'!B:B,MATCH("https://skinnonews.com"&amp;A4545,'기사 리스트'!C:C,0)))</f>
        <v/>
      </c>
    </row>
    <row r="4546" spans="1:9">
      <c r="A4546" s="32" t="s">
        <v>4127</v>
      </c>
      <c r="B4546" s="32" t="s">
        <v>2643</v>
      </c>
      <c r="C4546" s="32">
        <v>1</v>
      </c>
      <c r="D4546" s="32">
        <v>1</v>
      </c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>Lens.google.com</v>
      </c>
      <c r="I4546" s="26" t="str">
        <f>IF(E4546="","",INDEX('기사 리스트'!B:B,MATCH("https://skinnonews.com"&amp;A4546,'기사 리스트'!C:C,0)))</f>
        <v/>
      </c>
    </row>
    <row r="4547" spans="1:9">
      <c r="A4547" s="32" t="s">
        <v>1470</v>
      </c>
      <c r="B4547" s="32" t="s">
        <v>2596</v>
      </c>
      <c r="C4547" s="32">
        <v>1</v>
      </c>
      <c r="D4547" s="32">
        <v>1</v>
      </c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>Google 검색</v>
      </c>
      <c r="I4547" s="26" t="str">
        <f>IF(E4547="","",INDEX('기사 리스트'!B:B,MATCH("https://skinnonews.com"&amp;A4547,'기사 리스트'!C:C,0)))</f>
        <v/>
      </c>
    </row>
    <row r="4548" spans="1:9">
      <c r="A4548" s="32" t="s">
        <v>1025</v>
      </c>
      <c r="B4548" s="32" t="s">
        <v>2643</v>
      </c>
      <c r="C4548" s="32">
        <v>1</v>
      </c>
      <c r="D4548" s="32">
        <v>1</v>
      </c>
      <c r="E4548" s="26">
        <f>IFERROR(MATCH(A4548,기사별유입!$J$3:$J$3072,0),"")</f>
        <v>13</v>
      </c>
      <c r="F4548" s="26" t="str">
        <f>IF(E4548="","",E4548&amp;"@"&amp;COUNTIF($E$1:E4548,E4548))</f>
        <v>13@5</v>
      </c>
      <c r="G4548" s="26" t="str">
        <f t="shared" si="71"/>
        <v>Lens.google.com</v>
      </c>
      <c r="I4548" s="26" t="str">
        <f>IF(E4548="","",INDEX('기사 리스트'!B:B,MATCH("https://skinnonews.com"&amp;A4548,'기사 리스트'!C:C,0)))</f>
        <v>원유의 분별 증류에 의해 생산되는 석유 제품의 성상(性狀)과 용도</v>
      </c>
    </row>
    <row r="4549" spans="1:9">
      <c r="A4549" s="32" t="s">
        <v>1025</v>
      </c>
      <c r="B4549" s="32" t="s">
        <v>2626</v>
      </c>
      <c r="C4549" s="32">
        <v>1</v>
      </c>
      <c r="D4549" s="32">
        <v>1</v>
      </c>
      <c r="E4549" s="26">
        <f>IFERROR(MATCH(A4549,기사별유입!$J$3:$J$3072,0),"")</f>
        <v>13</v>
      </c>
      <c r="F4549" s="26" t="str">
        <f>IF(E4549="","",E4549&amp;"@"&amp;COUNTIF($E$1:E4549,E4549))</f>
        <v>13@6</v>
      </c>
      <c r="G4549" s="26" t="str">
        <f t="shared" si="71"/>
        <v>M.blog.naver.com</v>
      </c>
      <c r="I4549" s="26" t="str">
        <f>IF(E4549="","",INDEX('기사 리스트'!B:B,MATCH("https://skinnonews.com"&amp;A4549,'기사 리스트'!C:C,0)))</f>
        <v>원유의 분별 증류에 의해 생산되는 석유 제품의 성상(性狀)과 용도</v>
      </c>
    </row>
    <row r="4550" spans="1:9">
      <c r="A4550" s="32" t="s">
        <v>1025</v>
      </c>
      <c r="B4550" s="32" t="s">
        <v>4849</v>
      </c>
      <c r="C4550" s="32">
        <v>1</v>
      </c>
      <c r="D4550" s="32">
        <v>1</v>
      </c>
      <c r="E4550" s="26">
        <f>IFERROR(MATCH(A4550,기사별유입!$J$3:$J$3072,0),"")</f>
        <v>13</v>
      </c>
      <c r="F4550" s="26" t="str">
        <f>IF(E4550="","",E4550&amp;"@"&amp;COUNTIF($E$1:E4550,E4550))</f>
        <v>13@7</v>
      </c>
      <c r="G4550" s="26" t="str">
        <f t="shared" si="71"/>
        <v>M.kin.naver.com</v>
      </c>
      <c r="I4550" s="26" t="str">
        <f>IF(E4550="","",INDEX('기사 리스트'!B:B,MATCH("https://skinnonews.com"&amp;A4550,'기사 리스트'!C:C,0)))</f>
        <v>원유의 분별 증류에 의해 생산되는 석유 제품의 성상(性狀)과 용도</v>
      </c>
    </row>
    <row r="4551" spans="1:9">
      <c r="A4551" s="32" t="s">
        <v>4128</v>
      </c>
      <c r="B4551" s="32" t="s">
        <v>2596</v>
      </c>
      <c r="C4551" s="32">
        <v>1</v>
      </c>
      <c r="D4551" s="32">
        <v>1</v>
      </c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>Google 검색</v>
      </c>
      <c r="I4551" s="26" t="str">
        <f>IF(E4551="","",INDEX('기사 리스트'!B:B,MATCH("https://skinnonews.com"&amp;A4551,'기사 리스트'!C:C,0)))</f>
        <v/>
      </c>
    </row>
    <row r="4552" spans="1:9">
      <c r="A4552" s="32" t="s">
        <v>1021</v>
      </c>
      <c r="B4552" s="32" t="s">
        <v>2598</v>
      </c>
      <c r="C4552" s="32">
        <v>1</v>
      </c>
      <c r="D4552" s="32">
        <v>1</v>
      </c>
      <c r="E4552" s="26">
        <f>IFERROR(MATCH(A4552,기사별유입!$J$3:$J$3072,0),"")</f>
        <v>22</v>
      </c>
      <c r="F4552" s="26" t="str">
        <f>IF(E4552="","",E4552&amp;"@"&amp;COUNTIF($E$1:E4552,E4552))</f>
        <v>22@5</v>
      </c>
      <c r="G4552" s="26" t="str">
        <f t="shared" si="71"/>
        <v>Naver 검색</v>
      </c>
      <c r="I4552" s="26" t="str">
        <f>IF(E4552="","",INDEX('기사 리스트'!B:B,MATCH("https://skinnonews.com"&amp;A4552,'기사 리스트'!C:C,0)))</f>
        <v>석유화학으로 탄생한 플라스틱 소재 ‘폴리에틸렌(Polyethylene)’! 어떻게 사용될까?</v>
      </c>
    </row>
    <row r="4553" spans="1:9">
      <c r="A4553" s="32" t="s">
        <v>1021</v>
      </c>
      <c r="B4553" s="32" t="s">
        <v>4850</v>
      </c>
      <c r="C4553" s="32">
        <v>1</v>
      </c>
      <c r="D4553" s="32">
        <v>1</v>
      </c>
      <c r="E4553" s="26">
        <f>IFERROR(MATCH(A4553,기사별유입!$J$3:$J$3072,0),"")</f>
        <v>22</v>
      </c>
      <c r="F4553" s="26" t="str">
        <f>IF(E4553="","",E4553&amp;"@"&amp;COUNTIF($E$1:E4553,E4553))</f>
        <v>22@6</v>
      </c>
      <c r="G4553" s="26" t="str">
        <f t="shared" si="71"/>
        <v>Search.app</v>
      </c>
      <c r="I4553" s="26" t="str">
        <f>IF(E4553="","",INDEX('기사 리스트'!B:B,MATCH("https://skinnonews.com"&amp;A4553,'기사 리스트'!C:C,0)))</f>
        <v>석유화학으로 탄생한 플라스틱 소재 ‘폴리에틸렌(Polyethylene)’! 어떻게 사용될까?</v>
      </c>
    </row>
    <row r="4554" spans="1:9">
      <c r="A4554" s="32" t="s">
        <v>4129</v>
      </c>
      <c r="B4554" s="32" t="s">
        <v>2596</v>
      </c>
      <c r="C4554" s="32">
        <v>1</v>
      </c>
      <c r="D4554" s="32">
        <v>1</v>
      </c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>Google 검색</v>
      </c>
      <c r="I4554" s="26" t="str">
        <f>IF(E4554="","",INDEX('기사 리스트'!B:B,MATCH("https://skinnonews.com"&amp;A4554,'기사 리스트'!C:C,0)))</f>
        <v/>
      </c>
    </row>
    <row r="4555" spans="1:9">
      <c r="A4555" s="32" t="s">
        <v>4130</v>
      </c>
      <c r="B4555" s="32" t="s">
        <v>2597</v>
      </c>
      <c r="C4555" s="32">
        <v>1</v>
      </c>
      <c r="D4555" s="32">
        <v>1</v>
      </c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>직접유입</v>
      </c>
      <c r="I4555" s="26" t="str">
        <f>IF(E4555="","",INDEX('기사 리스트'!B:B,MATCH("https://skinnonews.com"&amp;A4555,'기사 리스트'!C:C,0)))</f>
        <v/>
      </c>
    </row>
    <row r="4556" spans="1:9">
      <c r="A4556" s="32" t="s">
        <v>1902</v>
      </c>
      <c r="B4556" s="32" t="s">
        <v>2598</v>
      </c>
      <c r="C4556" s="32">
        <v>1</v>
      </c>
      <c r="D4556" s="32">
        <v>1</v>
      </c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>Naver 검색</v>
      </c>
      <c r="I4556" s="26" t="str">
        <f>IF(E4556="","",INDEX('기사 리스트'!B:B,MATCH("https://skinnonews.com"&amp;A4556,'기사 리스트'!C:C,0)))</f>
        <v/>
      </c>
    </row>
    <row r="4557" spans="1:9">
      <c r="A4557" s="32" t="s">
        <v>4131</v>
      </c>
      <c r="B4557" s="32" t="s">
        <v>2596</v>
      </c>
      <c r="C4557" s="32">
        <v>1</v>
      </c>
      <c r="D4557" s="32">
        <v>1</v>
      </c>
      <c r="E4557" s="26" t="str">
        <f>IFERROR(MATCH(A4557,기사별유입!$J$3:$J$3072,0),"")</f>
        <v/>
      </c>
      <c r="F4557" s="26" t="str">
        <f>IF(E4557="","",E4557&amp;"@"&amp;COUNTIF($E$1:E4557,E4557))</f>
        <v/>
      </c>
      <c r="G4557" s="26" t="str">
        <f t="shared" si="71"/>
        <v>Google 검색</v>
      </c>
      <c r="I4557" s="26" t="str">
        <f>IF(E4557="","",INDEX('기사 리스트'!B:B,MATCH("https://skinnonews.com"&amp;A4557,'기사 리스트'!C:C,0)))</f>
        <v/>
      </c>
    </row>
    <row r="4558" spans="1:9">
      <c r="A4558" s="32" t="s">
        <v>4132</v>
      </c>
      <c r="B4558" s="32" t="s">
        <v>2596</v>
      </c>
      <c r="C4558" s="32">
        <v>1</v>
      </c>
      <c r="D4558" s="32">
        <v>1</v>
      </c>
      <c r="E4558" s="26" t="str">
        <f>IFERROR(MATCH(A4558,기사별유입!$J$3:$J$3072,0),"")</f>
        <v/>
      </c>
      <c r="F4558" s="26" t="str">
        <f>IF(E4558="","",E4558&amp;"@"&amp;COUNTIF($E$1:E4558,E4558))</f>
        <v/>
      </c>
      <c r="G4558" s="26" t="str">
        <f t="shared" si="71"/>
        <v>Google 검색</v>
      </c>
      <c r="I4558" s="26" t="str">
        <f>IF(E4558="","",INDEX('기사 리스트'!B:B,MATCH("https://skinnonews.com"&amp;A4558,'기사 리스트'!C:C,0)))</f>
        <v/>
      </c>
    </row>
    <row r="4559" spans="1:9">
      <c r="A4559" s="32" t="s">
        <v>3150</v>
      </c>
      <c r="B4559" s="32" t="s">
        <v>2596</v>
      </c>
      <c r="C4559" s="32">
        <v>1</v>
      </c>
      <c r="D4559" s="32">
        <v>1</v>
      </c>
      <c r="E4559" s="26" t="str">
        <f>IFERROR(MATCH(A4559,기사별유입!$J$3:$J$3072,0),"")</f>
        <v/>
      </c>
      <c r="F4559" s="26" t="str">
        <f>IF(E4559="","",E4559&amp;"@"&amp;COUNTIF($E$1:E4559,E4559))</f>
        <v/>
      </c>
      <c r="G4559" s="26" t="str">
        <f t="shared" si="71"/>
        <v>Google 검색</v>
      </c>
      <c r="I4559" s="26" t="str">
        <f>IF(E4559="","",INDEX('기사 리스트'!B:B,MATCH("https://skinnonews.com"&amp;A4559,'기사 리스트'!C:C,0)))</f>
        <v/>
      </c>
    </row>
    <row r="4560" spans="1:9">
      <c r="A4560" s="32" t="s">
        <v>1085</v>
      </c>
      <c r="B4560" s="32" t="s">
        <v>2615</v>
      </c>
      <c r="C4560" s="32">
        <v>1</v>
      </c>
      <c r="D4560" s="32">
        <v>1</v>
      </c>
      <c r="E4560" s="26">
        <f>IFERROR(MATCH(A4560,기사별유입!$J$3:$J$3072,0),"")</f>
        <v>38</v>
      </c>
      <c r="F4560" s="26" t="str">
        <f>IF(E4560="","",E4560&amp;"@"&amp;COUNTIF($E$1:E4560,E4560))</f>
        <v>38@4</v>
      </c>
      <c r="G4560" s="26" t="str">
        <f t="shared" si="71"/>
        <v>(not set)</v>
      </c>
      <c r="I4560" s="26" t="e">
        <f>IF(E4560="","",INDEX('기사 리스트'!B:B,MATCH("https://skinnonews.com"&amp;A4560,'기사 리스트'!C:C,0)))</f>
        <v>#N/A</v>
      </c>
    </row>
    <row r="4561" spans="1:9">
      <c r="A4561" s="32" t="s">
        <v>1085</v>
      </c>
      <c r="B4561" s="32" t="s">
        <v>2598</v>
      </c>
      <c r="C4561" s="32">
        <v>1</v>
      </c>
      <c r="D4561" s="32">
        <v>1</v>
      </c>
      <c r="E4561" s="26">
        <f>IFERROR(MATCH(A4561,기사별유입!$J$3:$J$3072,0),"")</f>
        <v>38</v>
      </c>
      <c r="F4561" s="26" t="str">
        <f>IF(E4561="","",E4561&amp;"@"&amp;COUNTIF($E$1:E4561,E4561))</f>
        <v>38@5</v>
      </c>
      <c r="G4561" s="26" t="str">
        <f t="shared" si="71"/>
        <v>Naver 검색</v>
      </c>
      <c r="I4561" s="26" t="e">
        <f>IF(E4561="","",INDEX('기사 리스트'!B:B,MATCH("https://skinnonews.com"&amp;A4561,'기사 리스트'!C:C,0)))</f>
        <v>#N/A</v>
      </c>
    </row>
    <row r="4562" spans="1:9">
      <c r="A4562" s="32" t="s">
        <v>1085</v>
      </c>
      <c r="B4562" s="32" t="s">
        <v>2601</v>
      </c>
      <c r="C4562" s="32">
        <v>1</v>
      </c>
      <c r="D4562" s="32">
        <v>1</v>
      </c>
      <c r="E4562" s="26">
        <f>IFERROR(MATCH(A4562,기사별유입!$J$3:$J$3072,0),"")</f>
        <v>38</v>
      </c>
      <c r="F4562" s="26" t="str">
        <f>IF(E4562="","",E4562&amp;"@"&amp;COUNTIF($E$1:E4562,E4562))</f>
        <v>38@6</v>
      </c>
      <c r="G4562" s="26" t="str">
        <f t="shared" si="71"/>
        <v>Naver.com</v>
      </c>
      <c r="I4562" s="26" t="e">
        <f>IF(E4562="","",INDEX('기사 리스트'!B:B,MATCH("https://skinnonews.com"&amp;A4562,'기사 리스트'!C:C,0)))</f>
        <v>#N/A</v>
      </c>
    </row>
    <row r="4563" spans="1:9">
      <c r="A4563" s="32" t="s">
        <v>1085</v>
      </c>
      <c r="B4563" s="32" t="s">
        <v>2646</v>
      </c>
      <c r="C4563" s="32">
        <v>1</v>
      </c>
      <c r="D4563" s="32">
        <v>1</v>
      </c>
      <c r="E4563" s="26">
        <f>IFERROR(MATCH(A4563,기사별유입!$J$3:$J$3072,0),"")</f>
        <v>38</v>
      </c>
      <c r="F4563" s="26" t="str">
        <f>IF(E4563="","",E4563&amp;"@"&amp;COUNTIF($E$1:E4563,E4563))</f>
        <v>38@7</v>
      </c>
      <c r="G4563" s="26" t="str">
        <f t="shared" si="71"/>
        <v>Ozmailer.com</v>
      </c>
      <c r="I4563" s="26" t="e">
        <f>IF(E4563="","",INDEX('기사 리스트'!B:B,MATCH("https://skinnonews.com"&amp;A4563,'기사 리스트'!C:C,0)))</f>
        <v>#N/A</v>
      </c>
    </row>
    <row r="4564" spans="1:9">
      <c r="A4564" s="32" t="s">
        <v>4133</v>
      </c>
      <c r="B4564" s="32" t="s">
        <v>2596</v>
      </c>
      <c r="C4564" s="32">
        <v>1</v>
      </c>
      <c r="D4564" s="32">
        <v>1</v>
      </c>
      <c r="E4564" s="26" t="str">
        <f>IFERROR(MATCH(A4564,기사별유입!$J$3:$J$3072,0),"")</f>
        <v/>
      </c>
      <c r="F4564" s="26" t="str">
        <f>IF(E4564="","",E4564&amp;"@"&amp;COUNTIF($E$1:E4564,E4564))</f>
        <v/>
      </c>
      <c r="G4564" s="26" t="str">
        <f t="shared" si="71"/>
        <v>Google 검색</v>
      </c>
      <c r="I4564" s="26" t="str">
        <f>IF(E4564="","",INDEX('기사 리스트'!B:B,MATCH("https://skinnonews.com"&amp;A4564,'기사 리스트'!C:C,0)))</f>
        <v/>
      </c>
    </row>
    <row r="4565" spans="1:9">
      <c r="A4565" s="32" t="s">
        <v>4134</v>
      </c>
      <c r="B4565" s="32" t="s">
        <v>2612</v>
      </c>
      <c r="C4565" s="32">
        <v>1</v>
      </c>
      <c r="D4565" s="32">
        <v>1</v>
      </c>
      <c r="E4565" s="26" t="str">
        <f>IFERROR(MATCH(A4565,기사별유입!$J$3:$J$3072,0),"")</f>
        <v/>
      </c>
      <c r="F4565" s="26" t="str">
        <f>IF(E4565="","",E4565&amp;"@"&amp;COUNTIF($E$1:E4565,E4565))</f>
        <v/>
      </c>
      <c r="G4565" s="26" t="str">
        <f t="shared" si="71"/>
        <v>Youtube.com</v>
      </c>
      <c r="I4565" s="26" t="str">
        <f>IF(E4565="","",INDEX('기사 리스트'!B:B,MATCH("https://skinnonews.com"&amp;A4565,'기사 리스트'!C:C,0)))</f>
        <v/>
      </c>
    </row>
    <row r="4566" spans="1:9">
      <c r="A4566" s="32" t="s">
        <v>2439</v>
      </c>
      <c r="B4566" s="32" t="s">
        <v>2596</v>
      </c>
      <c r="C4566" s="32">
        <v>1</v>
      </c>
      <c r="D4566" s="32">
        <v>1</v>
      </c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>Google 검색</v>
      </c>
      <c r="I4566" s="26" t="str">
        <f>IF(E4566="","",INDEX('기사 리스트'!B:B,MATCH("https://skinnonews.com"&amp;A4566,'기사 리스트'!C:C,0)))</f>
        <v/>
      </c>
    </row>
    <row r="4567" spans="1:9">
      <c r="A4567" s="32" t="s">
        <v>2121</v>
      </c>
      <c r="B4567" s="32" t="s">
        <v>2596</v>
      </c>
      <c r="C4567" s="32">
        <v>1</v>
      </c>
      <c r="D4567" s="32">
        <v>1</v>
      </c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>Google 검색</v>
      </c>
      <c r="I4567" s="26" t="str">
        <f>IF(E4567="","",INDEX('기사 리스트'!B:B,MATCH("https://skinnonews.com"&amp;A4567,'기사 리스트'!C:C,0)))</f>
        <v/>
      </c>
    </row>
    <row r="4568" spans="1:9">
      <c r="A4568" s="32" t="s">
        <v>4135</v>
      </c>
      <c r="B4568" s="32" t="s">
        <v>2596</v>
      </c>
      <c r="C4568" s="32">
        <v>1</v>
      </c>
      <c r="D4568" s="32">
        <v>1</v>
      </c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>Google 검색</v>
      </c>
      <c r="I4568" s="26" t="str">
        <f>IF(E4568="","",INDEX('기사 리스트'!B:B,MATCH("https://skinnonews.com"&amp;A4568,'기사 리스트'!C:C,0)))</f>
        <v/>
      </c>
    </row>
    <row r="4569" spans="1:9">
      <c r="A4569" s="32" t="s">
        <v>3151</v>
      </c>
      <c r="B4569" s="32" t="s">
        <v>2596</v>
      </c>
      <c r="C4569" s="32">
        <v>1</v>
      </c>
      <c r="D4569" s="32">
        <v>1</v>
      </c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>Google 검색</v>
      </c>
      <c r="I4569" s="26" t="str">
        <f>IF(E4569="","",INDEX('기사 리스트'!B:B,MATCH("https://skinnonews.com"&amp;A4569,'기사 리스트'!C:C,0)))</f>
        <v/>
      </c>
    </row>
    <row r="4570" spans="1:9">
      <c r="A4570" s="32" t="s">
        <v>2839</v>
      </c>
      <c r="B4570" s="32" t="s">
        <v>2596</v>
      </c>
      <c r="C4570" s="32">
        <v>1</v>
      </c>
      <c r="D4570" s="32">
        <v>1</v>
      </c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>Google 검색</v>
      </c>
      <c r="I4570" s="26" t="str">
        <f>IF(E4570="","",INDEX('기사 리스트'!B:B,MATCH("https://skinnonews.com"&amp;A4570,'기사 리스트'!C:C,0)))</f>
        <v/>
      </c>
    </row>
    <row r="4571" spans="1:9">
      <c r="A4571" s="32" t="s">
        <v>4136</v>
      </c>
      <c r="B4571" s="32" t="s">
        <v>2596</v>
      </c>
      <c r="C4571" s="32">
        <v>1</v>
      </c>
      <c r="D4571" s="32">
        <v>1</v>
      </c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>Google 검색</v>
      </c>
      <c r="I4571" s="26" t="str">
        <f>IF(E4571="","",INDEX('기사 리스트'!B:B,MATCH("https://skinnonews.com"&amp;A4571,'기사 리스트'!C:C,0)))</f>
        <v/>
      </c>
    </row>
    <row r="4572" spans="1:9">
      <c r="A4572" s="32" t="s">
        <v>3152</v>
      </c>
      <c r="B4572" s="32" t="s">
        <v>2596</v>
      </c>
      <c r="C4572" s="32">
        <v>1</v>
      </c>
      <c r="D4572" s="32">
        <v>1</v>
      </c>
      <c r="E4572" s="26" t="str">
        <f>IFERROR(MATCH(A4572,기사별유입!$J$3:$J$3072,0),"")</f>
        <v/>
      </c>
      <c r="F4572" s="26" t="str">
        <f>IF(E4572="","",E4572&amp;"@"&amp;COUNTIF($E$1:E4572,E4572))</f>
        <v/>
      </c>
      <c r="G4572" s="26" t="str">
        <f t="shared" si="71"/>
        <v>Google 검색</v>
      </c>
      <c r="I4572" s="26" t="str">
        <f>IF(E4572="","",INDEX('기사 리스트'!B:B,MATCH("https://skinnonews.com"&amp;A4572,'기사 리스트'!C:C,0)))</f>
        <v/>
      </c>
    </row>
    <row r="4573" spans="1:9">
      <c r="A4573" s="32" t="s">
        <v>4137</v>
      </c>
      <c r="B4573" s="32" t="s">
        <v>2596</v>
      </c>
      <c r="C4573" s="32">
        <v>1</v>
      </c>
      <c r="D4573" s="32">
        <v>1</v>
      </c>
      <c r="E4573" s="26" t="str">
        <f>IFERROR(MATCH(A4573,기사별유입!$J$3:$J$3072,0),"")</f>
        <v/>
      </c>
      <c r="F4573" s="26" t="str">
        <f>IF(E4573="","",E4573&amp;"@"&amp;COUNTIF($E$1:E4573,E4573))</f>
        <v/>
      </c>
      <c r="G4573" s="26" t="str">
        <f t="shared" si="71"/>
        <v>Google 검색</v>
      </c>
      <c r="I4573" s="26" t="str">
        <f>IF(E4573="","",INDEX('기사 리스트'!B:B,MATCH("https://skinnonews.com"&amp;A4573,'기사 리스트'!C:C,0)))</f>
        <v/>
      </c>
    </row>
    <row r="4574" spans="1:9">
      <c r="A4574" s="32" t="s">
        <v>2895</v>
      </c>
      <c r="B4574" s="32" t="s">
        <v>2598</v>
      </c>
      <c r="C4574" s="32">
        <v>1</v>
      </c>
      <c r="D4574" s="32">
        <v>1</v>
      </c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>Naver 검색</v>
      </c>
      <c r="I4574" s="26" t="str">
        <f>IF(E4574="","",INDEX('기사 리스트'!B:B,MATCH("https://skinnonews.com"&amp;A4574,'기사 리스트'!C:C,0)))</f>
        <v/>
      </c>
    </row>
    <row r="4575" spans="1:9">
      <c r="A4575" s="32" t="s">
        <v>3153</v>
      </c>
      <c r="B4575" s="32" t="s">
        <v>2596</v>
      </c>
      <c r="C4575" s="32">
        <v>1</v>
      </c>
      <c r="D4575" s="32">
        <v>1</v>
      </c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>Google 검색</v>
      </c>
      <c r="I4575" s="26" t="str">
        <f>IF(E4575="","",INDEX('기사 리스트'!B:B,MATCH("https://skinnonews.com"&amp;A4575,'기사 리스트'!C:C,0)))</f>
        <v/>
      </c>
    </row>
    <row r="4576" spans="1:9">
      <c r="A4576" s="32" t="s">
        <v>2840</v>
      </c>
      <c r="B4576" s="32" t="s">
        <v>2596</v>
      </c>
      <c r="C4576" s="32">
        <v>1</v>
      </c>
      <c r="D4576" s="32">
        <v>1</v>
      </c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>Google 검색</v>
      </c>
      <c r="I4576" s="26" t="str">
        <f>IF(E4576="","",INDEX('기사 리스트'!B:B,MATCH("https://skinnonews.com"&amp;A4576,'기사 리스트'!C:C,0)))</f>
        <v/>
      </c>
    </row>
    <row r="4577" spans="1:9">
      <c r="A4577" s="32" t="s">
        <v>2840</v>
      </c>
      <c r="B4577" s="32" t="s">
        <v>2606</v>
      </c>
      <c r="C4577" s="32">
        <v>1</v>
      </c>
      <c r="D4577" s="32">
        <v>1</v>
      </c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>M.search.naver.com</v>
      </c>
      <c r="I4577" s="26" t="str">
        <f>IF(E4577="","",INDEX('기사 리스트'!B:B,MATCH("https://skinnonews.com"&amp;A4577,'기사 리스트'!C:C,0)))</f>
        <v/>
      </c>
    </row>
    <row r="4578" spans="1:9">
      <c r="A4578" s="32" t="s">
        <v>2440</v>
      </c>
      <c r="B4578" s="32" t="s">
        <v>2598</v>
      </c>
      <c r="C4578" s="32">
        <v>1</v>
      </c>
      <c r="D4578" s="32">
        <v>1</v>
      </c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>Naver 검색</v>
      </c>
      <c r="I4578" s="26" t="str">
        <f>IF(E4578="","",INDEX('기사 리스트'!B:B,MATCH("https://skinnonews.com"&amp;A4578,'기사 리스트'!C:C,0)))</f>
        <v/>
      </c>
    </row>
    <row r="4579" spans="1:9">
      <c r="A4579" s="32" t="s">
        <v>1008</v>
      </c>
      <c r="B4579" s="32" t="s">
        <v>2626</v>
      </c>
      <c r="C4579" s="32">
        <v>1</v>
      </c>
      <c r="D4579" s="32">
        <v>1</v>
      </c>
      <c r="E4579" s="26">
        <f>IFERROR(MATCH(A4579,기사별유입!$J$3:$J$3072,0),"")</f>
        <v>10</v>
      </c>
      <c r="F4579" s="26" t="str">
        <f>IF(E4579="","",E4579&amp;"@"&amp;COUNTIF($E$1:E4579,E4579))</f>
        <v>10@6</v>
      </c>
      <c r="G4579" s="26" t="str">
        <f t="shared" si="71"/>
        <v>M.blog.naver.com</v>
      </c>
      <c r="I4579" s="26" t="str">
        <f>IF(E4579="","",INDEX('기사 리스트'!B:B,MATCH("https://skinnonews.com"&amp;A4579,'기사 리스트'!C:C,0)))</f>
        <v>비행기를 띄우는 힘, ‘항공유’의 모든 것</v>
      </c>
    </row>
    <row r="4580" spans="1:9">
      <c r="A4580" s="32" t="s">
        <v>3154</v>
      </c>
      <c r="B4580" s="32" t="s">
        <v>2596</v>
      </c>
      <c r="C4580" s="32">
        <v>1</v>
      </c>
      <c r="D4580" s="32">
        <v>1</v>
      </c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>Google 검색</v>
      </c>
      <c r="I4580" s="26" t="str">
        <f>IF(E4580="","",INDEX('기사 리스트'!B:B,MATCH("https://skinnonews.com"&amp;A4580,'기사 리스트'!C:C,0)))</f>
        <v/>
      </c>
    </row>
    <row r="4581" spans="1:9">
      <c r="A4581" s="32" t="s">
        <v>4138</v>
      </c>
      <c r="B4581" s="32" t="s">
        <v>2596</v>
      </c>
      <c r="C4581" s="32">
        <v>1</v>
      </c>
      <c r="D4581" s="32">
        <v>1</v>
      </c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>Google 검색</v>
      </c>
      <c r="I4581" s="26" t="str">
        <f>IF(E4581="","",INDEX('기사 리스트'!B:B,MATCH("https://skinnonews.com"&amp;A4581,'기사 리스트'!C:C,0)))</f>
        <v/>
      </c>
    </row>
    <row r="4582" spans="1:9">
      <c r="A4582" s="32" t="s">
        <v>1499</v>
      </c>
      <c r="B4582" s="32" t="s">
        <v>2597</v>
      </c>
      <c r="C4582" s="32">
        <v>1</v>
      </c>
      <c r="D4582" s="32">
        <v>1</v>
      </c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>직접유입</v>
      </c>
      <c r="I4582" s="26" t="str">
        <f>IF(E4582="","",INDEX('기사 리스트'!B:B,MATCH("https://skinnonews.com"&amp;A4582,'기사 리스트'!C:C,0)))</f>
        <v/>
      </c>
    </row>
    <row r="4583" spans="1:9">
      <c r="A4583" s="32" t="s">
        <v>4139</v>
      </c>
      <c r="B4583" s="32" t="s">
        <v>2596</v>
      </c>
      <c r="C4583" s="32">
        <v>1</v>
      </c>
      <c r="D4583" s="32">
        <v>1</v>
      </c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>Google 검색</v>
      </c>
      <c r="I4583" s="26" t="str">
        <f>IF(E4583="","",INDEX('기사 리스트'!B:B,MATCH("https://skinnonews.com"&amp;A4583,'기사 리스트'!C:C,0)))</f>
        <v/>
      </c>
    </row>
    <row r="4584" spans="1:9">
      <c r="A4584" s="32" t="s">
        <v>1247</v>
      </c>
      <c r="B4584" s="32" t="s">
        <v>2609</v>
      </c>
      <c r="C4584" s="32">
        <v>1</v>
      </c>
      <c r="D4584" s="32">
        <v>1</v>
      </c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>Bing</v>
      </c>
      <c r="I4584" s="26" t="str">
        <f>IF(E4584="","",INDEX('기사 리스트'!B:B,MATCH("https://skinnonews.com"&amp;A4584,'기사 리스트'!C:C,0)))</f>
        <v/>
      </c>
    </row>
    <row r="4585" spans="1:9">
      <c r="A4585" s="32" t="s">
        <v>1069</v>
      </c>
      <c r="B4585" s="32" t="s">
        <v>2609</v>
      </c>
      <c r="C4585" s="32">
        <v>1</v>
      </c>
      <c r="D4585" s="32">
        <v>1</v>
      </c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>Bing</v>
      </c>
      <c r="I4585" s="26" t="str">
        <f>IF(E4585="","",INDEX('기사 리스트'!B:B,MATCH("https://skinnonews.com"&amp;A4585,'기사 리스트'!C:C,0)))</f>
        <v/>
      </c>
    </row>
    <row r="4586" spans="1:9">
      <c r="A4586" s="32" t="s">
        <v>1069</v>
      </c>
      <c r="B4586" s="32" t="s">
        <v>2606</v>
      </c>
      <c r="C4586" s="32">
        <v>1</v>
      </c>
      <c r="D4586" s="32">
        <v>1</v>
      </c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>M.search.naver.com</v>
      </c>
      <c r="I4586" s="26" t="str">
        <f>IF(E4586="","",INDEX('기사 리스트'!B:B,MATCH("https://skinnonews.com"&amp;A4586,'기사 리스트'!C:C,0)))</f>
        <v/>
      </c>
    </row>
    <row r="4587" spans="1:9">
      <c r="A4587" s="32" t="s">
        <v>1069</v>
      </c>
      <c r="B4587" s="32" t="s">
        <v>2601</v>
      </c>
      <c r="C4587" s="32">
        <v>1</v>
      </c>
      <c r="D4587" s="32">
        <v>1</v>
      </c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>Naver.com</v>
      </c>
      <c r="I4587" s="26" t="str">
        <f>IF(E4587="","",INDEX('기사 리스트'!B:B,MATCH("https://skinnonews.com"&amp;A4587,'기사 리스트'!C:C,0)))</f>
        <v/>
      </c>
    </row>
    <row r="4588" spans="1:9">
      <c r="A4588" s="32" t="s">
        <v>1069</v>
      </c>
      <c r="B4588" s="32" t="s">
        <v>2619</v>
      </c>
      <c r="C4588" s="32">
        <v>1</v>
      </c>
      <c r="D4588" s="32">
        <v>1</v>
      </c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>Skinnovation.co.kr</v>
      </c>
      <c r="I4588" s="26" t="str">
        <f>IF(E4588="","",INDEX('기사 리스트'!B:B,MATCH("https://skinnonews.com"&amp;A4588,'기사 리스트'!C:C,0)))</f>
        <v/>
      </c>
    </row>
    <row r="4589" spans="1:9">
      <c r="A4589" s="32" t="s">
        <v>2259</v>
      </c>
      <c r="B4589" s="32" t="s">
        <v>2596</v>
      </c>
      <c r="C4589" s="32">
        <v>1</v>
      </c>
      <c r="D4589" s="32">
        <v>1</v>
      </c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>Google 검색</v>
      </c>
      <c r="I4589" s="26" t="str">
        <f>IF(E4589="","",INDEX('기사 리스트'!B:B,MATCH("https://skinnonews.com"&amp;A4589,'기사 리스트'!C:C,0)))</f>
        <v/>
      </c>
    </row>
    <row r="4590" spans="1:9">
      <c r="A4590" s="32" t="s">
        <v>4140</v>
      </c>
      <c r="B4590" s="32" t="s">
        <v>2596</v>
      </c>
      <c r="C4590" s="32">
        <v>1</v>
      </c>
      <c r="D4590" s="32">
        <v>1</v>
      </c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>Google 검색</v>
      </c>
      <c r="I4590" s="26" t="str">
        <f>IF(E4590="","",INDEX('기사 리스트'!B:B,MATCH("https://skinnonews.com"&amp;A4590,'기사 리스트'!C:C,0)))</f>
        <v/>
      </c>
    </row>
    <row r="4591" spans="1:9">
      <c r="A4591" s="32" t="s">
        <v>4141</v>
      </c>
      <c r="B4591" s="32" t="s">
        <v>2596</v>
      </c>
      <c r="C4591" s="32">
        <v>1</v>
      </c>
      <c r="D4591" s="32">
        <v>1</v>
      </c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>Google 검색</v>
      </c>
      <c r="I4591" s="26" t="str">
        <f>IF(E4591="","",INDEX('기사 리스트'!B:B,MATCH("https://skinnonews.com"&amp;A4591,'기사 리스트'!C:C,0)))</f>
        <v/>
      </c>
    </row>
    <row r="4592" spans="1:9">
      <c r="A4592" s="32" t="s">
        <v>1500</v>
      </c>
      <c r="B4592" s="32" t="s">
        <v>2597</v>
      </c>
      <c r="C4592" s="32">
        <v>1</v>
      </c>
      <c r="D4592" s="32">
        <v>1</v>
      </c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>직접유입</v>
      </c>
      <c r="I4592" s="26" t="str">
        <f>IF(E4592="","",INDEX('기사 리스트'!B:B,MATCH("https://skinnonews.com"&amp;A4592,'기사 리스트'!C:C,0)))</f>
        <v/>
      </c>
    </row>
    <row r="4593" spans="1:9">
      <c r="A4593" s="32" t="s">
        <v>4142</v>
      </c>
      <c r="B4593" s="32" t="s">
        <v>2596</v>
      </c>
      <c r="C4593" s="32">
        <v>1</v>
      </c>
      <c r="D4593" s="32">
        <v>1</v>
      </c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>Google 검색</v>
      </c>
      <c r="I4593" s="26" t="str">
        <f>IF(E4593="","",INDEX('기사 리스트'!B:B,MATCH("https://skinnonews.com"&amp;A4593,'기사 리스트'!C:C,0)))</f>
        <v/>
      </c>
    </row>
    <row r="4594" spans="1:9">
      <c r="A4594" s="32" t="s">
        <v>3155</v>
      </c>
      <c r="B4594" s="32" t="s">
        <v>2596</v>
      </c>
      <c r="C4594" s="32">
        <v>1</v>
      </c>
      <c r="D4594" s="32">
        <v>1</v>
      </c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>Google 검색</v>
      </c>
      <c r="I4594" s="26" t="str">
        <f>IF(E4594="","",INDEX('기사 리스트'!B:B,MATCH("https://skinnonews.com"&amp;A4594,'기사 리스트'!C:C,0)))</f>
        <v/>
      </c>
    </row>
    <row r="4595" spans="1:9">
      <c r="A4595" s="32" t="s">
        <v>4143</v>
      </c>
      <c r="B4595" s="32" t="s">
        <v>2596</v>
      </c>
      <c r="C4595" s="32">
        <v>1</v>
      </c>
      <c r="D4595" s="32">
        <v>1</v>
      </c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>Google 검색</v>
      </c>
      <c r="I4595" s="26" t="str">
        <f>IF(E4595="","",INDEX('기사 리스트'!B:B,MATCH("https://skinnonews.com"&amp;A4595,'기사 리스트'!C:C,0)))</f>
        <v/>
      </c>
    </row>
    <row r="4596" spans="1:9">
      <c r="A4596" s="32" t="s">
        <v>2124</v>
      </c>
      <c r="B4596" s="32" t="s">
        <v>2647</v>
      </c>
      <c r="C4596" s="32">
        <v>1</v>
      </c>
      <c r="D4596" s="32">
        <v>1</v>
      </c>
      <c r="E4596" s="26" t="str">
        <f>IFERROR(MATCH(A4596,기사별유입!$J$3:$J$3072,0),"")</f>
        <v/>
      </c>
      <c r="F4596" s="26" t="str">
        <f>IF(E4596="","",E4596&amp;"@"&amp;COUNTIF($E$1:E4596,E4596))</f>
        <v/>
      </c>
      <c r="G4596" s="26" t="str">
        <f t="shared" si="71"/>
        <v>M.search.daum.net</v>
      </c>
      <c r="I4596" s="26" t="str">
        <f>IF(E4596="","",INDEX('기사 리스트'!B:B,MATCH("https://skinnonews.com"&amp;A4596,'기사 리스트'!C:C,0)))</f>
        <v/>
      </c>
    </row>
    <row r="4597" spans="1:9">
      <c r="A4597" s="32" t="s">
        <v>4144</v>
      </c>
      <c r="B4597" s="32" t="s">
        <v>2596</v>
      </c>
      <c r="C4597" s="32">
        <v>1</v>
      </c>
      <c r="D4597" s="32">
        <v>1</v>
      </c>
      <c r="E4597" s="26" t="str">
        <f>IFERROR(MATCH(A4597,기사별유입!$J$3:$J$3072,0),"")</f>
        <v/>
      </c>
      <c r="F4597" s="26" t="str">
        <f>IF(E4597="","",E4597&amp;"@"&amp;COUNTIF($E$1:E4597,E4597))</f>
        <v/>
      </c>
      <c r="G4597" s="26" t="str">
        <f t="shared" si="71"/>
        <v>Google 검색</v>
      </c>
      <c r="I4597" s="26" t="str">
        <f>IF(E4597="","",INDEX('기사 리스트'!B:B,MATCH("https://skinnonews.com"&amp;A4597,'기사 리스트'!C:C,0)))</f>
        <v/>
      </c>
    </row>
    <row r="4598" spans="1:9">
      <c r="A4598" s="32" t="s">
        <v>4145</v>
      </c>
      <c r="B4598" s="32" t="s">
        <v>2596</v>
      </c>
      <c r="C4598" s="32">
        <v>1</v>
      </c>
      <c r="D4598" s="32">
        <v>1</v>
      </c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>Google 검색</v>
      </c>
      <c r="I4598" s="26" t="str">
        <f>IF(E4598="","",INDEX('기사 리스트'!B:B,MATCH("https://skinnonews.com"&amp;A4598,'기사 리스트'!C:C,0)))</f>
        <v/>
      </c>
    </row>
    <row r="4599" spans="1:9">
      <c r="A4599" s="32" t="s">
        <v>2441</v>
      </c>
      <c r="B4599" s="32" t="s">
        <v>2602</v>
      </c>
      <c r="C4599" s="32">
        <v>1</v>
      </c>
      <c r="D4599" s="32">
        <v>1</v>
      </c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>Skincheonpetrochem.com</v>
      </c>
      <c r="I4599" s="26" t="str">
        <f>IF(E4599="","",INDEX('기사 리스트'!B:B,MATCH("https://skinnonews.com"&amp;A4599,'기사 리스트'!C:C,0)))</f>
        <v/>
      </c>
    </row>
    <row r="4600" spans="1:9">
      <c r="A4600" s="32" t="s">
        <v>2896</v>
      </c>
      <c r="B4600" s="32" t="s">
        <v>2596</v>
      </c>
      <c r="C4600" s="32">
        <v>1</v>
      </c>
      <c r="D4600" s="32">
        <v>1</v>
      </c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>Google 검색</v>
      </c>
      <c r="I4600" s="26" t="str">
        <f>IF(E4600="","",INDEX('기사 리스트'!B:B,MATCH("https://skinnonews.com"&amp;A4600,'기사 리스트'!C:C,0)))</f>
        <v/>
      </c>
    </row>
    <row r="4601" spans="1:9">
      <c r="A4601" s="32" t="s">
        <v>4146</v>
      </c>
      <c r="B4601" s="32" t="s">
        <v>2596</v>
      </c>
      <c r="C4601" s="32">
        <v>1</v>
      </c>
      <c r="D4601" s="32">
        <v>1</v>
      </c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>Google 검색</v>
      </c>
      <c r="I4601" s="26" t="str">
        <f>IF(E4601="","",INDEX('기사 리스트'!B:B,MATCH("https://skinnonews.com"&amp;A4601,'기사 리스트'!C:C,0)))</f>
        <v/>
      </c>
    </row>
    <row r="4602" spans="1:9">
      <c r="A4602" s="32" t="s">
        <v>2260</v>
      </c>
      <c r="B4602" s="32" t="s">
        <v>2598</v>
      </c>
      <c r="C4602" s="32">
        <v>1</v>
      </c>
      <c r="D4602" s="32">
        <v>1</v>
      </c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>Naver 검색</v>
      </c>
      <c r="I4602" s="26" t="str">
        <f>IF(E4602="","",INDEX('기사 리스트'!B:B,MATCH("https://skinnonews.com"&amp;A4602,'기사 리스트'!C:C,0)))</f>
        <v/>
      </c>
    </row>
    <row r="4603" spans="1:9">
      <c r="A4603" s="32" t="s">
        <v>4147</v>
      </c>
      <c r="B4603" s="32" t="s">
        <v>2596</v>
      </c>
      <c r="C4603" s="32">
        <v>1</v>
      </c>
      <c r="D4603" s="32">
        <v>1</v>
      </c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>Google 검색</v>
      </c>
      <c r="I4603" s="26" t="str">
        <f>IF(E4603="","",INDEX('기사 리스트'!B:B,MATCH("https://skinnonews.com"&amp;A4603,'기사 리스트'!C:C,0)))</f>
        <v/>
      </c>
    </row>
    <row r="4604" spans="1:9">
      <c r="A4604" s="32" t="s">
        <v>4148</v>
      </c>
      <c r="B4604" s="32" t="s">
        <v>2596</v>
      </c>
      <c r="C4604" s="32">
        <v>1</v>
      </c>
      <c r="D4604" s="32">
        <v>1</v>
      </c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>Google 검색</v>
      </c>
      <c r="I4604" s="26" t="str">
        <f>IF(E4604="","",INDEX('기사 리스트'!B:B,MATCH("https://skinnonews.com"&amp;A4604,'기사 리스트'!C:C,0)))</f>
        <v/>
      </c>
    </row>
    <row r="4605" spans="1:9">
      <c r="A4605" s="32" t="s">
        <v>1143</v>
      </c>
      <c r="B4605" s="32" t="s">
        <v>3356</v>
      </c>
      <c r="C4605" s="32">
        <v>1</v>
      </c>
      <c r="D4605" s="32">
        <v>1</v>
      </c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>Edgeservices.bing.com</v>
      </c>
      <c r="I4605" s="26" t="str">
        <f>IF(E4605="","",INDEX('기사 리스트'!B:B,MATCH("https://skinnonews.com"&amp;A4605,'기사 리스트'!C:C,0)))</f>
        <v/>
      </c>
    </row>
    <row r="4606" spans="1:9">
      <c r="A4606" s="32" t="s">
        <v>1143</v>
      </c>
      <c r="B4606" s="32" t="s">
        <v>2598</v>
      </c>
      <c r="C4606" s="32">
        <v>1</v>
      </c>
      <c r="D4606" s="32">
        <v>1</v>
      </c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>Naver 검색</v>
      </c>
      <c r="I4606" s="26" t="str">
        <f>IF(E4606="","",INDEX('기사 리스트'!B:B,MATCH("https://skinnonews.com"&amp;A4606,'기사 리스트'!C:C,0)))</f>
        <v/>
      </c>
    </row>
    <row r="4607" spans="1:9">
      <c r="A4607" s="32" t="s">
        <v>3616</v>
      </c>
      <c r="B4607" s="32" t="s">
        <v>2622</v>
      </c>
      <c r="C4607" s="32">
        <v>1</v>
      </c>
      <c r="D4607" s="32">
        <v>1</v>
      </c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>Skearthon.com</v>
      </c>
      <c r="I4607" s="26" t="str">
        <f>IF(E4607="","",INDEX('기사 리스트'!B:B,MATCH("https://skinnonews.com"&amp;A4607,'기사 리스트'!C:C,0)))</f>
        <v/>
      </c>
    </row>
    <row r="4608" spans="1:9">
      <c r="A4608" s="32" t="s">
        <v>1404</v>
      </c>
      <c r="B4608" s="32" t="s">
        <v>2671</v>
      </c>
      <c r="C4608" s="32">
        <v>1</v>
      </c>
      <c r="D4608" s="32">
        <v>1</v>
      </c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>Wrtn.ai</v>
      </c>
      <c r="I4608" s="26" t="str">
        <f>IF(E4608="","",INDEX('기사 리스트'!B:B,MATCH("https://skinnonews.com"&amp;A4608,'기사 리스트'!C:C,0)))</f>
        <v/>
      </c>
    </row>
    <row r="4609" spans="1:9">
      <c r="A4609" s="32" t="s">
        <v>1904</v>
      </c>
      <c r="B4609" s="32" t="s">
        <v>2596</v>
      </c>
      <c r="C4609" s="32">
        <v>1</v>
      </c>
      <c r="D4609" s="32">
        <v>1</v>
      </c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>Google 검색</v>
      </c>
      <c r="I4609" s="26" t="str">
        <f>IF(E4609="","",INDEX('기사 리스트'!B:B,MATCH("https://skinnonews.com"&amp;A4609,'기사 리스트'!C:C,0)))</f>
        <v/>
      </c>
    </row>
    <row r="4610" spans="1:9">
      <c r="A4610" s="32" t="s">
        <v>2261</v>
      </c>
      <c r="B4610" s="32" t="s">
        <v>2596</v>
      </c>
      <c r="C4610" s="32">
        <v>1</v>
      </c>
      <c r="D4610" s="32">
        <v>1</v>
      </c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>Google 검색</v>
      </c>
      <c r="I4610" s="26" t="str">
        <f>IF(E4610="","",INDEX('기사 리스트'!B:B,MATCH("https://skinnonews.com"&amp;A4610,'기사 리스트'!C:C,0)))</f>
        <v/>
      </c>
    </row>
    <row r="4611" spans="1:9">
      <c r="A4611" s="32" t="s">
        <v>2261</v>
      </c>
      <c r="B4611" s="32" t="s">
        <v>2617</v>
      </c>
      <c r="C4611" s="32">
        <v>1</v>
      </c>
      <c r="D4611" s="32">
        <v>1</v>
      </c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>Instagramstory</v>
      </c>
      <c r="I4611" s="26" t="str">
        <f>IF(E4611="","",INDEX('기사 리스트'!B:B,MATCH("https://skinnonews.com"&amp;A4611,'기사 리스트'!C:C,0)))</f>
        <v/>
      </c>
    </row>
    <row r="4612" spans="1:9">
      <c r="A4612" s="32" t="s">
        <v>4149</v>
      </c>
      <c r="B4612" s="32" t="s">
        <v>2597</v>
      </c>
      <c r="C4612" s="32">
        <v>1</v>
      </c>
      <c r="D4612" s="32">
        <v>1</v>
      </c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>직접유입</v>
      </c>
      <c r="I4612" s="26" t="str">
        <f>IF(E4612="","",INDEX('기사 리스트'!B:B,MATCH("https://skinnonews.com"&amp;A4612,'기사 리스트'!C:C,0)))</f>
        <v/>
      </c>
    </row>
    <row r="4613" spans="1:9">
      <c r="A4613" s="32" t="s">
        <v>4150</v>
      </c>
      <c r="B4613" s="32" t="s">
        <v>2596</v>
      </c>
      <c r="C4613" s="32">
        <v>1</v>
      </c>
      <c r="D4613" s="32">
        <v>1</v>
      </c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>Google 검색</v>
      </c>
      <c r="I4613" s="26" t="str">
        <f>IF(E4613="","",INDEX('기사 리스트'!B:B,MATCH("https://skinnonews.com"&amp;A4613,'기사 리스트'!C:C,0)))</f>
        <v/>
      </c>
    </row>
    <row r="4614" spans="1:9">
      <c r="A4614" s="32" t="s">
        <v>2772</v>
      </c>
      <c r="B4614" s="32" t="s">
        <v>2597</v>
      </c>
      <c r="C4614" s="32">
        <v>1</v>
      </c>
      <c r="D4614" s="32">
        <v>1</v>
      </c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>직접유입</v>
      </c>
      <c r="I4614" s="26" t="str">
        <f>IF(E4614="","",INDEX('기사 리스트'!B:B,MATCH("https://skinnonews.com"&amp;A4614,'기사 리스트'!C:C,0)))</f>
        <v/>
      </c>
    </row>
    <row r="4615" spans="1:9">
      <c r="A4615" s="32" t="s">
        <v>1687</v>
      </c>
      <c r="B4615" s="32" t="s">
        <v>2597</v>
      </c>
      <c r="C4615" s="32">
        <v>1</v>
      </c>
      <c r="D4615" s="32">
        <v>1</v>
      </c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>직접유입</v>
      </c>
      <c r="I4615" s="26" t="str">
        <f>IF(E4615="","",INDEX('기사 리스트'!B:B,MATCH("https://skinnonews.com"&amp;A4615,'기사 리스트'!C:C,0)))</f>
        <v/>
      </c>
    </row>
    <row r="4616" spans="1:9">
      <c r="A4616" s="32" t="s">
        <v>1687</v>
      </c>
      <c r="B4616" s="32" t="s">
        <v>2609</v>
      </c>
      <c r="C4616" s="32">
        <v>1</v>
      </c>
      <c r="D4616" s="32">
        <v>1</v>
      </c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>Bing</v>
      </c>
      <c r="I4616" s="26" t="str">
        <f>IF(E4616="","",INDEX('기사 리스트'!B:B,MATCH("https://skinnonews.com"&amp;A4616,'기사 리스트'!C:C,0)))</f>
        <v/>
      </c>
    </row>
    <row r="4617" spans="1:9">
      <c r="A4617" s="32" t="s">
        <v>4151</v>
      </c>
      <c r="B4617" s="32" t="s">
        <v>2596</v>
      </c>
      <c r="C4617" s="32">
        <v>1</v>
      </c>
      <c r="D4617" s="32">
        <v>1</v>
      </c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>Google 검색</v>
      </c>
      <c r="I4617" s="26" t="str">
        <f>IF(E4617="","",INDEX('기사 리스트'!B:B,MATCH("https://skinnonews.com"&amp;A4617,'기사 리스트'!C:C,0)))</f>
        <v/>
      </c>
    </row>
    <row r="4618" spans="1:9">
      <c r="A4618" s="32" t="s">
        <v>4152</v>
      </c>
      <c r="B4618" s="32" t="s">
        <v>2596</v>
      </c>
      <c r="C4618" s="32">
        <v>1</v>
      </c>
      <c r="D4618" s="32">
        <v>1</v>
      </c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>Google 검색</v>
      </c>
      <c r="I4618" s="26" t="str">
        <f>IF(E4618="","",INDEX('기사 리스트'!B:B,MATCH("https://skinnonews.com"&amp;A4618,'기사 리스트'!C:C,0)))</f>
        <v/>
      </c>
    </row>
    <row r="4619" spans="1:9">
      <c r="A4619" s="32" t="s">
        <v>4153</v>
      </c>
      <c r="B4619" s="32" t="s">
        <v>2596</v>
      </c>
      <c r="C4619" s="32">
        <v>1</v>
      </c>
      <c r="D4619" s="32">
        <v>1</v>
      </c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>Google 검색</v>
      </c>
      <c r="I4619" s="26" t="str">
        <f>IF(E4619="","",INDEX('기사 리스트'!B:B,MATCH("https://skinnonews.com"&amp;A4619,'기사 리스트'!C:C,0)))</f>
        <v/>
      </c>
    </row>
    <row r="4620" spans="1:9">
      <c r="A4620" s="32" t="s">
        <v>2125</v>
      </c>
      <c r="B4620" s="32" t="s">
        <v>2609</v>
      </c>
      <c r="C4620" s="32">
        <v>1</v>
      </c>
      <c r="D4620" s="32">
        <v>1</v>
      </c>
      <c r="E4620" s="26" t="str">
        <f>IFERROR(MATCH(A4620,기사별유입!$J$3:$J$3072,0),"")</f>
        <v/>
      </c>
      <c r="F4620" s="26" t="str">
        <f>IF(E4620="","",E4620&amp;"@"&amp;COUNTIF($E$1:E4620,E4620))</f>
        <v/>
      </c>
      <c r="G4620" s="26" t="str">
        <f t="shared" si="72"/>
        <v>Bing</v>
      </c>
      <c r="I4620" s="26" t="str">
        <f>IF(E4620="","",INDEX('기사 리스트'!B:B,MATCH("https://skinnonews.com"&amp;A4620,'기사 리스트'!C:C,0)))</f>
        <v/>
      </c>
    </row>
    <row r="4621" spans="1:9">
      <c r="A4621" s="32" t="s">
        <v>3156</v>
      </c>
      <c r="B4621" s="32" t="s">
        <v>2598</v>
      </c>
      <c r="C4621" s="32">
        <v>1</v>
      </c>
      <c r="D4621" s="32">
        <v>1</v>
      </c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>Naver 검색</v>
      </c>
      <c r="I4621" s="26" t="str">
        <f>IF(E4621="","",INDEX('기사 리스트'!B:B,MATCH("https://skinnonews.com"&amp;A4621,'기사 리스트'!C:C,0)))</f>
        <v/>
      </c>
    </row>
    <row r="4622" spans="1:9">
      <c r="A4622" s="32" t="s">
        <v>3044</v>
      </c>
      <c r="B4622" s="32" t="s">
        <v>2596</v>
      </c>
      <c r="C4622" s="32">
        <v>1</v>
      </c>
      <c r="D4622" s="32">
        <v>1</v>
      </c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>Google 검색</v>
      </c>
      <c r="I4622" s="26" t="str">
        <f>IF(E4622="","",INDEX('기사 리스트'!B:B,MATCH("https://skinnonews.com"&amp;A4622,'기사 리스트'!C:C,0)))</f>
        <v/>
      </c>
    </row>
    <row r="4623" spans="1:9">
      <c r="A4623" s="32" t="s">
        <v>4154</v>
      </c>
      <c r="B4623" s="32" t="s">
        <v>2596</v>
      </c>
      <c r="C4623" s="32">
        <v>1</v>
      </c>
      <c r="D4623" s="32">
        <v>1</v>
      </c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>Google 검색</v>
      </c>
      <c r="I4623" s="26" t="str">
        <f>IF(E4623="","",INDEX('기사 리스트'!B:B,MATCH("https://skinnonews.com"&amp;A4623,'기사 리스트'!C:C,0)))</f>
        <v/>
      </c>
    </row>
    <row r="4624" spans="1:9">
      <c r="A4624" s="32" t="s">
        <v>3755</v>
      </c>
      <c r="B4624" s="32" t="s">
        <v>2596</v>
      </c>
      <c r="C4624" s="32">
        <v>1</v>
      </c>
      <c r="D4624" s="32">
        <v>1</v>
      </c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>Google 검색</v>
      </c>
      <c r="I4624" s="26" t="str">
        <f>IF(E4624="","",INDEX('기사 리스트'!B:B,MATCH("https://skinnonews.com"&amp;A4624,'기사 리스트'!C:C,0)))</f>
        <v/>
      </c>
    </row>
    <row r="4625" spans="1:9">
      <c r="A4625" s="32" t="s">
        <v>3755</v>
      </c>
      <c r="B4625" s="32" t="s">
        <v>2598</v>
      </c>
      <c r="C4625" s="32">
        <v>1</v>
      </c>
      <c r="D4625" s="32">
        <v>1</v>
      </c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>Naver 검색</v>
      </c>
      <c r="I4625" s="26" t="str">
        <f>IF(E4625="","",INDEX('기사 리스트'!B:B,MATCH("https://skinnonews.com"&amp;A4625,'기사 리스트'!C:C,0)))</f>
        <v/>
      </c>
    </row>
    <row r="4626" spans="1:9">
      <c r="A4626" s="32" t="s">
        <v>4155</v>
      </c>
      <c r="B4626" s="32" t="s">
        <v>2596</v>
      </c>
      <c r="C4626" s="32">
        <v>1</v>
      </c>
      <c r="D4626" s="32">
        <v>1</v>
      </c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>Google 검색</v>
      </c>
      <c r="I4626" s="26" t="str">
        <f>IF(E4626="","",INDEX('기사 리스트'!B:B,MATCH("https://skinnonews.com"&amp;A4626,'기사 리스트'!C:C,0)))</f>
        <v/>
      </c>
    </row>
    <row r="4627" spans="1:9">
      <c r="A4627" s="32" t="s">
        <v>2442</v>
      </c>
      <c r="B4627" s="32" t="s">
        <v>2596</v>
      </c>
      <c r="C4627" s="32">
        <v>1</v>
      </c>
      <c r="D4627" s="32">
        <v>1</v>
      </c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>Google 검색</v>
      </c>
      <c r="I4627" s="26" t="str">
        <f>IF(E4627="","",INDEX('기사 리스트'!B:B,MATCH("https://skinnonews.com"&amp;A4627,'기사 리스트'!C:C,0)))</f>
        <v/>
      </c>
    </row>
    <row r="4628" spans="1:9">
      <c r="A4628" s="32" t="s">
        <v>4156</v>
      </c>
      <c r="B4628" s="32" t="s">
        <v>2612</v>
      </c>
      <c r="C4628" s="32">
        <v>1</v>
      </c>
      <c r="D4628" s="32">
        <v>1</v>
      </c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>Youtube.com</v>
      </c>
      <c r="I4628" s="26" t="str">
        <f>IF(E4628="","",INDEX('기사 리스트'!B:B,MATCH("https://skinnonews.com"&amp;A4628,'기사 리스트'!C:C,0)))</f>
        <v/>
      </c>
    </row>
    <row r="4629" spans="1:9">
      <c r="A4629" s="32" t="s">
        <v>4157</v>
      </c>
      <c r="B4629" s="32" t="s">
        <v>2596</v>
      </c>
      <c r="C4629" s="32">
        <v>1</v>
      </c>
      <c r="D4629" s="32">
        <v>1</v>
      </c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>Google 검색</v>
      </c>
      <c r="I4629" s="26" t="str">
        <f>IF(E4629="","",INDEX('기사 리스트'!B:B,MATCH("https://skinnonews.com"&amp;A4629,'기사 리스트'!C:C,0)))</f>
        <v/>
      </c>
    </row>
    <row r="4630" spans="1:9">
      <c r="A4630" s="32" t="s">
        <v>2813</v>
      </c>
      <c r="B4630" s="32" t="s">
        <v>2596</v>
      </c>
      <c r="C4630" s="32">
        <v>1</v>
      </c>
      <c r="D4630" s="32">
        <v>1</v>
      </c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>Google 검색</v>
      </c>
      <c r="I4630" s="26" t="str">
        <f>IF(E4630="","",INDEX('기사 리스트'!B:B,MATCH("https://skinnonews.com"&amp;A4630,'기사 리스트'!C:C,0)))</f>
        <v/>
      </c>
    </row>
    <row r="4631" spans="1:9">
      <c r="A4631" s="32" t="s">
        <v>4158</v>
      </c>
      <c r="B4631" s="32" t="s">
        <v>2596</v>
      </c>
      <c r="C4631" s="32">
        <v>1</v>
      </c>
      <c r="D4631" s="32">
        <v>1</v>
      </c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>Google 검색</v>
      </c>
      <c r="I4631" s="26" t="str">
        <f>IF(E4631="","",INDEX('기사 리스트'!B:B,MATCH("https://skinnonews.com"&amp;A4631,'기사 리스트'!C:C,0)))</f>
        <v/>
      </c>
    </row>
    <row r="4632" spans="1:9">
      <c r="A4632" s="32" t="s">
        <v>4159</v>
      </c>
      <c r="B4632" s="32" t="s">
        <v>2596</v>
      </c>
      <c r="C4632" s="32">
        <v>1</v>
      </c>
      <c r="D4632" s="32">
        <v>1</v>
      </c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>Google 검색</v>
      </c>
      <c r="I4632" s="26" t="str">
        <f>IF(E4632="","",INDEX('기사 리스트'!B:B,MATCH("https://skinnonews.com"&amp;A4632,'기사 리스트'!C:C,0)))</f>
        <v/>
      </c>
    </row>
    <row r="4633" spans="1:9">
      <c r="A4633" s="32" t="s">
        <v>4160</v>
      </c>
      <c r="B4633" s="32" t="s">
        <v>2596</v>
      </c>
      <c r="C4633" s="32">
        <v>1</v>
      </c>
      <c r="D4633" s="32">
        <v>1</v>
      </c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>Google 검색</v>
      </c>
      <c r="I4633" s="26" t="str">
        <f>IF(E4633="","",INDEX('기사 리스트'!B:B,MATCH("https://skinnonews.com"&amp;A4633,'기사 리스트'!C:C,0)))</f>
        <v/>
      </c>
    </row>
    <row r="4634" spans="1:9">
      <c r="A4634" s="32" t="s">
        <v>4161</v>
      </c>
      <c r="B4634" s="32" t="s">
        <v>2596</v>
      </c>
      <c r="C4634" s="32">
        <v>1</v>
      </c>
      <c r="D4634" s="32">
        <v>1</v>
      </c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>Google 검색</v>
      </c>
      <c r="I4634" s="26" t="str">
        <f>IF(E4634="","",INDEX('기사 리스트'!B:B,MATCH("https://skinnonews.com"&amp;A4634,'기사 리스트'!C:C,0)))</f>
        <v/>
      </c>
    </row>
    <row r="4635" spans="1:9">
      <c r="A4635" s="32" t="s">
        <v>2263</v>
      </c>
      <c r="B4635" s="32" t="s">
        <v>2597</v>
      </c>
      <c r="C4635" s="32">
        <v>1</v>
      </c>
      <c r="D4635" s="32">
        <v>1</v>
      </c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>직접유입</v>
      </c>
      <c r="I4635" s="26" t="str">
        <f>IF(E4635="","",INDEX('기사 리스트'!B:B,MATCH("https://skinnonews.com"&amp;A4635,'기사 리스트'!C:C,0)))</f>
        <v/>
      </c>
    </row>
    <row r="4636" spans="1:9">
      <c r="A4636" s="32" t="s">
        <v>2263</v>
      </c>
      <c r="B4636" s="32" t="s">
        <v>2609</v>
      </c>
      <c r="C4636" s="32">
        <v>1</v>
      </c>
      <c r="D4636" s="32">
        <v>1</v>
      </c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>Bing</v>
      </c>
      <c r="I4636" s="26" t="str">
        <f>IF(E4636="","",INDEX('기사 리스트'!B:B,MATCH("https://skinnonews.com"&amp;A4636,'기사 리스트'!C:C,0)))</f>
        <v/>
      </c>
    </row>
    <row r="4637" spans="1:9">
      <c r="A4637" s="32" t="s">
        <v>1421</v>
      </c>
      <c r="B4637" s="32" t="s">
        <v>2663</v>
      </c>
      <c r="C4637" s="32">
        <v>1</v>
      </c>
      <c r="D4637" s="32">
        <v>1</v>
      </c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>M.youtube.com</v>
      </c>
      <c r="I4637" s="26" t="str">
        <f>IF(E4637="","",INDEX('기사 리스트'!B:B,MATCH("https://skinnonews.com"&amp;A4637,'기사 리스트'!C:C,0)))</f>
        <v/>
      </c>
    </row>
    <row r="4638" spans="1:9">
      <c r="A4638" s="32" t="s">
        <v>1273</v>
      </c>
      <c r="B4638" s="32" t="s">
        <v>2597</v>
      </c>
      <c r="C4638" s="32">
        <v>1</v>
      </c>
      <c r="D4638" s="32">
        <v>1</v>
      </c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>직접유입</v>
      </c>
      <c r="I4638" s="26" t="str">
        <f>IF(E4638="","",INDEX('기사 리스트'!B:B,MATCH("https://skinnonews.com"&amp;A4638,'기사 리스트'!C:C,0)))</f>
        <v/>
      </c>
    </row>
    <row r="4639" spans="1:9">
      <c r="A4639" s="32" t="s">
        <v>4162</v>
      </c>
      <c r="B4639" s="32" t="s">
        <v>2596</v>
      </c>
      <c r="C4639" s="32">
        <v>1</v>
      </c>
      <c r="D4639" s="32">
        <v>1</v>
      </c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>Google 검색</v>
      </c>
      <c r="I4639" s="26" t="str">
        <f>IF(E4639="","",INDEX('기사 리스트'!B:B,MATCH("https://skinnonews.com"&amp;A4639,'기사 리스트'!C:C,0)))</f>
        <v/>
      </c>
    </row>
    <row r="4640" spans="1:9">
      <c r="A4640" s="32" t="s">
        <v>3045</v>
      </c>
      <c r="B4640" s="32" t="s">
        <v>2596</v>
      </c>
      <c r="C4640" s="32">
        <v>1</v>
      </c>
      <c r="D4640" s="32">
        <v>1</v>
      </c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>Google 검색</v>
      </c>
      <c r="I4640" s="26" t="str">
        <f>IF(E4640="","",INDEX('기사 리스트'!B:B,MATCH("https://skinnonews.com"&amp;A4640,'기사 리스트'!C:C,0)))</f>
        <v/>
      </c>
    </row>
    <row r="4641" spans="1:9">
      <c r="A4641" s="32" t="s">
        <v>2264</v>
      </c>
      <c r="B4641" s="32" t="s">
        <v>2596</v>
      </c>
      <c r="C4641" s="32">
        <v>1</v>
      </c>
      <c r="D4641" s="32">
        <v>1</v>
      </c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>Google 검색</v>
      </c>
      <c r="I4641" s="26" t="str">
        <f>IF(E4641="","",INDEX('기사 리스트'!B:B,MATCH("https://skinnonews.com"&amp;A4641,'기사 리스트'!C:C,0)))</f>
        <v/>
      </c>
    </row>
    <row r="4642" spans="1:9">
      <c r="A4642" s="32" t="s">
        <v>2127</v>
      </c>
      <c r="B4642" s="32" t="s">
        <v>2597</v>
      </c>
      <c r="C4642" s="32">
        <v>1</v>
      </c>
      <c r="D4642" s="32">
        <v>1</v>
      </c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>직접유입</v>
      </c>
      <c r="I4642" s="26" t="str">
        <f>IF(E4642="","",INDEX('기사 리스트'!B:B,MATCH("https://skinnonews.com"&amp;A4642,'기사 리스트'!C:C,0)))</f>
        <v/>
      </c>
    </row>
    <row r="4643" spans="1:9">
      <c r="A4643" s="32" t="s">
        <v>4163</v>
      </c>
      <c r="B4643" s="32" t="s">
        <v>2596</v>
      </c>
      <c r="C4643" s="32">
        <v>1</v>
      </c>
      <c r="D4643" s="32">
        <v>1</v>
      </c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>Google 검색</v>
      </c>
      <c r="I4643" s="26" t="str">
        <f>IF(E4643="","",INDEX('기사 리스트'!B:B,MATCH("https://skinnonews.com"&amp;A4643,'기사 리스트'!C:C,0)))</f>
        <v/>
      </c>
    </row>
    <row r="4644" spans="1:9">
      <c r="A4644" s="32" t="s">
        <v>2443</v>
      </c>
      <c r="B4644" s="32" t="s">
        <v>2643</v>
      </c>
      <c r="C4644" s="32">
        <v>1</v>
      </c>
      <c r="D4644" s="32">
        <v>1</v>
      </c>
      <c r="E4644" s="26" t="str">
        <f>IFERROR(MATCH(A4644,기사별유입!$J$3:$J$3072,0),"")</f>
        <v/>
      </c>
      <c r="F4644" s="26" t="str">
        <f>IF(E4644="","",E4644&amp;"@"&amp;COUNTIF($E$1:E4644,E4644))</f>
        <v/>
      </c>
      <c r="G4644" s="26" t="str">
        <f t="shared" si="72"/>
        <v>Lens.google.com</v>
      </c>
      <c r="I4644" s="26" t="str">
        <f>IF(E4644="","",INDEX('기사 리스트'!B:B,MATCH("https://skinnonews.com"&amp;A4644,'기사 리스트'!C:C,0)))</f>
        <v/>
      </c>
    </row>
    <row r="4645" spans="1:9">
      <c r="A4645" s="32" t="s">
        <v>4164</v>
      </c>
      <c r="B4645" s="32" t="s">
        <v>2596</v>
      </c>
      <c r="C4645" s="32">
        <v>1</v>
      </c>
      <c r="D4645" s="32">
        <v>1</v>
      </c>
      <c r="E4645" s="26" t="str">
        <f>IFERROR(MATCH(A4645,기사별유입!$J$3:$J$3072,0),"")</f>
        <v/>
      </c>
      <c r="F4645" s="26" t="str">
        <f>IF(E4645="","",E4645&amp;"@"&amp;COUNTIF($E$1:E4645,E4645))</f>
        <v/>
      </c>
      <c r="G4645" s="26" t="str">
        <f t="shared" si="72"/>
        <v>Google 검색</v>
      </c>
      <c r="I4645" s="26" t="str">
        <f>IF(E4645="","",INDEX('기사 리스트'!B:B,MATCH("https://skinnonews.com"&amp;A4645,'기사 리스트'!C:C,0)))</f>
        <v/>
      </c>
    </row>
    <row r="4646" spans="1:9">
      <c r="A4646" s="32" t="s">
        <v>1906</v>
      </c>
      <c r="B4646" s="32" t="s">
        <v>2596</v>
      </c>
      <c r="C4646" s="32">
        <v>1</v>
      </c>
      <c r="D4646" s="32">
        <v>1</v>
      </c>
      <c r="E4646" s="26" t="str">
        <f>IFERROR(MATCH(A4646,기사별유입!$J$3:$J$3072,0),"")</f>
        <v/>
      </c>
      <c r="F4646" s="26" t="str">
        <f>IF(E4646="","",E4646&amp;"@"&amp;COUNTIF($E$1:E4646,E4646))</f>
        <v/>
      </c>
      <c r="G4646" s="26" t="str">
        <f t="shared" si="72"/>
        <v>Google 검색</v>
      </c>
      <c r="I4646" s="26" t="str">
        <f>IF(E4646="","",INDEX('기사 리스트'!B:B,MATCH("https://skinnonews.com"&amp;A4646,'기사 리스트'!C:C,0)))</f>
        <v/>
      </c>
    </row>
    <row r="4647" spans="1:9">
      <c r="A4647" s="32" t="s">
        <v>4165</v>
      </c>
      <c r="B4647" s="32" t="s">
        <v>2596</v>
      </c>
      <c r="C4647" s="32">
        <v>1</v>
      </c>
      <c r="D4647" s="32">
        <v>1</v>
      </c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>Google 검색</v>
      </c>
      <c r="I4647" s="26" t="str">
        <f>IF(E4647="","",INDEX('기사 리스트'!B:B,MATCH("https://skinnonews.com"&amp;A4647,'기사 리스트'!C:C,0)))</f>
        <v/>
      </c>
    </row>
    <row r="4648" spans="1:9">
      <c r="A4648" s="32" t="s">
        <v>4166</v>
      </c>
      <c r="B4648" s="32" t="s">
        <v>2597</v>
      </c>
      <c r="C4648" s="32">
        <v>1</v>
      </c>
      <c r="D4648" s="32">
        <v>1</v>
      </c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>직접유입</v>
      </c>
      <c r="I4648" s="26" t="str">
        <f>IF(E4648="","",INDEX('기사 리스트'!B:B,MATCH("https://skinnonews.com"&amp;A4648,'기사 리스트'!C:C,0)))</f>
        <v/>
      </c>
    </row>
    <row r="4649" spans="1:9">
      <c r="A4649" s="32" t="s">
        <v>3759</v>
      </c>
      <c r="B4649" s="32" t="s">
        <v>2597</v>
      </c>
      <c r="C4649" s="32">
        <v>1</v>
      </c>
      <c r="D4649" s="32">
        <v>1</v>
      </c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>직접유입</v>
      </c>
      <c r="I4649" s="26" t="str">
        <f>IF(E4649="","",INDEX('기사 리스트'!B:B,MATCH("https://skinnonews.com"&amp;A4649,'기사 리스트'!C:C,0)))</f>
        <v/>
      </c>
    </row>
    <row r="4650" spans="1:9">
      <c r="A4650" s="32" t="s">
        <v>3759</v>
      </c>
      <c r="B4650" s="32" t="s">
        <v>2596</v>
      </c>
      <c r="C4650" s="32">
        <v>1</v>
      </c>
      <c r="D4650" s="32">
        <v>1</v>
      </c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>Google 검색</v>
      </c>
      <c r="I4650" s="26" t="str">
        <f>IF(E4650="","",INDEX('기사 리스트'!B:B,MATCH("https://skinnonews.com"&amp;A4650,'기사 리스트'!C:C,0)))</f>
        <v/>
      </c>
    </row>
    <row r="4651" spans="1:9">
      <c r="A4651" s="32" t="s">
        <v>4167</v>
      </c>
      <c r="B4651" s="32" t="s">
        <v>2596</v>
      </c>
      <c r="C4651" s="32">
        <v>1</v>
      </c>
      <c r="D4651" s="32">
        <v>1</v>
      </c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>Google 검색</v>
      </c>
      <c r="I4651" s="26" t="str">
        <f>IF(E4651="","",INDEX('기사 리스트'!B:B,MATCH("https://skinnonews.com"&amp;A4651,'기사 리스트'!C:C,0)))</f>
        <v/>
      </c>
    </row>
    <row r="4652" spans="1:9">
      <c r="A4652" s="32" t="s">
        <v>3503</v>
      </c>
      <c r="B4652" s="32" t="s">
        <v>2606</v>
      </c>
      <c r="C4652" s="32">
        <v>1</v>
      </c>
      <c r="D4652" s="32">
        <v>1</v>
      </c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>M.search.naver.com</v>
      </c>
      <c r="I4652" s="26" t="str">
        <f>IF(E4652="","",INDEX('기사 리스트'!B:B,MATCH("https://skinnonews.com"&amp;A4652,'기사 리스트'!C:C,0)))</f>
        <v/>
      </c>
    </row>
    <row r="4653" spans="1:9">
      <c r="A4653" s="32" t="s">
        <v>2444</v>
      </c>
      <c r="B4653" s="32" t="s">
        <v>2596</v>
      </c>
      <c r="C4653" s="32">
        <v>1</v>
      </c>
      <c r="D4653" s="32">
        <v>1</v>
      </c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>Google 검색</v>
      </c>
      <c r="I4653" s="26" t="str">
        <f>IF(E4653="","",INDEX('기사 리스트'!B:B,MATCH("https://skinnonews.com"&amp;A4653,'기사 리스트'!C:C,0)))</f>
        <v/>
      </c>
    </row>
    <row r="4654" spans="1:9">
      <c r="A4654" s="32" t="s">
        <v>2265</v>
      </c>
      <c r="B4654" s="32" t="s">
        <v>2596</v>
      </c>
      <c r="C4654" s="32">
        <v>1</v>
      </c>
      <c r="D4654" s="32">
        <v>1</v>
      </c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>Google 검색</v>
      </c>
      <c r="I4654" s="26" t="str">
        <f>IF(E4654="","",INDEX('기사 리스트'!B:B,MATCH("https://skinnonews.com"&amp;A4654,'기사 리스트'!C:C,0)))</f>
        <v/>
      </c>
    </row>
    <row r="4655" spans="1:9">
      <c r="A4655" s="32" t="s">
        <v>4168</v>
      </c>
      <c r="B4655" s="32" t="s">
        <v>2596</v>
      </c>
      <c r="C4655" s="32">
        <v>1</v>
      </c>
      <c r="D4655" s="32">
        <v>1</v>
      </c>
      <c r="E4655" s="26" t="str">
        <f>IFERROR(MATCH(A4655,기사별유입!$J$3:$J$3072,0),"")</f>
        <v/>
      </c>
      <c r="F4655" s="26" t="str">
        <f>IF(E4655="","",E4655&amp;"@"&amp;COUNTIF($E$1:E4655,E4655))</f>
        <v/>
      </c>
      <c r="G4655" s="26" t="str">
        <f t="shared" si="72"/>
        <v>Google 검색</v>
      </c>
      <c r="I4655" s="26" t="str">
        <f>IF(E4655="","",INDEX('기사 리스트'!B:B,MATCH("https://skinnonews.com"&amp;A4655,'기사 리스트'!C:C,0)))</f>
        <v/>
      </c>
    </row>
    <row r="4656" spans="1:9">
      <c r="A4656" s="32" t="s">
        <v>4169</v>
      </c>
      <c r="B4656" s="32" t="s">
        <v>2596</v>
      </c>
      <c r="C4656" s="32">
        <v>1</v>
      </c>
      <c r="D4656" s="32">
        <v>1</v>
      </c>
      <c r="E4656" s="26" t="str">
        <f>IFERROR(MATCH(A4656,기사별유입!$J$3:$J$3072,0),"")</f>
        <v/>
      </c>
      <c r="F4656" s="26" t="str">
        <f>IF(E4656="","",E4656&amp;"@"&amp;COUNTIF($E$1:E4656,E4656))</f>
        <v/>
      </c>
      <c r="G4656" s="26" t="str">
        <f t="shared" si="72"/>
        <v>Google 검색</v>
      </c>
      <c r="I4656" s="26" t="str">
        <f>IF(E4656="","",INDEX('기사 리스트'!B:B,MATCH("https://skinnonews.com"&amp;A4656,'기사 리스트'!C:C,0)))</f>
        <v/>
      </c>
    </row>
    <row r="4657" spans="1:9">
      <c r="A4657" s="32" t="s">
        <v>1471</v>
      </c>
      <c r="B4657" s="32" t="s">
        <v>2609</v>
      </c>
      <c r="C4657" s="32">
        <v>1</v>
      </c>
      <c r="D4657" s="32">
        <v>1</v>
      </c>
      <c r="E4657" s="26" t="str">
        <f>IFERROR(MATCH(A4657,기사별유입!$J$3:$J$3072,0),"")</f>
        <v/>
      </c>
      <c r="F4657" s="26" t="str">
        <f>IF(E4657="","",E4657&amp;"@"&amp;COUNTIF($E$1:E4657,E4657))</f>
        <v/>
      </c>
      <c r="G4657" s="26" t="str">
        <f t="shared" si="72"/>
        <v>Bing</v>
      </c>
      <c r="I4657" s="26" t="str">
        <f>IF(E4657="","",INDEX('기사 리스트'!B:B,MATCH("https://skinnonews.com"&amp;A4657,'기사 리스트'!C:C,0)))</f>
        <v/>
      </c>
    </row>
    <row r="4658" spans="1:9">
      <c r="A4658" s="32" t="s">
        <v>1471</v>
      </c>
      <c r="B4658" s="32" t="s">
        <v>2640</v>
      </c>
      <c r="C4658" s="32">
        <v>1</v>
      </c>
      <c r="D4658" s="32">
        <v>1</v>
      </c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>Daum</v>
      </c>
      <c r="I4658" s="26" t="str">
        <f>IF(E4658="","",INDEX('기사 리스트'!B:B,MATCH("https://skinnonews.com"&amp;A4658,'기사 리스트'!C:C,0)))</f>
        <v/>
      </c>
    </row>
    <row r="4659" spans="1:9">
      <c r="A4659" s="32" t="s">
        <v>4170</v>
      </c>
      <c r="B4659" s="32" t="s">
        <v>2596</v>
      </c>
      <c r="C4659" s="32">
        <v>1</v>
      </c>
      <c r="D4659" s="32">
        <v>1</v>
      </c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>Google 검색</v>
      </c>
      <c r="I4659" s="26" t="str">
        <f>IF(E4659="","",INDEX('기사 리스트'!B:B,MATCH("https://skinnonews.com"&amp;A4659,'기사 리스트'!C:C,0)))</f>
        <v/>
      </c>
    </row>
    <row r="4660" spans="1:9">
      <c r="A4660" s="32" t="s">
        <v>2445</v>
      </c>
      <c r="B4660" s="32" t="s">
        <v>2596</v>
      </c>
      <c r="C4660" s="32">
        <v>1</v>
      </c>
      <c r="D4660" s="32">
        <v>1</v>
      </c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>Google 검색</v>
      </c>
      <c r="I4660" s="26" t="str">
        <f>IF(E4660="","",INDEX('기사 리스트'!B:B,MATCH("https://skinnonews.com"&amp;A4660,'기사 리스트'!C:C,0)))</f>
        <v/>
      </c>
    </row>
    <row r="4661" spans="1:9">
      <c r="A4661" s="32" t="s">
        <v>4171</v>
      </c>
      <c r="B4661" s="32" t="s">
        <v>2596</v>
      </c>
      <c r="C4661" s="32">
        <v>1</v>
      </c>
      <c r="D4661" s="32">
        <v>1</v>
      </c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>Google 검색</v>
      </c>
      <c r="I4661" s="26" t="str">
        <f>IF(E4661="","",INDEX('기사 리스트'!B:B,MATCH("https://skinnonews.com"&amp;A4661,'기사 리스트'!C:C,0)))</f>
        <v/>
      </c>
    </row>
    <row r="4662" spans="1:9">
      <c r="A4662" s="32" t="s">
        <v>2008</v>
      </c>
      <c r="B4662" s="32" t="s">
        <v>2606</v>
      </c>
      <c r="C4662" s="32">
        <v>1</v>
      </c>
      <c r="D4662" s="32">
        <v>1</v>
      </c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>M.search.naver.com</v>
      </c>
      <c r="I4662" s="26" t="str">
        <f>IF(E4662="","",INDEX('기사 리스트'!B:B,MATCH("https://skinnonews.com"&amp;A4662,'기사 리스트'!C:C,0)))</f>
        <v/>
      </c>
    </row>
    <row r="4663" spans="1:9">
      <c r="A4663" s="32" t="s">
        <v>2008</v>
      </c>
      <c r="B4663" s="32" t="s">
        <v>2598</v>
      </c>
      <c r="C4663" s="32">
        <v>1</v>
      </c>
      <c r="D4663" s="32">
        <v>1</v>
      </c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>Naver 검색</v>
      </c>
      <c r="I4663" s="26" t="str">
        <f>IF(E4663="","",INDEX('기사 리스트'!B:B,MATCH("https://skinnonews.com"&amp;A4663,'기사 리스트'!C:C,0)))</f>
        <v/>
      </c>
    </row>
    <row r="4664" spans="1:9">
      <c r="A4664" s="32" t="s">
        <v>1908</v>
      </c>
      <c r="B4664" s="32" t="s">
        <v>2596</v>
      </c>
      <c r="C4664" s="32">
        <v>1</v>
      </c>
      <c r="D4664" s="32">
        <v>1</v>
      </c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>Google 검색</v>
      </c>
      <c r="I4664" s="26" t="str">
        <f>IF(E4664="","",INDEX('기사 리스트'!B:B,MATCH("https://skinnonews.com"&amp;A4664,'기사 리스트'!C:C,0)))</f>
        <v/>
      </c>
    </row>
    <row r="4665" spans="1:9">
      <c r="A4665" s="32" t="s">
        <v>2446</v>
      </c>
      <c r="B4665" s="32" t="s">
        <v>2596</v>
      </c>
      <c r="C4665" s="32">
        <v>1</v>
      </c>
      <c r="D4665" s="32">
        <v>1</v>
      </c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>Google 검색</v>
      </c>
      <c r="I4665" s="26" t="str">
        <f>IF(E4665="","",INDEX('기사 리스트'!B:B,MATCH("https://skinnonews.com"&amp;A4665,'기사 리스트'!C:C,0)))</f>
        <v/>
      </c>
    </row>
    <row r="4666" spans="1:9">
      <c r="A4666" s="32" t="s">
        <v>3620</v>
      </c>
      <c r="B4666" s="32" t="s">
        <v>2606</v>
      </c>
      <c r="C4666" s="32">
        <v>1</v>
      </c>
      <c r="D4666" s="32">
        <v>1</v>
      </c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>M.search.naver.com</v>
      </c>
      <c r="I4666" s="26" t="str">
        <f>IF(E4666="","",INDEX('기사 리스트'!B:B,MATCH("https://skinnonews.com"&amp;A4666,'기사 리스트'!C:C,0)))</f>
        <v/>
      </c>
    </row>
    <row r="4667" spans="1:9">
      <c r="A4667" s="32" t="s">
        <v>3620</v>
      </c>
      <c r="B4667" s="32" t="s">
        <v>2598</v>
      </c>
      <c r="C4667" s="32">
        <v>1</v>
      </c>
      <c r="D4667" s="32">
        <v>1</v>
      </c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>Naver 검색</v>
      </c>
      <c r="I4667" s="26" t="str">
        <f>IF(E4667="","",INDEX('기사 리스트'!B:B,MATCH("https://skinnonews.com"&amp;A4667,'기사 리스트'!C:C,0)))</f>
        <v/>
      </c>
    </row>
    <row r="4668" spans="1:9">
      <c r="A4668" s="32" t="s">
        <v>3620</v>
      </c>
      <c r="B4668" s="32" t="s">
        <v>2601</v>
      </c>
      <c r="C4668" s="32">
        <v>1</v>
      </c>
      <c r="D4668" s="32">
        <v>1</v>
      </c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>Naver.com</v>
      </c>
      <c r="I4668" s="26" t="str">
        <f>IF(E4668="","",INDEX('기사 리스트'!B:B,MATCH("https://skinnonews.com"&amp;A4668,'기사 리스트'!C:C,0)))</f>
        <v/>
      </c>
    </row>
    <row r="4669" spans="1:9">
      <c r="A4669" s="32" t="s">
        <v>4172</v>
      </c>
      <c r="B4669" s="32" t="s">
        <v>2601</v>
      </c>
      <c r="C4669" s="32">
        <v>1</v>
      </c>
      <c r="D4669" s="32">
        <v>1</v>
      </c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>Naver.com</v>
      </c>
      <c r="I4669" s="26" t="str">
        <f>IF(E4669="","",INDEX('기사 리스트'!B:B,MATCH("https://skinnonews.com"&amp;A4669,'기사 리스트'!C:C,0)))</f>
        <v/>
      </c>
    </row>
    <row r="4670" spans="1:9">
      <c r="A4670" s="32" t="s">
        <v>3765</v>
      </c>
      <c r="B4670" s="32" t="s">
        <v>2597</v>
      </c>
      <c r="C4670" s="32">
        <v>1</v>
      </c>
      <c r="D4670" s="32">
        <v>1</v>
      </c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>직접유입</v>
      </c>
      <c r="I4670" s="26" t="str">
        <f>IF(E4670="","",INDEX('기사 리스트'!B:B,MATCH("https://skinnonews.com"&amp;A4670,'기사 리스트'!C:C,0)))</f>
        <v/>
      </c>
    </row>
    <row r="4671" spans="1:9">
      <c r="A4671" s="32" t="s">
        <v>3765</v>
      </c>
      <c r="B4671" s="32" t="s">
        <v>2596</v>
      </c>
      <c r="C4671" s="32">
        <v>1</v>
      </c>
      <c r="D4671" s="32">
        <v>1</v>
      </c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>Google 검색</v>
      </c>
      <c r="I4671" s="26" t="str">
        <f>IF(E4671="","",INDEX('기사 리스트'!B:B,MATCH("https://skinnonews.com"&amp;A4671,'기사 리스트'!C:C,0)))</f>
        <v/>
      </c>
    </row>
    <row r="4672" spans="1:9">
      <c r="A4672" s="32" t="s">
        <v>4173</v>
      </c>
      <c r="B4672" s="32" t="s">
        <v>2596</v>
      </c>
      <c r="C4672" s="32">
        <v>1</v>
      </c>
      <c r="D4672" s="32">
        <v>1</v>
      </c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>Google 검색</v>
      </c>
      <c r="I4672" s="26" t="str">
        <f>IF(E4672="","",INDEX('기사 리스트'!B:B,MATCH("https://skinnonews.com"&amp;A4672,'기사 리스트'!C:C,0)))</f>
        <v/>
      </c>
    </row>
    <row r="4673" spans="1:9">
      <c r="A4673" s="32" t="s">
        <v>3159</v>
      </c>
      <c r="B4673" s="32" t="s">
        <v>2596</v>
      </c>
      <c r="C4673" s="32">
        <v>1</v>
      </c>
      <c r="D4673" s="32">
        <v>1</v>
      </c>
      <c r="E4673" s="26" t="str">
        <f>IFERROR(MATCH(A4673,기사별유입!$J$3:$J$3072,0),"")</f>
        <v/>
      </c>
      <c r="F4673" s="26" t="str">
        <f>IF(E4673="","",E4673&amp;"@"&amp;COUNTIF($E$1:E4673,E4673))</f>
        <v/>
      </c>
      <c r="G4673" s="26" t="str">
        <f t="shared" si="72"/>
        <v>Google 검색</v>
      </c>
      <c r="I4673" s="26" t="str">
        <f>IF(E4673="","",INDEX('기사 리스트'!B:B,MATCH("https://skinnonews.com"&amp;A4673,'기사 리스트'!C:C,0)))</f>
        <v/>
      </c>
    </row>
    <row r="4674" spans="1:9">
      <c r="A4674" s="32" t="s">
        <v>4174</v>
      </c>
      <c r="B4674" s="32" t="s">
        <v>2596</v>
      </c>
      <c r="C4674" s="32">
        <v>1</v>
      </c>
      <c r="D4674" s="32">
        <v>1</v>
      </c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>Google 검색</v>
      </c>
      <c r="I4674" s="26" t="str">
        <f>IF(E4674="","",INDEX('기사 리스트'!B:B,MATCH("https://skinnonews.com"&amp;A4674,'기사 리스트'!C:C,0)))</f>
        <v/>
      </c>
    </row>
    <row r="4675" spans="1:9">
      <c r="A4675" s="32" t="s">
        <v>2814</v>
      </c>
      <c r="B4675" s="32" t="s">
        <v>2596</v>
      </c>
      <c r="C4675" s="32">
        <v>1</v>
      </c>
      <c r="D4675" s="32">
        <v>1</v>
      </c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>Google 검색</v>
      </c>
      <c r="I4675" s="26" t="str">
        <f>IF(E4675="","",INDEX('기사 리스트'!B:B,MATCH("https://skinnonews.com"&amp;A4675,'기사 리스트'!C:C,0)))</f>
        <v/>
      </c>
    </row>
    <row r="4676" spans="1:9">
      <c r="A4676" s="32" t="s">
        <v>1119</v>
      </c>
      <c r="B4676" s="32" t="s">
        <v>2606</v>
      </c>
      <c r="C4676" s="32">
        <v>1</v>
      </c>
      <c r="D4676" s="32">
        <v>1</v>
      </c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>M.search.naver.com</v>
      </c>
      <c r="I4676" s="26" t="str">
        <f>IF(E4676="","",INDEX('기사 리스트'!B:B,MATCH("https://skinnonews.com"&amp;A4676,'기사 리스트'!C:C,0)))</f>
        <v/>
      </c>
    </row>
    <row r="4677" spans="1:9">
      <c r="A4677" s="32" t="s">
        <v>1119</v>
      </c>
      <c r="B4677" s="32" t="s">
        <v>2601</v>
      </c>
      <c r="C4677" s="32">
        <v>1</v>
      </c>
      <c r="D4677" s="32">
        <v>1</v>
      </c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>Naver.com</v>
      </c>
      <c r="I4677" s="26" t="str">
        <f>IF(E4677="","",INDEX('기사 리스트'!B:B,MATCH("https://skinnonews.com"&amp;A4677,'기사 리스트'!C:C,0)))</f>
        <v/>
      </c>
    </row>
    <row r="4678" spans="1:9">
      <c r="A4678" s="32" t="s">
        <v>4175</v>
      </c>
      <c r="B4678" s="32" t="s">
        <v>2596</v>
      </c>
      <c r="C4678" s="32">
        <v>1</v>
      </c>
      <c r="D4678" s="32">
        <v>1</v>
      </c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>Google 검색</v>
      </c>
      <c r="I4678" s="26" t="str">
        <f>IF(E4678="","",INDEX('기사 리스트'!B:B,MATCH("https://skinnonews.com"&amp;A4678,'기사 리스트'!C:C,0)))</f>
        <v/>
      </c>
    </row>
    <row r="4679" spans="1:9">
      <c r="A4679" s="32" t="s">
        <v>3767</v>
      </c>
      <c r="B4679" s="32" t="s">
        <v>2596</v>
      </c>
      <c r="C4679" s="32">
        <v>1</v>
      </c>
      <c r="D4679" s="32">
        <v>1</v>
      </c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>Google 검색</v>
      </c>
      <c r="I4679" s="26" t="str">
        <f>IF(E4679="","",INDEX('기사 리스트'!B:B,MATCH("https://skinnonews.com"&amp;A4679,'기사 리스트'!C:C,0)))</f>
        <v/>
      </c>
    </row>
    <row r="4680" spans="1:9">
      <c r="A4680" s="32" t="s">
        <v>3767</v>
      </c>
      <c r="B4680" s="32" t="s">
        <v>2667</v>
      </c>
      <c r="C4680" s="32">
        <v>1</v>
      </c>
      <c r="D4680" s="32">
        <v>1</v>
      </c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>Instagram.com</v>
      </c>
      <c r="I4680" s="26" t="str">
        <f>IF(E4680="","",INDEX('기사 리스트'!B:B,MATCH("https://skinnonews.com"&amp;A4680,'기사 리스트'!C:C,0)))</f>
        <v/>
      </c>
    </row>
    <row r="4681" spans="1:9">
      <c r="A4681" s="32" t="s">
        <v>4176</v>
      </c>
      <c r="B4681" s="32" t="s">
        <v>2596</v>
      </c>
      <c r="C4681" s="32">
        <v>1</v>
      </c>
      <c r="D4681" s="32">
        <v>1</v>
      </c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>Google 검색</v>
      </c>
      <c r="I4681" s="26" t="str">
        <f>IF(E4681="","",INDEX('기사 리스트'!B:B,MATCH("https://skinnonews.com"&amp;A4681,'기사 리스트'!C:C,0)))</f>
        <v/>
      </c>
    </row>
    <row r="4682" spans="1:9">
      <c r="A4682" s="32" t="s">
        <v>1809</v>
      </c>
      <c r="B4682" s="32" t="s">
        <v>2596</v>
      </c>
      <c r="C4682" s="32">
        <v>1</v>
      </c>
      <c r="D4682" s="32">
        <v>1</v>
      </c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>Google 검색</v>
      </c>
      <c r="I4682" s="26" t="str">
        <f>IF(E4682="","",INDEX('기사 리스트'!B:B,MATCH("https://skinnonews.com"&amp;A4682,'기사 리스트'!C:C,0)))</f>
        <v/>
      </c>
    </row>
    <row r="4683" spans="1:9">
      <c r="A4683" s="32" t="s">
        <v>1809</v>
      </c>
      <c r="B4683" s="32" t="s">
        <v>2617</v>
      </c>
      <c r="C4683" s="32">
        <v>1</v>
      </c>
      <c r="D4683" s="32">
        <v>1</v>
      </c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>Instagramstory</v>
      </c>
      <c r="I4683" s="26" t="str">
        <f>IF(E4683="","",INDEX('기사 리스트'!B:B,MATCH("https://skinnonews.com"&amp;A4683,'기사 리스트'!C:C,0)))</f>
        <v/>
      </c>
    </row>
    <row r="4684" spans="1:9">
      <c r="A4684" s="32" t="s">
        <v>1809</v>
      </c>
      <c r="B4684" s="32" t="s">
        <v>2606</v>
      </c>
      <c r="C4684" s="32">
        <v>1</v>
      </c>
      <c r="D4684" s="32">
        <v>1</v>
      </c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>M.search.naver.com</v>
      </c>
      <c r="I4684" s="26" t="str">
        <f>IF(E4684="","",INDEX('기사 리스트'!B:B,MATCH("https://skinnonews.com"&amp;A4684,'기사 리스트'!C:C,0)))</f>
        <v/>
      </c>
    </row>
    <row r="4685" spans="1:9">
      <c r="A4685" s="32" t="s">
        <v>1745</v>
      </c>
      <c r="B4685" s="32" t="s">
        <v>2597</v>
      </c>
      <c r="C4685" s="32">
        <v>1</v>
      </c>
      <c r="D4685" s="32">
        <v>1</v>
      </c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>직접유입</v>
      </c>
      <c r="I4685" s="26" t="str">
        <f>IF(E4685="","",INDEX('기사 리스트'!B:B,MATCH("https://skinnonews.com"&amp;A4685,'기사 리스트'!C:C,0)))</f>
        <v/>
      </c>
    </row>
    <row r="4686" spans="1:9">
      <c r="A4686" s="32" t="s">
        <v>1745</v>
      </c>
      <c r="B4686" s="32" t="s">
        <v>2598</v>
      </c>
      <c r="C4686" s="32">
        <v>1</v>
      </c>
      <c r="D4686" s="32">
        <v>1</v>
      </c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>Naver 검색</v>
      </c>
      <c r="I4686" s="26" t="str">
        <f>IF(E4686="","",INDEX('기사 리스트'!B:B,MATCH("https://skinnonews.com"&amp;A4686,'기사 리스트'!C:C,0)))</f>
        <v/>
      </c>
    </row>
    <row r="4687" spans="1:9">
      <c r="A4687" s="32" t="s">
        <v>2447</v>
      </c>
      <c r="B4687" s="32" t="s">
        <v>2596</v>
      </c>
      <c r="C4687" s="32">
        <v>1</v>
      </c>
      <c r="D4687" s="32">
        <v>1</v>
      </c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>Google 검색</v>
      </c>
      <c r="I4687" s="26" t="str">
        <f>IF(E4687="","",INDEX('기사 리스트'!B:B,MATCH("https://skinnonews.com"&amp;A4687,'기사 리스트'!C:C,0)))</f>
        <v/>
      </c>
    </row>
    <row r="4688" spans="1:9">
      <c r="A4688" s="32" t="s">
        <v>4177</v>
      </c>
      <c r="B4688" s="32" t="s">
        <v>2596</v>
      </c>
      <c r="C4688" s="32">
        <v>1</v>
      </c>
      <c r="D4688" s="32">
        <v>1</v>
      </c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>Google 검색</v>
      </c>
      <c r="I4688" s="26" t="str">
        <f>IF(E4688="","",INDEX('기사 리스트'!B:B,MATCH("https://skinnonews.com"&amp;A4688,'기사 리스트'!C:C,0)))</f>
        <v/>
      </c>
    </row>
    <row r="4689" spans="1:9">
      <c r="A4689" s="32" t="s">
        <v>1909</v>
      </c>
      <c r="B4689" s="32" t="s">
        <v>2598</v>
      </c>
      <c r="C4689" s="32">
        <v>1</v>
      </c>
      <c r="D4689" s="32">
        <v>1</v>
      </c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>Naver 검색</v>
      </c>
      <c r="I4689" s="26" t="str">
        <f>IF(E4689="","",INDEX('기사 리스트'!B:B,MATCH("https://skinnonews.com"&amp;A4689,'기사 리스트'!C:C,0)))</f>
        <v/>
      </c>
    </row>
    <row r="4690" spans="1:9">
      <c r="A4690" s="32" t="s">
        <v>1589</v>
      </c>
      <c r="B4690" s="32" t="s">
        <v>2609</v>
      </c>
      <c r="C4690" s="32">
        <v>1</v>
      </c>
      <c r="D4690" s="32">
        <v>1</v>
      </c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>Bing</v>
      </c>
      <c r="I4690" s="26" t="str">
        <f>IF(E4690="","",INDEX('기사 리스트'!B:B,MATCH("https://skinnonews.com"&amp;A4690,'기사 리스트'!C:C,0)))</f>
        <v/>
      </c>
    </row>
    <row r="4691" spans="1:9">
      <c r="A4691" s="32" t="s">
        <v>1589</v>
      </c>
      <c r="B4691" s="32" t="s">
        <v>2598</v>
      </c>
      <c r="C4691" s="32">
        <v>1</v>
      </c>
      <c r="D4691" s="32">
        <v>1</v>
      </c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>Naver 검색</v>
      </c>
      <c r="I4691" s="26" t="str">
        <f>IF(E4691="","",INDEX('기사 리스트'!B:B,MATCH("https://skinnonews.com"&amp;A4691,'기사 리스트'!C:C,0)))</f>
        <v/>
      </c>
    </row>
    <row r="4692" spans="1:9">
      <c r="A4692" s="32" t="s">
        <v>4178</v>
      </c>
      <c r="B4692" s="32" t="s">
        <v>2597</v>
      </c>
      <c r="C4692" s="32">
        <v>1</v>
      </c>
      <c r="D4692" s="32">
        <v>1</v>
      </c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>직접유입</v>
      </c>
      <c r="I4692" s="26" t="str">
        <f>IF(E4692="","",INDEX('기사 리스트'!B:B,MATCH("https://skinnonews.com"&amp;A4692,'기사 리스트'!C:C,0)))</f>
        <v/>
      </c>
    </row>
    <row r="4693" spans="1:9">
      <c r="A4693" s="32" t="s">
        <v>3769</v>
      </c>
      <c r="B4693" s="32" t="s">
        <v>2596</v>
      </c>
      <c r="C4693" s="32">
        <v>1</v>
      </c>
      <c r="D4693" s="32">
        <v>2</v>
      </c>
      <c r="E4693" s="26" t="str">
        <f>IFERROR(MATCH(A4693,기사별유입!$J$3:$J$3072,0),"")</f>
        <v/>
      </c>
      <c r="F4693" s="26" t="str">
        <f>IF(E4693="","",E4693&amp;"@"&amp;COUNTIF($E$1:E4693,E4693))</f>
        <v/>
      </c>
      <c r="G4693" s="26" t="str">
        <f t="shared" si="73"/>
        <v>Google 검색</v>
      </c>
      <c r="I4693" s="26" t="str">
        <f>IF(E4693="","",INDEX('기사 리스트'!B:B,MATCH("https://skinnonews.com"&amp;A4693,'기사 리스트'!C:C,0)))</f>
        <v/>
      </c>
    </row>
    <row r="4694" spans="1:9">
      <c r="A4694" s="32" t="s">
        <v>3769</v>
      </c>
      <c r="B4694" s="32" t="s">
        <v>2646</v>
      </c>
      <c r="C4694" s="32">
        <v>1</v>
      </c>
      <c r="D4694" s="32">
        <v>1</v>
      </c>
      <c r="E4694" s="26" t="str">
        <f>IFERROR(MATCH(A4694,기사별유입!$J$3:$J$3072,0),"")</f>
        <v/>
      </c>
      <c r="F4694" s="26" t="str">
        <f>IF(E4694="","",E4694&amp;"@"&amp;COUNTIF($E$1:E4694,E4694))</f>
        <v/>
      </c>
      <c r="G4694" s="26" t="str">
        <f t="shared" si="73"/>
        <v>Ozmailer.com</v>
      </c>
      <c r="I4694" s="26" t="str">
        <f>IF(E4694="","",INDEX('기사 리스트'!B:B,MATCH("https://skinnonews.com"&amp;A4694,'기사 리스트'!C:C,0)))</f>
        <v/>
      </c>
    </row>
    <row r="4695" spans="1:9">
      <c r="A4695" s="32" t="s">
        <v>4179</v>
      </c>
      <c r="B4695" s="32" t="s">
        <v>2598</v>
      </c>
      <c r="C4695" s="32">
        <v>1</v>
      </c>
      <c r="D4695" s="32">
        <v>1</v>
      </c>
      <c r="E4695" s="26" t="str">
        <f>IFERROR(MATCH(A4695,기사별유입!$J$3:$J$3072,0),"")</f>
        <v/>
      </c>
      <c r="F4695" s="26" t="str">
        <f>IF(E4695="","",E4695&amp;"@"&amp;COUNTIF($E$1:E4695,E4695))</f>
        <v/>
      </c>
      <c r="G4695" s="26" t="str">
        <f t="shared" si="73"/>
        <v>Naver 검색</v>
      </c>
      <c r="I4695" s="26" t="str">
        <f>IF(E4695="","",INDEX('기사 리스트'!B:B,MATCH("https://skinnonews.com"&amp;A4695,'기사 리스트'!C:C,0)))</f>
        <v/>
      </c>
    </row>
    <row r="4696" spans="1:9">
      <c r="A4696" s="32" t="s">
        <v>4180</v>
      </c>
      <c r="B4696" s="32" t="s">
        <v>2596</v>
      </c>
      <c r="C4696" s="32">
        <v>1</v>
      </c>
      <c r="D4696" s="32">
        <v>1</v>
      </c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>Google 검색</v>
      </c>
      <c r="I4696" s="26" t="str">
        <f>IF(E4696="","",INDEX('기사 리스트'!B:B,MATCH("https://skinnonews.com"&amp;A4696,'기사 리스트'!C:C,0)))</f>
        <v/>
      </c>
    </row>
    <row r="4697" spans="1:9">
      <c r="A4697" s="32" t="s">
        <v>4181</v>
      </c>
      <c r="B4697" s="32" t="s">
        <v>2601</v>
      </c>
      <c r="C4697" s="32">
        <v>1</v>
      </c>
      <c r="D4697" s="32">
        <v>1</v>
      </c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>Naver.com</v>
      </c>
      <c r="I4697" s="26" t="str">
        <f>IF(E4697="","",INDEX('기사 리스트'!B:B,MATCH("https://skinnonews.com"&amp;A4697,'기사 리스트'!C:C,0)))</f>
        <v/>
      </c>
    </row>
    <row r="4698" spans="1:9">
      <c r="A4698" s="32" t="s">
        <v>3160</v>
      </c>
      <c r="B4698" s="32" t="s">
        <v>2612</v>
      </c>
      <c r="C4698" s="32">
        <v>1</v>
      </c>
      <c r="D4698" s="32">
        <v>1</v>
      </c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>Youtube.com</v>
      </c>
      <c r="I4698" s="26" t="str">
        <f>IF(E4698="","",INDEX('기사 리스트'!B:B,MATCH("https://skinnonews.com"&amp;A4698,'기사 리스트'!C:C,0)))</f>
        <v/>
      </c>
    </row>
    <row r="4699" spans="1:9">
      <c r="A4699" s="32" t="s">
        <v>4182</v>
      </c>
      <c r="B4699" s="32" t="s">
        <v>2596</v>
      </c>
      <c r="C4699" s="32">
        <v>1</v>
      </c>
      <c r="D4699" s="32">
        <v>1</v>
      </c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>Google 검색</v>
      </c>
      <c r="I4699" s="26" t="str">
        <f>IF(E4699="","",INDEX('기사 리스트'!B:B,MATCH("https://skinnonews.com"&amp;A4699,'기사 리스트'!C:C,0)))</f>
        <v/>
      </c>
    </row>
    <row r="4700" spans="1:9">
      <c r="A4700" s="32" t="s">
        <v>4183</v>
      </c>
      <c r="B4700" s="32" t="s">
        <v>2597</v>
      </c>
      <c r="C4700" s="32">
        <v>1</v>
      </c>
      <c r="D4700" s="32">
        <v>1</v>
      </c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>직접유입</v>
      </c>
      <c r="I4700" s="26" t="str">
        <f>IF(E4700="","",INDEX('기사 리스트'!B:B,MATCH("https://skinnonews.com"&amp;A4700,'기사 리스트'!C:C,0)))</f>
        <v/>
      </c>
    </row>
    <row r="4701" spans="1:9">
      <c r="A4701" s="32" t="s">
        <v>4184</v>
      </c>
      <c r="B4701" s="32" t="s">
        <v>2596</v>
      </c>
      <c r="C4701" s="32">
        <v>1</v>
      </c>
      <c r="D4701" s="32">
        <v>1</v>
      </c>
      <c r="E4701" s="26" t="str">
        <f>IFERROR(MATCH(A4701,기사별유입!$J$3:$J$3072,0),"")</f>
        <v/>
      </c>
      <c r="F4701" s="26" t="str">
        <f>IF(E4701="","",E4701&amp;"@"&amp;COUNTIF($E$1:E4701,E4701))</f>
        <v/>
      </c>
      <c r="G4701" s="26" t="str">
        <f t="shared" si="73"/>
        <v>Google 검색</v>
      </c>
      <c r="I4701" s="26" t="str">
        <f>IF(E4701="","",INDEX('기사 리스트'!B:B,MATCH("https://skinnonews.com"&amp;A4701,'기사 리스트'!C:C,0)))</f>
        <v/>
      </c>
    </row>
    <row r="4702" spans="1:9">
      <c r="A4702" s="32" t="s">
        <v>4185</v>
      </c>
      <c r="B4702" s="32" t="s">
        <v>2596</v>
      </c>
      <c r="C4702" s="32">
        <v>1</v>
      </c>
      <c r="D4702" s="32">
        <v>1</v>
      </c>
      <c r="E4702" s="26" t="str">
        <f>IFERROR(MATCH(A4702,기사별유입!$J$3:$J$3072,0),"")</f>
        <v/>
      </c>
      <c r="F4702" s="26" t="str">
        <f>IF(E4702="","",E4702&amp;"@"&amp;COUNTIF($E$1:E4702,E4702))</f>
        <v/>
      </c>
      <c r="G4702" s="26" t="str">
        <f t="shared" si="73"/>
        <v>Google 검색</v>
      </c>
      <c r="I4702" s="26" t="str">
        <f>IF(E4702="","",INDEX('기사 리스트'!B:B,MATCH("https://skinnonews.com"&amp;A4702,'기사 리스트'!C:C,0)))</f>
        <v/>
      </c>
    </row>
    <row r="4703" spans="1:9">
      <c r="A4703" s="32" t="s">
        <v>4186</v>
      </c>
      <c r="B4703" s="32" t="s">
        <v>2596</v>
      </c>
      <c r="C4703" s="32">
        <v>1</v>
      </c>
      <c r="D4703" s="32">
        <v>1</v>
      </c>
      <c r="E4703" s="26" t="str">
        <f>IFERROR(MATCH(A4703,기사별유입!$J$3:$J$3072,0),"")</f>
        <v/>
      </c>
      <c r="F4703" s="26" t="str">
        <f>IF(E4703="","",E4703&amp;"@"&amp;COUNTIF($E$1:E4703,E4703))</f>
        <v/>
      </c>
      <c r="G4703" s="26" t="str">
        <f t="shared" si="73"/>
        <v>Google 검색</v>
      </c>
      <c r="I4703" s="26" t="str">
        <f>IF(E4703="","",INDEX('기사 리스트'!B:B,MATCH("https://skinnonews.com"&amp;A4703,'기사 리스트'!C:C,0)))</f>
        <v/>
      </c>
    </row>
    <row r="4704" spans="1:9">
      <c r="A4704" s="32" t="s">
        <v>4187</v>
      </c>
      <c r="B4704" s="32" t="s">
        <v>2596</v>
      </c>
      <c r="C4704" s="32">
        <v>1</v>
      </c>
      <c r="D4704" s="32">
        <v>1</v>
      </c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>Google 검색</v>
      </c>
      <c r="I4704" s="26" t="str">
        <f>IF(E4704="","",INDEX('기사 리스트'!B:B,MATCH("https://skinnonews.com"&amp;A4704,'기사 리스트'!C:C,0)))</f>
        <v/>
      </c>
    </row>
    <row r="4705" spans="1:9">
      <c r="A4705" s="32" t="s">
        <v>3621</v>
      </c>
      <c r="B4705" s="32" t="s">
        <v>2598</v>
      </c>
      <c r="C4705" s="32">
        <v>1</v>
      </c>
      <c r="D4705" s="32">
        <v>1</v>
      </c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>Naver 검색</v>
      </c>
      <c r="I4705" s="26" t="str">
        <f>IF(E4705="","",INDEX('기사 리스트'!B:B,MATCH("https://skinnonews.com"&amp;A4705,'기사 리스트'!C:C,0)))</f>
        <v/>
      </c>
    </row>
    <row r="4706" spans="1:9">
      <c r="A4706" s="32" t="s">
        <v>2267</v>
      </c>
      <c r="B4706" s="32" t="s">
        <v>2598</v>
      </c>
      <c r="C4706" s="32">
        <v>1</v>
      </c>
      <c r="D4706" s="32">
        <v>1</v>
      </c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>Naver 검색</v>
      </c>
      <c r="I4706" s="26" t="str">
        <f>IF(E4706="","",INDEX('기사 리스트'!B:B,MATCH("https://skinnonews.com"&amp;A4706,'기사 리스트'!C:C,0)))</f>
        <v/>
      </c>
    </row>
    <row r="4707" spans="1:9">
      <c r="A4707" s="32" t="s">
        <v>4188</v>
      </c>
      <c r="B4707" s="32" t="s">
        <v>2596</v>
      </c>
      <c r="C4707" s="32">
        <v>1</v>
      </c>
      <c r="D4707" s="32">
        <v>1</v>
      </c>
      <c r="E4707" s="26" t="str">
        <f>IFERROR(MATCH(A4707,기사별유입!$J$3:$J$3072,0),"")</f>
        <v/>
      </c>
      <c r="F4707" s="26" t="str">
        <f>IF(E4707="","",E4707&amp;"@"&amp;COUNTIF($E$1:E4707,E4707))</f>
        <v/>
      </c>
      <c r="G4707" s="26" t="str">
        <f t="shared" si="73"/>
        <v>Google 검색</v>
      </c>
      <c r="I4707" s="26" t="str">
        <f>IF(E4707="","",INDEX('기사 리스트'!B:B,MATCH("https://skinnonews.com"&amp;A4707,'기사 리스트'!C:C,0)))</f>
        <v/>
      </c>
    </row>
    <row r="4708" spans="1:9">
      <c r="A4708" s="32" t="s">
        <v>4189</v>
      </c>
      <c r="B4708" s="32" t="s">
        <v>2596</v>
      </c>
      <c r="C4708" s="32">
        <v>1</v>
      </c>
      <c r="D4708" s="32">
        <v>1</v>
      </c>
      <c r="E4708" s="26" t="str">
        <f>IFERROR(MATCH(A4708,기사별유입!$J$3:$J$3072,0),"")</f>
        <v/>
      </c>
      <c r="F4708" s="26" t="str">
        <f>IF(E4708="","",E4708&amp;"@"&amp;COUNTIF($E$1:E4708,E4708))</f>
        <v/>
      </c>
      <c r="G4708" s="26" t="str">
        <f t="shared" si="73"/>
        <v>Google 검색</v>
      </c>
      <c r="I4708" s="26" t="str">
        <f>IF(E4708="","",INDEX('기사 리스트'!B:B,MATCH("https://skinnonews.com"&amp;A4708,'기사 리스트'!C:C,0)))</f>
        <v/>
      </c>
    </row>
    <row r="4709" spans="1:9">
      <c r="A4709" s="32" t="s">
        <v>4190</v>
      </c>
      <c r="B4709" s="32" t="s">
        <v>2596</v>
      </c>
      <c r="C4709" s="32">
        <v>1</v>
      </c>
      <c r="D4709" s="32">
        <v>1</v>
      </c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>Google 검색</v>
      </c>
      <c r="I4709" s="26" t="str">
        <f>IF(E4709="","",INDEX('기사 리스트'!B:B,MATCH("https://skinnonews.com"&amp;A4709,'기사 리스트'!C:C,0)))</f>
        <v/>
      </c>
    </row>
    <row r="4710" spans="1:9">
      <c r="A4710" s="32" t="s">
        <v>4191</v>
      </c>
      <c r="B4710" s="32" t="s">
        <v>2596</v>
      </c>
      <c r="C4710" s="32">
        <v>1</v>
      </c>
      <c r="D4710" s="32">
        <v>1</v>
      </c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>Google 검색</v>
      </c>
      <c r="I4710" s="26" t="str">
        <f>IF(E4710="","",INDEX('기사 리스트'!B:B,MATCH("https://skinnonews.com"&amp;A4710,'기사 리스트'!C:C,0)))</f>
        <v/>
      </c>
    </row>
    <row r="4711" spans="1:9">
      <c r="A4711" s="32" t="s">
        <v>1298</v>
      </c>
      <c r="B4711" s="32" t="s">
        <v>2609</v>
      </c>
      <c r="C4711" s="32">
        <v>1</v>
      </c>
      <c r="D4711" s="32">
        <v>1</v>
      </c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>Bing</v>
      </c>
      <c r="I4711" s="26" t="str">
        <f>IF(E4711="","",INDEX('기사 리스트'!B:B,MATCH("https://skinnonews.com"&amp;A4711,'기사 리스트'!C:C,0)))</f>
        <v/>
      </c>
    </row>
    <row r="4712" spans="1:9">
      <c r="A4712" s="32" t="s">
        <v>3622</v>
      </c>
      <c r="B4712" s="32" t="s">
        <v>2598</v>
      </c>
      <c r="C4712" s="32">
        <v>1</v>
      </c>
      <c r="D4712" s="32">
        <v>1</v>
      </c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>Naver 검색</v>
      </c>
      <c r="I4712" s="26" t="str">
        <f>IF(E4712="","",INDEX('기사 리스트'!B:B,MATCH("https://skinnonews.com"&amp;A4712,'기사 리스트'!C:C,0)))</f>
        <v/>
      </c>
    </row>
    <row r="4713" spans="1:9">
      <c r="A4713" s="32" t="s">
        <v>1811</v>
      </c>
      <c r="B4713" s="32" t="s">
        <v>2612</v>
      </c>
      <c r="C4713" s="32">
        <v>1</v>
      </c>
      <c r="D4713" s="32">
        <v>1</v>
      </c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>Youtube.com</v>
      </c>
      <c r="I4713" s="26" t="str">
        <f>IF(E4713="","",INDEX('기사 리스트'!B:B,MATCH("https://skinnonews.com"&amp;A4713,'기사 리스트'!C:C,0)))</f>
        <v/>
      </c>
    </row>
    <row r="4714" spans="1:9">
      <c r="A4714" s="32" t="s">
        <v>2450</v>
      </c>
      <c r="B4714" s="32" t="s">
        <v>2596</v>
      </c>
      <c r="C4714" s="32">
        <v>1</v>
      </c>
      <c r="D4714" s="32">
        <v>1</v>
      </c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>Google 검색</v>
      </c>
      <c r="I4714" s="26" t="str">
        <f>IF(E4714="","",INDEX('기사 리스트'!B:B,MATCH("https://skinnonews.com"&amp;A4714,'기사 리스트'!C:C,0)))</f>
        <v/>
      </c>
    </row>
    <row r="4715" spans="1:9">
      <c r="A4715" s="32" t="s">
        <v>2450</v>
      </c>
      <c r="B4715" s="32" t="s">
        <v>2598</v>
      </c>
      <c r="C4715" s="32">
        <v>1</v>
      </c>
      <c r="D4715" s="32">
        <v>1</v>
      </c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>Naver 검색</v>
      </c>
      <c r="I4715" s="26" t="str">
        <f>IF(E4715="","",INDEX('기사 리스트'!B:B,MATCH("https://skinnonews.com"&amp;A4715,'기사 리스트'!C:C,0)))</f>
        <v/>
      </c>
    </row>
    <row r="4716" spans="1:9">
      <c r="A4716" s="32" t="s">
        <v>2450</v>
      </c>
      <c r="B4716" s="32" t="s">
        <v>2603</v>
      </c>
      <c r="C4716" s="32">
        <v>1</v>
      </c>
      <c r="D4716" s="32">
        <v>1</v>
      </c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>Skenergy.com</v>
      </c>
      <c r="I4716" s="26" t="str">
        <f>IF(E4716="","",INDEX('기사 리스트'!B:B,MATCH("https://skinnonews.com"&amp;A4716,'기사 리스트'!C:C,0)))</f>
        <v/>
      </c>
    </row>
    <row r="4717" spans="1:9">
      <c r="A4717" s="32" t="s">
        <v>4192</v>
      </c>
      <c r="B4717" s="32" t="s">
        <v>2596</v>
      </c>
      <c r="C4717" s="32">
        <v>1</v>
      </c>
      <c r="D4717" s="32">
        <v>1</v>
      </c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>Google 검색</v>
      </c>
      <c r="I4717" s="26" t="str">
        <f>IF(E4717="","",INDEX('기사 리스트'!B:B,MATCH("https://skinnonews.com"&amp;A4717,'기사 리스트'!C:C,0)))</f>
        <v/>
      </c>
    </row>
    <row r="4718" spans="1:9">
      <c r="A4718" s="32" t="s">
        <v>2269</v>
      </c>
      <c r="B4718" s="32" t="s">
        <v>2598</v>
      </c>
      <c r="C4718" s="32">
        <v>1</v>
      </c>
      <c r="D4718" s="32">
        <v>1</v>
      </c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>Naver 검색</v>
      </c>
      <c r="I4718" s="26" t="str">
        <f>IF(E4718="","",INDEX('기사 리스트'!B:B,MATCH("https://skinnonews.com"&amp;A4718,'기사 리스트'!C:C,0)))</f>
        <v/>
      </c>
    </row>
    <row r="4719" spans="1:9">
      <c r="A4719" s="32" t="s">
        <v>4193</v>
      </c>
      <c r="B4719" s="32" t="s">
        <v>2598</v>
      </c>
      <c r="C4719" s="32">
        <v>1</v>
      </c>
      <c r="D4719" s="32">
        <v>1</v>
      </c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>Naver 검색</v>
      </c>
      <c r="I4719" s="26" t="str">
        <f>IF(E4719="","",INDEX('기사 리스트'!B:B,MATCH("https://skinnonews.com"&amp;A4719,'기사 리스트'!C:C,0)))</f>
        <v/>
      </c>
    </row>
    <row r="4720" spans="1:9">
      <c r="A4720" s="32" t="s">
        <v>1405</v>
      </c>
      <c r="B4720" s="32" t="s">
        <v>2601</v>
      </c>
      <c r="C4720" s="32">
        <v>1</v>
      </c>
      <c r="D4720" s="32">
        <v>1</v>
      </c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>Naver.com</v>
      </c>
      <c r="I4720" s="26" t="str">
        <f>IF(E4720="","",INDEX('기사 리스트'!B:B,MATCH("https://skinnonews.com"&amp;A4720,'기사 리스트'!C:C,0)))</f>
        <v/>
      </c>
    </row>
    <row r="4721" spans="1:9">
      <c r="A4721" s="32" t="s">
        <v>1405</v>
      </c>
      <c r="B4721" s="32" t="s">
        <v>2599</v>
      </c>
      <c r="C4721" s="32">
        <v>1</v>
      </c>
      <c r="D4721" s="32">
        <v>1</v>
      </c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>Sk-on.com</v>
      </c>
      <c r="I4721" s="26" t="str">
        <f>IF(E4721="","",INDEX('기사 리스트'!B:B,MATCH("https://skinnonews.com"&amp;A4721,'기사 리스트'!C:C,0)))</f>
        <v/>
      </c>
    </row>
    <row r="4722" spans="1:9">
      <c r="A4722" s="32" t="s">
        <v>4194</v>
      </c>
      <c r="B4722" s="32" t="s">
        <v>2596</v>
      </c>
      <c r="C4722" s="32">
        <v>1</v>
      </c>
      <c r="D4722" s="32">
        <v>1</v>
      </c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>Google 검색</v>
      </c>
      <c r="I4722" s="26" t="str">
        <f>IF(E4722="","",INDEX('기사 리스트'!B:B,MATCH("https://skinnonews.com"&amp;A4722,'기사 리스트'!C:C,0)))</f>
        <v/>
      </c>
    </row>
    <row r="4723" spans="1:9">
      <c r="A4723" s="32" t="s">
        <v>2010</v>
      </c>
      <c r="B4723" s="32" t="s">
        <v>2596</v>
      </c>
      <c r="C4723" s="32">
        <v>1</v>
      </c>
      <c r="D4723" s="32">
        <v>1</v>
      </c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>Google 검색</v>
      </c>
      <c r="I4723" s="26" t="str">
        <f>IF(E4723="","",INDEX('기사 리스트'!B:B,MATCH("https://skinnonews.com"&amp;A4723,'기사 리스트'!C:C,0)))</f>
        <v/>
      </c>
    </row>
    <row r="4724" spans="1:9">
      <c r="A4724" s="32" t="s">
        <v>4195</v>
      </c>
      <c r="B4724" s="32" t="s">
        <v>2596</v>
      </c>
      <c r="C4724" s="32">
        <v>1</v>
      </c>
      <c r="D4724" s="32">
        <v>1</v>
      </c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>Google 검색</v>
      </c>
      <c r="I4724" s="26" t="str">
        <f>IF(E4724="","",INDEX('기사 리스트'!B:B,MATCH("https://skinnonews.com"&amp;A4724,'기사 리스트'!C:C,0)))</f>
        <v/>
      </c>
    </row>
    <row r="4725" spans="1:9">
      <c r="A4725" s="32" t="s">
        <v>1248</v>
      </c>
      <c r="B4725" s="32" t="s">
        <v>2606</v>
      </c>
      <c r="C4725" s="32">
        <v>1</v>
      </c>
      <c r="D4725" s="32">
        <v>1</v>
      </c>
      <c r="E4725" s="26">
        <f>IFERROR(MATCH(A4725,기사별유입!$J$3:$J$3072,0),"")</f>
        <v>17</v>
      </c>
      <c r="F4725" s="26" t="str">
        <f>IF(E4725="","",E4725&amp;"@"&amp;COUNTIF($E$1:E4725,E4725))</f>
        <v>17@7</v>
      </c>
      <c r="G4725" s="26" t="str">
        <f t="shared" si="73"/>
        <v>M.search.naver.com</v>
      </c>
      <c r="I4725" s="26" t="str">
        <f>IF(E4725="","",INDEX('기사 리스트'!B:B,MATCH("https://skinnonews.com"&amp;A4725,'기사 리스트'!C:C,0)))</f>
        <v>석유가 존재하기 위한 조건이 있다?! 석유의 4대 부존 조건</v>
      </c>
    </row>
    <row r="4726" spans="1:9">
      <c r="A4726" s="32" t="s">
        <v>1248</v>
      </c>
      <c r="B4726" s="32" t="s">
        <v>4851</v>
      </c>
      <c r="C4726" s="32">
        <v>1</v>
      </c>
      <c r="D4726" s="32">
        <v>1</v>
      </c>
      <c r="E4726" s="26">
        <f>IFERROR(MATCH(A4726,기사별유입!$J$3:$J$3072,0),"")</f>
        <v>17</v>
      </c>
      <c r="F4726" s="26" t="str">
        <f>IF(E4726="","",E4726&amp;"@"&amp;COUNTIF($E$1:E4726,E4726))</f>
        <v>17@8</v>
      </c>
      <c r="G4726" s="26" t="str">
        <f t="shared" si="73"/>
        <v>Notify.bluecoat.com</v>
      </c>
      <c r="I4726" s="26" t="str">
        <f>IF(E4726="","",INDEX('기사 리스트'!B:B,MATCH("https://skinnonews.com"&amp;A4726,'기사 리스트'!C:C,0)))</f>
        <v>석유가 존재하기 위한 조건이 있다?! 석유의 4대 부존 조건</v>
      </c>
    </row>
    <row r="4727" spans="1:9">
      <c r="A4727" s="32" t="s">
        <v>2128</v>
      </c>
      <c r="B4727" s="32" t="s">
        <v>2598</v>
      </c>
      <c r="C4727" s="32">
        <v>1</v>
      </c>
      <c r="D4727" s="32">
        <v>1</v>
      </c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>Naver 검색</v>
      </c>
      <c r="I4727" s="26" t="str">
        <f>IF(E4727="","",INDEX('기사 리스트'!B:B,MATCH("https://skinnonews.com"&amp;A4727,'기사 리스트'!C:C,0)))</f>
        <v/>
      </c>
    </row>
    <row r="4728" spans="1:9">
      <c r="A4728" s="32" t="s">
        <v>3070</v>
      </c>
      <c r="B4728" s="32" t="s">
        <v>2596</v>
      </c>
      <c r="C4728" s="32">
        <v>1</v>
      </c>
      <c r="D4728" s="32">
        <v>1</v>
      </c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>Google 검색</v>
      </c>
      <c r="I4728" s="26" t="str">
        <f>IF(E4728="","",INDEX('기사 리스트'!B:B,MATCH("https://skinnonews.com"&amp;A4728,'기사 리스트'!C:C,0)))</f>
        <v/>
      </c>
    </row>
    <row r="4729" spans="1:9">
      <c r="A4729" s="32" t="s">
        <v>4196</v>
      </c>
      <c r="B4729" s="32" t="s">
        <v>2596</v>
      </c>
      <c r="C4729" s="32">
        <v>1</v>
      </c>
      <c r="D4729" s="32">
        <v>1</v>
      </c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>Google 검색</v>
      </c>
      <c r="I4729" s="26" t="str">
        <f>IF(E4729="","",INDEX('기사 리스트'!B:B,MATCH("https://skinnonews.com"&amp;A4729,'기사 리스트'!C:C,0)))</f>
        <v/>
      </c>
    </row>
    <row r="4730" spans="1:9">
      <c r="A4730" s="32" t="s">
        <v>1812</v>
      </c>
      <c r="B4730" s="32" t="s">
        <v>2597</v>
      </c>
      <c r="C4730" s="32">
        <v>1</v>
      </c>
      <c r="D4730" s="32">
        <v>1</v>
      </c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>직접유입</v>
      </c>
      <c r="I4730" s="26" t="str">
        <f>IF(E4730="","",INDEX('기사 리스트'!B:B,MATCH("https://skinnonews.com"&amp;A4730,'기사 리스트'!C:C,0)))</f>
        <v/>
      </c>
    </row>
    <row r="4731" spans="1:9">
      <c r="A4731" s="32" t="s">
        <v>1812</v>
      </c>
      <c r="B4731" s="32" t="s">
        <v>2598</v>
      </c>
      <c r="C4731" s="32">
        <v>1</v>
      </c>
      <c r="D4731" s="32">
        <v>1</v>
      </c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>Naver 검색</v>
      </c>
      <c r="I4731" s="26" t="str">
        <f>IF(E4731="","",INDEX('기사 리스트'!B:B,MATCH("https://skinnonews.com"&amp;A4731,'기사 리스트'!C:C,0)))</f>
        <v/>
      </c>
    </row>
    <row r="4732" spans="1:9">
      <c r="A4732" s="32" t="s">
        <v>3545</v>
      </c>
      <c r="B4732" s="32" t="s">
        <v>2605</v>
      </c>
      <c r="C4732" s="32">
        <v>1</v>
      </c>
      <c r="D4732" s="32">
        <v>1</v>
      </c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>Skenmove.com</v>
      </c>
      <c r="I4732" s="26" t="str">
        <f>IF(E4732="","",INDEX('기사 리스트'!B:B,MATCH("https://skinnonews.com"&amp;A4732,'기사 리스트'!C:C,0)))</f>
        <v/>
      </c>
    </row>
    <row r="4733" spans="1:9">
      <c r="A4733" s="32" t="s">
        <v>3545</v>
      </c>
      <c r="B4733" s="32" t="s">
        <v>2612</v>
      </c>
      <c r="C4733" s="32">
        <v>1</v>
      </c>
      <c r="D4733" s="32">
        <v>1</v>
      </c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>Youtube.com</v>
      </c>
      <c r="I4733" s="26" t="str">
        <f>IF(E4733="","",INDEX('기사 리스트'!B:B,MATCH("https://skinnonews.com"&amp;A4733,'기사 리스트'!C:C,0)))</f>
        <v/>
      </c>
    </row>
    <row r="4734" spans="1:9">
      <c r="A4734" s="32" t="s">
        <v>1813</v>
      </c>
      <c r="B4734" s="32" t="s">
        <v>2596</v>
      </c>
      <c r="C4734" s="32">
        <v>1</v>
      </c>
      <c r="D4734" s="32">
        <v>1</v>
      </c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>Google 검색</v>
      </c>
      <c r="I4734" s="26" t="str">
        <f>IF(E4734="","",INDEX('기사 리스트'!B:B,MATCH("https://skinnonews.com"&amp;A4734,'기사 리스트'!C:C,0)))</f>
        <v/>
      </c>
    </row>
    <row r="4735" spans="1:9">
      <c r="A4735" s="32" t="s">
        <v>1813</v>
      </c>
      <c r="B4735" s="32" t="s">
        <v>2598</v>
      </c>
      <c r="C4735" s="32">
        <v>1</v>
      </c>
      <c r="D4735" s="32">
        <v>1</v>
      </c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>Naver 검색</v>
      </c>
      <c r="I4735" s="26" t="str">
        <f>IF(E4735="","",INDEX('기사 리스트'!B:B,MATCH("https://skinnonews.com"&amp;A4735,'기사 리스트'!C:C,0)))</f>
        <v/>
      </c>
    </row>
    <row r="4736" spans="1:9">
      <c r="A4736" s="32" t="s">
        <v>2451</v>
      </c>
      <c r="B4736" s="32" t="s">
        <v>2597</v>
      </c>
      <c r="C4736" s="32">
        <v>1</v>
      </c>
      <c r="D4736" s="32">
        <v>1</v>
      </c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>직접유입</v>
      </c>
      <c r="I4736" s="26" t="str">
        <f>IF(E4736="","",INDEX('기사 리스트'!B:B,MATCH("https://skinnonews.com"&amp;A4736,'기사 리스트'!C:C,0)))</f>
        <v/>
      </c>
    </row>
    <row r="4737" spans="1:9">
      <c r="A4737" s="32" t="s">
        <v>2451</v>
      </c>
      <c r="B4737" s="32" t="s">
        <v>2640</v>
      </c>
      <c r="C4737" s="32">
        <v>1</v>
      </c>
      <c r="D4737" s="32">
        <v>1</v>
      </c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>Daum</v>
      </c>
      <c r="I4737" s="26" t="str">
        <f>IF(E4737="","",INDEX('기사 리스트'!B:B,MATCH("https://skinnonews.com"&amp;A4737,'기사 리스트'!C:C,0)))</f>
        <v/>
      </c>
    </row>
    <row r="4738" spans="1:9">
      <c r="A4738" s="32" t="s">
        <v>3772</v>
      </c>
      <c r="B4738" s="32" t="s">
        <v>2597</v>
      </c>
      <c r="C4738" s="32">
        <v>1</v>
      </c>
      <c r="D4738" s="32">
        <v>1</v>
      </c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>직접유입</v>
      </c>
      <c r="I4738" s="26" t="str">
        <f>IF(E4738="","",INDEX('기사 리스트'!B:B,MATCH("https://skinnonews.com"&amp;A4738,'기사 리스트'!C:C,0)))</f>
        <v/>
      </c>
    </row>
    <row r="4739" spans="1:9">
      <c r="A4739" s="32" t="s">
        <v>3772</v>
      </c>
      <c r="B4739" s="32" t="s">
        <v>2596</v>
      </c>
      <c r="C4739" s="32">
        <v>1</v>
      </c>
      <c r="D4739" s="32">
        <v>1</v>
      </c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>Google 검색</v>
      </c>
      <c r="I4739" s="26" t="str">
        <f>IF(E4739="","",INDEX('기사 리스트'!B:B,MATCH("https://skinnonews.com"&amp;A4739,'기사 리스트'!C:C,0)))</f>
        <v/>
      </c>
    </row>
    <row r="4740" spans="1:9">
      <c r="A4740" s="32" t="s">
        <v>4197</v>
      </c>
      <c r="B4740" s="32" t="s">
        <v>2598</v>
      </c>
      <c r="C4740" s="32">
        <v>1</v>
      </c>
      <c r="D4740" s="32">
        <v>1</v>
      </c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>Naver 검색</v>
      </c>
      <c r="I4740" s="26" t="str">
        <f>IF(E4740="","",INDEX('기사 리스트'!B:B,MATCH("https://skinnonews.com"&amp;A4740,'기사 리스트'!C:C,0)))</f>
        <v/>
      </c>
    </row>
    <row r="4741" spans="1:9">
      <c r="A4741" s="32" t="s">
        <v>4198</v>
      </c>
      <c r="B4741" s="32" t="s">
        <v>2596</v>
      </c>
      <c r="C4741" s="32">
        <v>1</v>
      </c>
      <c r="D4741" s="32">
        <v>1</v>
      </c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>Google 검색</v>
      </c>
      <c r="I4741" s="26" t="str">
        <f>IF(E4741="","",INDEX('기사 리스트'!B:B,MATCH("https://skinnonews.com"&amp;A4741,'기사 리스트'!C:C,0)))</f>
        <v/>
      </c>
    </row>
    <row r="4742" spans="1:9">
      <c r="A4742" s="32" t="s">
        <v>4199</v>
      </c>
      <c r="B4742" s="32" t="s">
        <v>2596</v>
      </c>
      <c r="C4742" s="32">
        <v>1</v>
      </c>
      <c r="D4742" s="32">
        <v>1</v>
      </c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>Google 검색</v>
      </c>
      <c r="I4742" s="26" t="str">
        <f>IF(E4742="","",INDEX('기사 리스트'!B:B,MATCH("https://skinnonews.com"&amp;A4742,'기사 리스트'!C:C,0)))</f>
        <v/>
      </c>
    </row>
    <row r="4743" spans="1:9">
      <c r="A4743" s="32" t="s">
        <v>2270</v>
      </c>
      <c r="B4743" s="32" t="s">
        <v>2596</v>
      </c>
      <c r="C4743" s="32">
        <v>1</v>
      </c>
      <c r="D4743" s="32">
        <v>1</v>
      </c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>Google 검색</v>
      </c>
      <c r="I4743" s="26" t="str">
        <f>IF(E4743="","",INDEX('기사 리스트'!B:B,MATCH("https://skinnonews.com"&amp;A4743,'기사 리스트'!C:C,0)))</f>
        <v/>
      </c>
    </row>
    <row r="4744" spans="1:9">
      <c r="A4744" s="32" t="s">
        <v>3773</v>
      </c>
      <c r="B4744" s="32" t="s">
        <v>2597</v>
      </c>
      <c r="C4744" s="32">
        <v>1</v>
      </c>
      <c r="D4744" s="32">
        <v>1</v>
      </c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>직접유입</v>
      </c>
      <c r="I4744" s="26" t="str">
        <f>IF(E4744="","",INDEX('기사 리스트'!B:B,MATCH("https://skinnonews.com"&amp;A4744,'기사 리스트'!C:C,0)))</f>
        <v/>
      </c>
    </row>
    <row r="4745" spans="1:9">
      <c r="A4745" s="32" t="s">
        <v>3773</v>
      </c>
      <c r="B4745" s="32" t="s">
        <v>2598</v>
      </c>
      <c r="C4745" s="32">
        <v>1</v>
      </c>
      <c r="D4745" s="32">
        <v>1</v>
      </c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>Naver 검색</v>
      </c>
      <c r="I4745" s="26" t="str">
        <f>IF(E4745="","",INDEX('기사 리스트'!B:B,MATCH("https://skinnonews.com"&amp;A4745,'기사 리스트'!C:C,0)))</f>
        <v/>
      </c>
    </row>
    <row r="4746" spans="1:9">
      <c r="A4746" s="32" t="s">
        <v>4200</v>
      </c>
      <c r="B4746" s="32" t="s">
        <v>2596</v>
      </c>
      <c r="C4746" s="32">
        <v>1</v>
      </c>
      <c r="D4746" s="32">
        <v>1</v>
      </c>
      <c r="E4746" s="26" t="str">
        <f>IFERROR(MATCH(A4746,기사별유입!$J$3:$J$3072,0),"")</f>
        <v/>
      </c>
      <c r="F4746" s="26" t="str">
        <f>IF(E4746="","",E4746&amp;"@"&amp;COUNTIF($E$1:E4746,E4746))</f>
        <v/>
      </c>
      <c r="G4746" s="26" t="str">
        <f t="shared" si="74"/>
        <v>Google 검색</v>
      </c>
      <c r="I4746" s="26" t="str">
        <f>IF(E4746="","",INDEX('기사 리스트'!B:B,MATCH("https://skinnonews.com"&amp;A4746,'기사 리스트'!C:C,0)))</f>
        <v/>
      </c>
    </row>
    <row r="4747" spans="1:9">
      <c r="A4747" s="32" t="s">
        <v>1688</v>
      </c>
      <c r="B4747" s="32" t="s">
        <v>2596</v>
      </c>
      <c r="C4747" s="32">
        <v>1</v>
      </c>
      <c r="D4747" s="32">
        <v>1</v>
      </c>
      <c r="E4747" s="26" t="str">
        <f>IFERROR(MATCH(A4747,기사별유입!$J$3:$J$3072,0),"")</f>
        <v/>
      </c>
      <c r="F4747" s="26" t="str">
        <f>IF(E4747="","",E4747&amp;"@"&amp;COUNTIF($E$1:E4747,E4747))</f>
        <v/>
      </c>
      <c r="G4747" s="26" t="str">
        <f t="shared" si="74"/>
        <v>Google 검색</v>
      </c>
      <c r="I4747" s="26" t="str">
        <f>IF(E4747="","",INDEX('기사 리스트'!B:B,MATCH("https://skinnonews.com"&amp;A4747,'기사 리스트'!C:C,0)))</f>
        <v/>
      </c>
    </row>
    <row r="4748" spans="1:9">
      <c r="A4748" s="32" t="s">
        <v>2271</v>
      </c>
      <c r="B4748" s="32" t="s">
        <v>2596</v>
      </c>
      <c r="C4748" s="32">
        <v>1</v>
      </c>
      <c r="D4748" s="32">
        <v>1</v>
      </c>
      <c r="E4748" s="26" t="str">
        <f>IFERROR(MATCH(A4748,기사별유입!$J$3:$J$3072,0),"")</f>
        <v/>
      </c>
      <c r="F4748" s="26" t="str">
        <f>IF(E4748="","",E4748&amp;"@"&amp;COUNTIF($E$1:E4748,E4748))</f>
        <v/>
      </c>
      <c r="G4748" s="26" t="str">
        <f t="shared" si="74"/>
        <v>Google 검색</v>
      </c>
      <c r="I4748" s="26" t="str">
        <f>IF(E4748="","",INDEX('기사 리스트'!B:B,MATCH("https://skinnonews.com"&amp;A4748,'기사 리스트'!C:C,0)))</f>
        <v/>
      </c>
    </row>
    <row r="4749" spans="1:9">
      <c r="A4749" s="32" t="s">
        <v>4201</v>
      </c>
      <c r="B4749" s="32" t="s">
        <v>2596</v>
      </c>
      <c r="C4749" s="32">
        <v>1</v>
      </c>
      <c r="D4749" s="32">
        <v>1</v>
      </c>
      <c r="E4749" s="26" t="str">
        <f>IFERROR(MATCH(A4749,기사별유입!$J$3:$J$3072,0),"")</f>
        <v/>
      </c>
      <c r="F4749" s="26" t="str">
        <f>IF(E4749="","",E4749&amp;"@"&amp;COUNTIF($E$1:E4749,E4749))</f>
        <v/>
      </c>
      <c r="G4749" s="26" t="str">
        <f t="shared" si="74"/>
        <v>Google 검색</v>
      </c>
      <c r="I4749" s="26" t="str">
        <f>IF(E4749="","",INDEX('기사 리스트'!B:B,MATCH("https://skinnonews.com"&amp;A4749,'기사 리스트'!C:C,0)))</f>
        <v/>
      </c>
    </row>
    <row r="4750" spans="1:9">
      <c r="A4750" s="32" t="s">
        <v>1218</v>
      </c>
      <c r="B4750" s="32" t="s">
        <v>2597</v>
      </c>
      <c r="C4750" s="32">
        <v>1</v>
      </c>
      <c r="D4750" s="32">
        <v>1</v>
      </c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>직접유입</v>
      </c>
      <c r="I4750" s="26" t="str">
        <f>IF(E4750="","",INDEX('기사 리스트'!B:B,MATCH("https://skinnonews.com"&amp;A4750,'기사 리스트'!C:C,0)))</f>
        <v/>
      </c>
    </row>
    <row r="4751" spans="1:9">
      <c r="A4751" s="32" t="s">
        <v>1172</v>
      </c>
      <c r="B4751" s="32" t="s">
        <v>2601</v>
      </c>
      <c r="C4751" s="32">
        <v>1</v>
      </c>
      <c r="D4751" s="32">
        <v>1</v>
      </c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>Naver.com</v>
      </c>
      <c r="I4751" s="26" t="str">
        <f>IF(E4751="","",INDEX('기사 리스트'!B:B,MATCH("https://skinnonews.com"&amp;A4751,'기사 리스트'!C:C,0)))</f>
        <v/>
      </c>
    </row>
    <row r="4752" spans="1:9">
      <c r="A4752" s="32" t="s">
        <v>4202</v>
      </c>
      <c r="B4752" s="32" t="s">
        <v>2596</v>
      </c>
      <c r="C4752" s="32">
        <v>1</v>
      </c>
      <c r="D4752" s="32">
        <v>1</v>
      </c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>Google 검색</v>
      </c>
      <c r="I4752" s="26" t="str">
        <f>IF(E4752="","",INDEX('기사 리스트'!B:B,MATCH("https://skinnonews.com"&amp;A4752,'기사 리스트'!C:C,0)))</f>
        <v/>
      </c>
    </row>
    <row r="4753" spans="1:9">
      <c r="A4753" s="32" t="s">
        <v>3099</v>
      </c>
      <c r="B4753" s="32" t="s">
        <v>2596</v>
      </c>
      <c r="C4753" s="32">
        <v>1</v>
      </c>
      <c r="D4753" s="32">
        <v>1</v>
      </c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>Google 검색</v>
      </c>
      <c r="I4753" s="26" t="str">
        <f>IF(E4753="","",INDEX('기사 리스트'!B:B,MATCH("https://skinnonews.com"&amp;A4753,'기사 리스트'!C:C,0)))</f>
        <v/>
      </c>
    </row>
    <row r="4754" spans="1:9">
      <c r="A4754" s="32" t="s">
        <v>4203</v>
      </c>
      <c r="B4754" s="32" t="s">
        <v>2596</v>
      </c>
      <c r="C4754" s="32">
        <v>1</v>
      </c>
      <c r="D4754" s="32">
        <v>1</v>
      </c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>Google 검색</v>
      </c>
      <c r="I4754" s="26" t="str">
        <f>IF(E4754="","",INDEX('기사 리스트'!B:B,MATCH("https://skinnonews.com"&amp;A4754,'기사 리스트'!C:C,0)))</f>
        <v/>
      </c>
    </row>
    <row r="4755" spans="1:9">
      <c r="A4755" s="32" t="s">
        <v>2453</v>
      </c>
      <c r="B4755" s="32" t="s">
        <v>2596</v>
      </c>
      <c r="C4755" s="32">
        <v>1</v>
      </c>
      <c r="D4755" s="32">
        <v>1</v>
      </c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>Google 검색</v>
      </c>
      <c r="I4755" s="26" t="str">
        <f>IF(E4755="","",INDEX('기사 리스트'!B:B,MATCH("https://skinnonews.com"&amp;A4755,'기사 리스트'!C:C,0)))</f>
        <v/>
      </c>
    </row>
    <row r="4756" spans="1:9">
      <c r="A4756" s="32" t="s">
        <v>4204</v>
      </c>
      <c r="B4756" s="32" t="s">
        <v>2596</v>
      </c>
      <c r="C4756" s="32">
        <v>1</v>
      </c>
      <c r="D4756" s="32">
        <v>1</v>
      </c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>Google 검색</v>
      </c>
      <c r="I4756" s="26" t="str">
        <f>IF(E4756="","",INDEX('기사 리스트'!B:B,MATCH("https://skinnonews.com"&amp;A4756,'기사 리스트'!C:C,0)))</f>
        <v/>
      </c>
    </row>
    <row r="4757" spans="1:9">
      <c r="A4757" s="32" t="s">
        <v>1063</v>
      </c>
      <c r="B4757" s="32" t="s">
        <v>2626</v>
      </c>
      <c r="C4757" s="32">
        <v>1</v>
      </c>
      <c r="D4757" s="32">
        <v>1</v>
      </c>
      <c r="E4757" s="26">
        <f>IFERROR(MATCH(A4757,기사별유입!$J$3:$J$3072,0),"")</f>
        <v>18</v>
      </c>
      <c r="F4757" s="26" t="str">
        <f>IF(E4757="","",E4757&amp;"@"&amp;COUNTIF($E$1:E4757,E4757))</f>
        <v>18@8</v>
      </c>
      <c r="G4757" s="26" t="str">
        <f t="shared" si="74"/>
        <v>M.blog.naver.com</v>
      </c>
      <c r="I4757" s="26" t="str">
        <f>IF(E4757="","",INDEX('기사 리스트'!B:B,MATCH("https://skinnonews.com"&amp;A4757,'기사 리스트'!C:C,0)))</f>
        <v>원유 용량의 단위 배럴(barrel, bbl), 언제부터 쓰였을까?</v>
      </c>
    </row>
    <row r="4758" spans="1:9">
      <c r="A4758" s="32" t="s">
        <v>4205</v>
      </c>
      <c r="B4758" s="32" t="s">
        <v>2598</v>
      </c>
      <c r="C4758" s="32">
        <v>1</v>
      </c>
      <c r="D4758" s="32">
        <v>1</v>
      </c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>Naver 검색</v>
      </c>
      <c r="I4758" s="26" t="str">
        <f>IF(E4758="","",INDEX('기사 리스트'!B:B,MATCH("https://skinnonews.com"&amp;A4758,'기사 리스트'!C:C,0)))</f>
        <v/>
      </c>
    </row>
    <row r="4759" spans="1:9">
      <c r="A4759" s="32" t="s">
        <v>4206</v>
      </c>
      <c r="B4759" s="32" t="s">
        <v>2596</v>
      </c>
      <c r="C4759" s="32">
        <v>1</v>
      </c>
      <c r="D4759" s="32">
        <v>1</v>
      </c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>Google 검색</v>
      </c>
      <c r="I4759" s="26" t="str">
        <f>IF(E4759="","",INDEX('기사 리스트'!B:B,MATCH("https://skinnonews.com"&amp;A4759,'기사 리스트'!C:C,0)))</f>
        <v/>
      </c>
    </row>
    <row r="4760" spans="1:9">
      <c r="A4760" s="32" t="s">
        <v>1747</v>
      </c>
      <c r="B4760" s="32" t="s">
        <v>2596</v>
      </c>
      <c r="C4760" s="32">
        <v>1</v>
      </c>
      <c r="D4760" s="32">
        <v>1</v>
      </c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>Google 검색</v>
      </c>
      <c r="I4760" s="26" t="str">
        <f>IF(E4760="","",INDEX('기사 리스트'!B:B,MATCH("https://skinnonews.com"&amp;A4760,'기사 리스트'!C:C,0)))</f>
        <v/>
      </c>
    </row>
    <row r="4761" spans="1:9">
      <c r="A4761" s="32" t="s">
        <v>3776</v>
      </c>
      <c r="B4761" s="32" t="s">
        <v>2597</v>
      </c>
      <c r="C4761" s="32">
        <v>1</v>
      </c>
      <c r="D4761" s="32">
        <v>1</v>
      </c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>직접유입</v>
      </c>
      <c r="I4761" s="26" t="str">
        <f>IF(E4761="","",INDEX('기사 리스트'!B:B,MATCH("https://skinnonews.com"&amp;A4761,'기사 리스트'!C:C,0)))</f>
        <v/>
      </c>
    </row>
    <row r="4762" spans="1:9">
      <c r="A4762" s="32" t="s">
        <v>3776</v>
      </c>
      <c r="B4762" s="32" t="s">
        <v>2596</v>
      </c>
      <c r="C4762" s="32">
        <v>1</v>
      </c>
      <c r="D4762" s="32">
        <v>1</v>
      </c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>Google 검색</v>
      </c>
      <c r="I4762" s="26" t="str">
        <f>IF(E4762="","",INDEX('기사 리스트'!B:B,MATCH("https://skinnonews.com"&amp;A4762,'기사 리스트'!C:C,0)))</f>
        <v/>
      </c>
    </row>
    <row r="4763" spans="1:9">
      <c r="A4763" s="32" t="s">
        <v>1590</v>
      </c>
      <c r="B4763" s="32" t="s">
        <v>2596</v>
      </c>
      <c r="C4763" s="32">
        <v>1</v>
      </c>
      <c r="D4763" s="32">
        <v>1</v>
      </c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>Google 검색</v>
      </c>
      <c r="I4763" s="26" t="str">
        <f>IF(E4763="","",INDEX('기사 리스트'!B:B,MATCH("https://skinnonews.com"&amp;A4763,'기사 리스트'!C:C,0)))</f>
        <v/>
      </c>
    </row>
    <row r="4764" spans="1:9">
      <c r="A4764" s="32" t="s">
        <v>3163</v>
      </c>
      <c r="B4764" s="32" t="s">
        <v>2596</v>
      </c>
      <c r="C4764" s="32">
        <v>1</v>
      </c>
      <c r="D4764" s="32">
        <v>1</v>
      </c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>Google 검색</v>
      </c>
      <c r="I4764" s="26" t="str">
        <f>IF(E4764="","",INDEX('기사 리스트'!B:B,MATCH("https://skinnonews.com"&amp;A4764,'기사 리스트'!C:C,0)))</f>
        <v/>
      </c>
    </row>
    <row r="4765" spans="1:9">
      <c r="A4765" s="32" t="s">
        <v>4207</v>
      </c>
      <c r="B4765" s="32" t="s">
        <v>2615</v>
      </c>
      <c r="C4765" s="32">
        <v>1</v>
      </c>
      <c r="D4765" s="32">
        <v>1</v>
      </c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>(not set)</v>
      </c>
      <c r="I4765" s="26" t="str">
        <f>IF(E4765="","",INDEX('기사 리스트'!B:B,MATCH("https://skinnonews.com"&amp;A4765,'기사 리스트'!C:C,0)))</f>
        <v/>
      </c>
    </row>
    <row r="4766" spans="1:9">
      <c r="A4766" s="32" t="s">
        <v>2130</v>
      </c>
      <c r="B4766" s="32" t="s">
        <v>2597</v>
      </c>
      <c r="C4766" s="32">
        <v>1</v>
      </c>
      <c r="D4766" s="32">
        <v>1</v>
      </c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>직접유입</v>
      </c>
      <c r="I4766" s="26" t="str">
        <f>IF(E4766="","",INDEX('기사 리스트'!B:B,MATCH("https://skinnonews.com"&amp;A4766,'기사 리스트'!C:C,0)))</f>
        <v/>
      </c>
    </row>
    <row r="4767" spans="1:9">
      <c r="A4767" s="32" t="s">
        <v>2130</v>
      </c>
      <c r="B4767" s="32" t="s">
        <v>2617</v>
      </c>
      <c r="C4767" s="32">
        <v>1</v>
      </c>
      <c r="D4767" s="32">
        <v>1</v>
      </c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>Instagramstory</v>
      </c>
      <c r="I4767" s="26" t="str">
        <f>IF(E4767="","",INDEX('기사 리스트'!B:B,MATCH("https://skinnonews.com"&amp;A4767,'기사 리스트'!C:C,0)))</f>
        <v/>
      </c>
    </row>
    <row r="4768" spans="1:9">
      <c r="A4768" s="32" t="s">
        <v>2130</v>
      </c>
      <c r="B4768" s="32" t="s">
        <v>2606</v>
      </c>
      <c r="C4768" s="32">
        <v>1</v>
      </c>
      <c r="D4768" s="32">
        <v>1</v>
      </c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>M.search.naver.com</v>
      </c>
      <c r="I4768" s="26" t="str">
        <f>IF(E4768="","",INDEX('기사 리스트'!B:B,MATCH("https://skinnonews.com"&amp;A4768,'기사 리스트'!C:C,0)))</f>
        <v/>
      </c>
    </row>
    <row r="4769" spans="1:9">
      <c r="A4769" s="32" t="s">
        <v>4208</v>
      </c>
      <c r="B4769" s="32" t="s">
        <v>2596</v>
      </c>
      <c r="C4769" s="32">
        <v>1</v>
      </c>
      <c r="D4769" s="32">
        <v>1</v>
      </c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>Google 검색</v>
      </c>
      <c r="I4769" s="26" t="str">
        <f>IF(E4769="","",INDEX('기사 리스트'!B:B,MATCH("https://skinnonews.com"&amp;A4769,'기사 리스트'!C:C,0)))</f>
        <v/>
      </c>
    </row>
    <row r="4770" spans="1:9">
      <c r="A4770" s="32" t="s">
        <v>2272</v>
      </c>
      <c r="B4770" s="32" t="s">
        <v>4827</v>
      </c>
      <c r="C4770" s="32">
        <v>1</v>
      </c>
      <c r="D4770" s="32">
        <v>1</v>
      </c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>News.google.com</v>
      </c>
      <c r="I4770" s="26" t="str">
        <f>IF(E4770="","",INDEX('기사 리스트'!B:B,MATCH("https://skinnonews.com"&amp;A4770,'기사 리스트'!C:C,0)))</f>
        <v/>
      </c>
    </row>
    <row r="4771" spans="1:9">
      <c r="A4771" s="32" t="s">
        <v>2454</v>
      </c>
      <c r="B4771" s="32" t="s">
        <v>2596</v>
      </c>
      <c r="C4771" s="32">
        <v>1</v>
      </c>
      <c r="D4771" s="32">
        <v>1</v>
      </c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>Google 검색</v>
      </c>
      <c r="I4771" s="26" t="str">
        <f>IF(E4771="","",INDEX('기사 리스트'!B:B,MATCH("https://skinnonews.com"&amp;A4771,'기사 리스트'!C:C,0)))</f>
        <v/>
      </c>
    </row>
    <row r="4772" spans="1:9">
      <c r="A4772" s="32" t="s">
        <v>3024</v>
      </c>
      <c r="B4772" s="32" t="s">
        <v>2598</v>
      </c>
      <c r="C4772" s="32">
        <v>1</v>
      </c>
      <c r="D4772" s="32">
        <v>1</v>
      </c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>Naver 검색</v>
      </c>
      <c r="I4772" s="26" t="str">
        <f>IF(E4772="","",INDEX('기사 리스트'!B:B,MATCH("https://skinnonews.com"&amp;A4772,'기사 리스트'!C:C,0)))</f>
        <v/>
      </c>
    </row>
    <row r="4773" spans="1:9">
      <c r="A4773" s="32" t="s">
        <v>3100</v>
      </c>
      <c r="B4773" s="32" t="s">
        <v>2596</v>
      </c>
      <c r="C4773" s="32">
        <v>1</v>
      </c>
      <c r="D4773" s="32">
        <v>1</v>
      </c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>Google 검색</v>
      </c>
      <c r="I4773" s="26" t="str">
        <f>IF(E4773="","",INDEX('기사 리스트'!B:B,MATCH("https://skinnonews.com"&amp;A4773,'기사 리스트'!C:C,0)))</f>
        <v/>
      </c>
    </row>
    <row r="4774" spans="1:9">
      <c r="A4774" s="32" t="s">
        <v>1407</v>
      </c>
      <c r="B4774" s="32" t="s">
        <v>2596</v>
      </c>
      <c r="C4774" s="32">
        <v>1</v>
      </c>
      <c r="D4774" s="32">
        <v>1</v>
      </c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>Google 검색</v>
      </c>
      <c r="I4774" s="26" t="str">
        <f>IF(E4774="","",INDEX('기사 리스트'!B:B,MATCH("https://skinnonews.com"&amp;A4774,'기사 리스트'!C:C,0)))</f>
        <v/>
      </c>
    </row>
    <row r="4775" spans="1:9">
      <c r="A4775" s="32" t="s">
        <v>2273</v>
      </c>
      <c r="B4775" s="32" t="s">
        <v>2596</v>
      </c>
      <c r="C4775" s="32">
        <v>1</v>
      </c>
      <c r="D4775" s="32">
        <v>1</v>
      </c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>Google 검색</v>
      </c>
      <c r="I4775" s="26" t="str">
        <f>IF(E4775="","",INDEX('기사 리스트'!B:B,MATCH("https://skinnonews.com"&amp;A4775,'기사 리스트'!C:C,0)))</f>
        <v/>
      </c>
    </row>
    <row r="4776" spans="1:9">
      <c r="A4776" s="32" t="s">
        <v>3164</v>
      </c>
      <c r="B4776" s="32" t="s">
        <v>2596</v>
      </c>
      <c r="C4776" s="32">
        <v>1</v>
      </c>
      <c r="D4776" s="32">
        <v>1</v>
      </c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>Google 검색</v>
      </c>
      <c r="I4776" s="26" t="str">
        <f>IF(E4776="","",INDEX('기사 리스트'!B:B,MATCH("https://skinnonews.com"&amp;A4776,'기사 리스트'!C:C,0)))</f>
        <v/>
      </c>
    </row>
    <row r="4777" spans="1:9">
      <c r="A4777" s="32" t="s">
        <v>2132</v>
      </c>
      <c r="B4777" s="32" t="s">
        <v>2596</v>
      </c>
      <c r="C4777" s="32">
        <v>1</v>
      </c>
      <c r="D4777" s="32">
        <v>1</v>
      </c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>Google 검색</v>
      </c>
      <c r="I4777" s="26" t="str">
        <f>IF(E4777="","",INDEX('기사 리스트'!B:B,MATCH("https://skinnonews.com"&amp;A4777,'기사 리스트'!C:C,0)))</f>
        <v/>
      </c>
    </row>
    <row r="4778" spans="1:9">
      <c r="A4778" s="32" t="s">
        <v>4209</v>
      </c>
      <c r="B4778" s="32" t="s">
        <v>2596</v>
      </c>
      <c r="C4778" s="32">
        <v>1</v>
      </c>
      <c r="D4778" s="32">
        <v>1</v>
      </c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>Google 검색</v>
      </c>
      <c r="I4778" s="26" t="str">
        <f>IF(E4778="","",INDEX('기사 리스트'!B:B,MATCH("https://skinnonews.com"&amp;A4778,'기사 리스트'!C:C,0)))</f>
        <v/>
      </c>
    </row>
    <row r="4779" spans="1:9">
      <c r="A4779" s="32" t="s">
        <v>4210</v>
      </c>
      <c r="B4779" s="32" t="s">
        <v>2596</v>
      </c>
      <c r="C4779" s="32">
        <v>1</v>
      </c>
      <c r="D4779" s="32">
        <v>1</v>
      </c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>Google 검색</v>
      </c>
      <c r="I4779" s="26" t="str">
        <f>IF(E4779="","",INDEX('기사 리스트'!B:B,MATCH("https://skinnonews.com"&amp;A4779,'기사 리스트'!C:C,0)))</f>
        <v/>
      </c>
    </row>
    <row r="4780" spans="1:9">
      <c r="A4780" s="32" t="s">
        <v>3624</v>
      </c>
      <c r="B4780" s="32" t="s">
        <v>2643</v>
      </c>
      <c r="C4780" s="32">
        <v>1</v>
      </c>
      <c r="D4780" s="32">
        <v>1</v>
      </c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>Lens.google.com</v>
      </c>
      <c r="I4780" s="26" t="str">
        <f>IF(E4780="","",INDEX('기사 리스트'!B:B,MATCH("https://skinnonews.com"&amp;A4780,'기사 리스트'!C:C,0)))</f>
        <v/>
      </c>
    </row>
    <row r="4781" spans="1:9">
      <c r="A4781" s="32" t="s">
        <v>1144</v>
      </c>
      <c r="B4781" s="32" t="s">
        <v>2598</v>
      </c>
      <c r="C4781" s="32">
        <v>1</v>
      </c>
      <c r="D4781" s="32">
        <v>1</v>
      </c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>Naver 검색</v>
      </c>
      <c r="I4781" s="26" t="str">
        <f>IF(E4781="","",INDEX('기사 리스트'!B:B,MATCH("https://skinnonews.com"&amp;A4781,'기사 리스트'!C:C,0)))</f>
        <v/>
      </c>
    </row>
    <row r="4782" spans="1:9">
      <c r="A4782" s="32" t="s">
        <v>4211</v>
      </c>
      <c r="B4782" s="32" t="s">
        <v>2596</v>
      </c>
      <c r="C4782" s="32">
        <v>1</v>
      </c>
      <c r="D4782" s="32">
        <v>1</v>
      </c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>Google 검색</v>
      </c>
      <c r="I4782" s="26" t="str">
        <f>IF(E4782="","",INDEX('기사 리스트'!B:B,MATCH("https://skinnonews.com"&amp;A4782,'기사 리스트'!C:C,0)))</f>
        <v/>
      </c>
    </row>
    <row r="4783" spans="1:9">
      <c r="A4783" s="32" t="s">
        <v>4212</v>
      </c>
      <c r="B4783" s="32" t="s">
        <v>2598</v>
      </c>
      <c r="C4783" s="32">
        <v>1</v>
      </c>
      <c r="D4783" s="32">
        <v>1</v>
      </c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>Naver 검색</v>
      </c>
      <c r="I4783" s="26" t="str">
        <f>IF(E4783="","",INDEX('기사 리스트'!B:B,MATCH("https://skinnonews.com"&amp;A4783,'기사 리스트'!C:C,0)))</f>
        <v/>
      </c>
    </row>
    <row r="4784" spans="1:9">
      <c r="A4784" s="32" t="s">
        <v>3034</v>
      </c>
      <c r="B4784" s="32" t="s">
        <v>2596</v>
      </c>
      <c r="C4784" s="32">
        <v>1</v>
      </c>
      <c r="D4784" s="32">
        <v>1</v>
      </c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>Google 검색</v>
      </c>
      <c r="I4784" s="26" t="str">
        <f>IF(E4784="","",INDEX('기사 리스트'!B:B,MATCH("https://skinnonews.com"&amp;A4784,'기사 리스트'!C:C,0)))</f>
        <v/>
      </c>
    </row>
    <row r="4785" spans="1:9">
      <c r="A4785" s="32" t="s">
        <v>3263</v>
      </c>
      <c r="B4785" s="32" t="s">
        <v>2596</v>
      </c>
      <c r="C4785" s="32">
        <v>1</v>
      </c>
      <c r="D4785" s="32">
        <v>1</v>
      </c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>Google 검색</v>
      </c>
      <c r="I4785" s="26" t="str">
        <f>IF(E4785="","",INDEX('기사 리스트'!B:B,MATCH("https://skinnonews.com"&amp;A4785,'기사 리스트'!C:C,0)))</f>
        <v/>
      </c>
    </row>
    <row r="4786" spans="1:9">
      <c r="A4786" s="32" t="s">
        <v>1078</v>
      </c>
      <c r="B4786" s="32" t="s">
        <v>2609</v>
      </c>
      <c r="C4786" s="32">
        <v>1</v>
      </c>
      <c r="D4786" s="32">
        <v>1</v>
      </c>
      <c r="E4786" s="26">
        <f>IFERROR(MATCH(A4786,기사별유입!$J$3:$J$3072,0),"")</f>
        <v>73</v>
      </c>
      <c r="F4786" s="26" t="str">
        <f>IF(E4786="","",E4786&amp;"@"&amp;COUNTIF($E$1:E4786,E4786))</f>
        <v>73@4</v>
      </c>
      <c r="G4786" s="26" t="str">
        <f t="shared" si="74"/>
        <v>Bing</v>
      </c>
      <c r="I4786" s="26" t="e">
        <f>IF(E4786="","",INDEX('기사 리스트'!B:B,MATCH("https://skinnonews.com"&amp;A4786,'기사 리스트'!C:C,0)))</f>
        <v>#N/A</v>
      </c>
    </row>
    <row r="4787" spans="1:9">
      <c r="A4787" s="32" t="s">
        <v>4213</v>
      </c>
      <c r="B4787" s="32" t="s">
        <v>2598</v>
      </c>
      <c r="C4787" s="32">
        <v>1</v>
      </c>
      <c r="D4787" s="32">
        <v>1</v>
      </c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>Naver 검색</v>
      </c>
      <c r="I4787" s="26" t="str">
        <f>IF(E4787="","",INDEX('기사 리스트'!B:B,MATCH("https://skinnonews.com"&amp;A4787,'기사 리스트'!C:C,0)))</f>
        <v/>
      </c>
    </row>
    <row r="4788" spans="1:9">
      <c r="A4788" s="32" t="s">
        <v>2456</v>
      </c>
      <c r="B4788" s="32" t="s">
        <v>2596</v>
      </c>
      <c r="C4788" s="32">
        <v>1</v>
      </c>
      <c r="D4788" s="32">
        <v>1</v>
      </c>
      <c r="E4788" s="26" t="str">
        <f>IFERROR(MATCH(A4788,기사별유입!$J$3:$J$3072,0),"")</f>
        <v/>
      </c>
      <c r="F4788" s="26" t="str">
        <f>IF(E4788="","",E4788&amp;"@"&amp;COUNTIF($E$1:E4788,E4788))</f>
        <v/>
      </c>
      <c r="G4788" s="26" t="str">
        <f t="shared" si="74"/>
        <v>Google 검색</v>
      </c>
      <c r="I4788" s="26" t="str">
        <f>IF(E4788="","",INDEX('기사 리스트'!B:B,MATCH("https://skinnonews.com"&amp;A4788,'기사 리스트'!C:C,0)))</f>
        <v/>
      </c>
    </row>
    <row r="4789" spans="1:9">
      <c r="A4789" s="32" t="s">
        <v>2457</v>
      </c>
      <c r="B4789" s="32" t="s">
        <v>2596</v>
      </c>
      <c r="C4789" s="32">
        <v>1</v>
      </c>
      <c r="D4789" s="32">
        <v>1</v>
      </c>
      <c r="E4789" s="26" t="str">
        <f>IFERROR(MATCH(A4789,기사별유입!$J$3:$J$3072,0),"")</f>
        <v/>
      </c>
      <c r="F4789" s="26" t="str">
        <f>IF(E4789="","",E4789&amp;"@"&amp;COUNTIF($E$1:E4789,E4789))</f>
        <v/>
      </c>
      <c r="G4789" s="26" t="str">
        <f t="shared" si="74"/>
        <v>Google 검색</v>
      </c>
      <c r="I4789" s="26" t="str">
        <f>IF(E4789="","",INDEX('기사 리스트'!B:B,MATCH("https://skinnonews.com"&amp;A4789,'기사 리스트'!C:C,0)))</f>
        <v/>
      </c>
    </row>
    <row r="4790" spans="1:9">
      <c r="A4790" s="32" t="s">
        <v>2011</v>
      </c>
      <c r="B4790" s="32" t="s">
        <v>2596</v>
      </c>
      <c r="C4790" s="32">
        <v>1</v>
      </c>
      <c r="D4790" s="32">
        <v>1</v>
      </c>
      <c r="E4790" s="26" t="str">
        <f>IFERROR(MATCH(A4790,기사별유입!$J$3:$J$3072,0),"")</f>
        <v/>
      </c>
      <c r="F4790" s="26" t="str">
        <f>IF(E4790="","",E4790&amp;"@"&amp;COUNTIF($E$1:E4790,E4790))</f>
        <v/>
      </c>
      <c r="G4790" s="26" t="str">
        <f t="shared" si="74"/>
        <v>Google 검색</v>
      </c>
      <c r="I4790" s="26" t="str">
        <f>IF(E4790="","",INDEX('기사 리스트'!B:B,MATCH("https://skinnonews.com"&amp;A4790,'기사 리스트'!C:C,0)))</f>
        <v/>
      </c>
    </row>
    <row r="4791" spans="1:9">
      <c r="A4791" s="32" t="s">
        <v>2276</v>
      </c>
      <c r="B4791" s="32" t="s">
        <v>2643</v>
      </c>
      <c r="C4791" s="32">
        <v>1</v>
      </c>
      <c r="D4791" s="32">
        <v>1</v>
      </c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>Lens.google.com</v>
      </c>
      <c r="I4791" s="26" t="str">
        <f>IF(E4791="","",INDEX('기사 리스트'!B:B,MATCH("https://skinnonews.com"&amp;A4791,'기사 리스트'!C:C,0)))</f>
        <v/>
      </c>
    </row>
    <row r="4792" spans="1:9">
      <c r="A4792" s="32" t="s">
        <v>3071</v>
      </c>
      <c r="B4792" s="32" t="s">
        <v>2596</v>
      </c>
      <c r="C4792" s="32">
        <v>1</v>
      </c>
      <c r="D4792" s="32">
        <v>1</v>
      </c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>Google 검색</v>
      </c>
      <c r="I4792" s="26" t="str">
        <f>IF(E4792="","",INDEX('기사 리스트'!B:B,MATCH("https://skinnonews.com"&amp;A4792,'기사 리스트'!C:C,0)))</f>
        <v/>
      </c>
    </row>
    <row r="4793" spans="1:9">
      <c r="A4793" s="32" t="s">
        <v>2843</v>
      </c>
      <c r="B4793" s="32" t="s">
        <v>2596</v>
      </c>
      <c r="C4793" s="32">
        <v>1</v>
      </c>
      <c r="D4793" s="32">
        <v>1</v>
      </c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>Google 검색</v>
      </c>
      <c r="I4793" s="26" t="str">
        <f>IF(E4793="","",INDEX('기사 리스트'!B:B,MATCH("https://skinnonews.com"&amp;A4793,'기사 리스트'!C:C,0)))</f>
        <v/>
      </c>
    </row>
    <row r="4794" spans="1:9">
      <c r="A4794" s="32" t="s">
        <v>2012</v>
      </c>
      <c r="B4794" s="32" t="s">
        <v>2597</v>
      </c>
      <c r="C4794" s="32">
        <v>1</v>
      </c>
      <c r="D4794" s="32">
        <v>1</v>
      </c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>직접유입</v>
      </c>
      <c r="I4794" s="26" t="str">
        <f>IF(E4794="","",INDEX('기사 리스트'!B:B,MATCH("https://skinnonews.com"&amp;A4794,'기사 리스트'!C:C,0)))</f>
        <v/>
      </c>
    </row>
    <row r="4795" spans="1:9">
      <c r="A4795" s="32" t="s">
        <v>2458</v>
      </c>
      <c r="B4795" s="32" t="s">
        <v>2597</v>
      </c>
      <c r="C4795" s="32">
        <v>1</v>
      </c>
      <c r="D4795" s="32">
        <v>1</v>
      </c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>직접유입</v>
      </c>
      <c r="I4795" s="26" t="str">
        <f>IF(E4795="","",INDEX('기사 리스트'!B:B,MATCH("https://skinnonews.com"&amp;A4795,'기사 리스트'!C:C,0)))</f>
        <v/>
      </c>
    </row>
    <row r="4796" spans="1:9">
      <c r="A4796" s="32" t="s">
        <v>2134</v>
      </c>
      <c r="B4796" s="32" t="s">
        <v>2598</v>
      </c>
      <c r="C4796" s="32">
        <v>1</v>
      </c>
      <c r="D4796" s="32">
        <v>1</v>
      </c>
      <c r="E4796" s="26" t="str">
        <f>IFERROR(MATCH(A4796,기사별유입!$J$3:$J$3072,0),"")</f>
        <v/>
      </c>
      <c r="F4796" s="26" t="str">
        <f>IF(E4796="","",E4796&amp;"@"&amp;COUNTIF($E$1:E4796,E4796))</f>
        <v/>
      </c>
      <c r="G4796" s="26" t="str">
        <f t="shared" si="74"/>
        <v>Naver 검색</v>
      </c>
      <c r="I4796" s="26" t="str">
        <f>IF(E4796="","",INDEX('기사 리스트'!B:B,MATCH("https://skinnonews.com"&amp;A4796,'기사 리스트'!C:C,0)))</f>
        <v/>
      </c>
    </row>
    <row r="4797" spans="1:9">
      <c r="A4797" s="32" t="s">
        <v>2459</v>
      </c>
      <c r="B4797" s="32" t="s">
        <v>2596</v>
      </c>
      <c r="C4797" s="32">
        <v>1</v>
      </c>
      <c r="D4797" s="32">
        <v>1</v>
      </c>
      <c r="E4797" s="26" t="str">
        <f>IFERROR(MATCH(A4797,기사별유입!$J$3:$J$3072,0),"")</f>
        <v/>
      </c>
      <c r="F4797" s="26" t="str">
        <f>IF(E4797="","",E4797&amp;"@"&amp;COUNTIF($E$1:E4797,E4797))</f>
        <v/>
      </c>
      <c r="G4797" s="26" t="str">
        <f t="shared" si="74"/>
        <v>Google 검색</v>
      </c>
      <c r="I4797" s="26" t="str">
        <f>IF(E4797="","",INDEX('기사 리스트'!B:B,MATCH("https://skinnonews.com"&amp;A4797,'기사 리스트'!C:C,0)))</f>
        <v/>
      </c>
    </row>
    <row r="4798" spans="1:9">
      <c r="A4798" s="32" t="s">
        <v>1200</v>
      </c>
      <c r="B4798" s="32" t="s">
        <v>2601</v>
      </c>
      <c r="C4798" s="32">
        <v>1</v>
      </c>
      <c r="D4798" s="32">
        <v>1</v>
      </c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>Naver.com</v>
      </c>
      <c r="I4798" s="26" t="str">
        <f>IF(E4798="","",INDEX('기사 리스트'!B:B,MATCH("https://skinnonews.com"&amp;A4798,'기사 리스트'!C:C,0)))</f>
        <v/>
      </c>
    </row>
    <row r="4799" spans="1:9">
      <c r="A4799" s="32" t="s">
        <v>3264</v>
      </c>
      <c r="B4799" s="32" t="s">
        <v>2596</v>
      </c>
      <c r="C4799" s="32">
        <v>1</v>
      </c>
      <c r="D4799" s="32">
        <v>1</v>
      </c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>Google 검색</v>
      </c>
      <c r="I4799" s="26" t="str">
        <f>IF(E4799="","",INDEX('기사 리스트'!B:B,MATCH("https://skinnonews.com"&amp;A4799,'기사 리스트'!C:C,0)))</f>
        <v/>
      </c>
    </row>
    <row r="4800" spans="1:9">
      <c r="A4800" s="32" t="s">
        <v>4214</v>
      </c>
      <c r="B4800" s="32" t="s">
        <v>2598</v>
      </c>
      <c r="C4800" s="32">
        <v>1</v>
      </c>
      <c r="D4800" s="32">
        <v>1</v>
      </c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>Naver 검색</v>
      </c>
      <c r="I4800" s="26" t="str">
        <f>IF(E4800="","",INDEX('기사 리스트'!B:B,MATCH("https://skinnonews.com"&amp;A4800,'기사 리스트'!C:C,0)))</f>
        <v/>
      </c>
    </row>
    <row r="4801" spans="1:9">
      <c r="A4801" s="32" t="s">
        <v>1228</v>
      </c>
      <c r="B4801" s="32" t="s">
        <v>2627</v>
      </c>
      <c r="C4801" s="32">
        <v>1</v>
      </c>
      <c r="D4801" s="32">
        <v>1</v>
      </c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>Blog.naver.com</v>
      </c>
      <c r="I4801" s="26" t="str">
        <f>IF(E4801="","",INDEX('기사 리스트'!B:B,MATCH("https://skinnonews.com"&amp;A4801,'기사 리스트'!C:C,0)))</f>
        <v/>
      </c>
    </row>
    <row r="4802" spans="1:9">
      <c r="A4802" s="32" t="s">
        <v>1228</v>
      </c>
      <c r="B4802" s="32" t="s">
        <v>2626</v>
      </c>
      <c r="C4802" s="32">
        <v>1</v>
      </c>
      <c r="D4802" s="32">
        <v>1</v>
      </c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>M.blog.naver.com</v>
      </c>
      <c r="I4802" s="26" t="str">
        <f>IF(E4802="","",INDEX('기사 리스트'!B:B,MATCH("https://skinnonews.com"&amp;A4802,'기사 리스트'!C:C,0)))</f>
        <v/>
      </c>
    </row>
    <row r="4803" spans="1:9">
      <c r="A4803" s="32" t="s">
        <v>1228</v>
      </c>
      <c r="B4803" s="32" t="s">
        <v>2598</v>
      </c>
      <c r="C4803" s="32">
        <v>1</v>
      </c>
      <c r="D4803" s="32">
        <v>1</v>
      </c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>Naver 검색</v>
      </c>
      <c r="I4803" s="26" t="str">
        <f>IF(E4803="","",INDEX('기사 리스트'!B:B,MATCH("https://skinnonews.com"&amp;A4803,'기사 리스트'!C:C,0)))</f>
        <v/>
      </c>
    </row>
    <row r="4804" spans="1:9">
      <c r="A4804" s="32" t="s">
        <v>2460</v>
      </c>
      <c r="B4804" s="32" t="s">
        <v>2597</v>
      </c>
      <c r="C4804" s="32">
        <v>1</v>
      </c>
      <c r="D4804" s="32">
        <v>1</v>
      </c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>직접유입</v>
      </c>
      <c r="I4804" s="26" t="str">
        <f>IF(E4804="","",INDEX('기사 리스트'!B:B,MATCH("https://skinnonews.com"&amp;A4804,'기사 리스트'!C:C,0)))</f>
        <v/>
      </c>
    </row>
    <row r="4805" spans="1:9">
      <c r="A4805" s="32" t="s">
        <v>1912</v>
      </c>
      <c r="B4805" s="32" t="s">
        <v>2598</v>
      </c>
      <c r="C4805" s="32">
        <v>1</v>
      </c>
      <c r="D4805" s="32">
        <v>1</v>
      </c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>Naver 검색</v>
      </c>
      <c r="I4805" s="26" t="str">
        <f>IF(E4805="","",INDEX('기사 리스트'!B:B,MATCH("https://skinnonews.com"&amp;A4805,'기사 리스트'!C:C,0)))</f>
        <v/>
      </c>
    </row>
    <row r="4806" spans="1:9">
      <c r="A4806" s="32" t="s">
        <v>2461</v>
      </c>
      <c r="B4806" s="32" t="s">
        <v>2596</v>
      </c>
      <c r="C4806" s="32">
        <v>1</v>
      </c>
      <c r="D4806" s="32">
        <v>1</v>
      </c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>Google 검색</v>
      </c>
      <c r="I4806" s="26" t="str">
        <f>IF(E4806="","",INDEX('기사 리스트'!B:B,MATCH("https://skinnonews.com"&amp;A4806,'기사 리스트'!C:C,0)))</f>
        <v/>
      </c>
    </row>
    <row r="4807" spans="1:9">
      <c r="A4807" s="32" t="s">
        <v>4215</v>
      </c>
      <c r="B4807" s="32" t="s">
        <v>2596</v>
      </c>
      <c r="C4807" s="32">
        <v>1</v>
      </c>
      <c r="D4807" s="32">
        <v>1</v>
      </c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>Google 검색</v>
      </c>
      <c r="I4807" s="26" t="str">
        <f>IF(E4807="","",INDEX('기사 리스트'!B:B,MATCH("https://skinnonews.com"&amp;A4807,'기사 리스트'!C:C,0)))</f>
        <v/>
      </c>
    </row>
    <row r="4808" spans="1:9">
      <c r="A4808" s="32" t="s">
        <v>1472</v>
      </c>
      <c r="B4808" s="32" t="s">
        <v>2633</v>
      </c>
      <c r="C4808" s="32">
        <v>1</v>
      </c>
      <c r="D4808" s="32">
        <v>1</v>
      </c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>Yahoo</v>
      </c>
      <c r="I4808" s="26" t="str">
        <f>IF(E4808="","",INDEX('기사 리스트'!B:B,MATCH("https://skinnonews.com"&amp;A4808,'기사 리스트'!C:C,0)))</f>
        <v/>
      </c>
    </row>
    <row r="4809" spans="1:9">
      <c r="A4809" s="32" t="s">
        <v>1249</v>
      </c>
      <c r="B4809" s="32" t="s">
        <v>2598</v>
      </c>
      <c r="C4809" s="32">
        <v>1</v>
      </c>
      <c r="D4809" s="32">
        <v>1</v>
      </c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>Naver 검색</v>
      </c>
      <c r="I4809" s="26" t="str">
        <f>IF(E4809="","",INDEX('기사 리스트'!B:B,MATCH("https://skinnonews.com"&amp;A4809,'기사 리스트'!C:C,0)))</f>
        <v/>
      </c>
    </row>
    <row r="4810" spans="1:9">
      <c r="A4810" s="32" t="s">
        <v>4216</v>
      </c>
      <c r="B4810" s="32" t="s">
        <v>2596</v>
      </c>
      <c r="C4810" s="32">
        <v>1</v>
      </c>
      <c r="D4810" s="32">
        <v>1</v>
      </c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>Google 검색</v>
      </c>
      <c r="I4810" s="26" t="str">
        <f>IF(E4810="","",INDEX('기사 리스트'!B:B,MATCH("https://skinnonews.com"&amp;A4810,'기사 리스트'!C:C,0)))</f>
        <v/>
      </c>
    </row>
    <row r="4811" spans="1:9">
      <c r="A4811" s="32" t="s">
        <v>2463</v>
      </c>
      <c r="B4811" s="32" t="s">
        <v>2597</v>
      </c>
      <c r="C4811" s="32">
        <v>1</v>
      </c>
      <c r="D4811" s="32">
        <v>1</v>
      </c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>직접유입</v>
      </c>
      <c r="I4811" s="26" t="str">
        <f>IF(E4811="","",INDEX('기사 리스트'!B:B,MATCH("https://skinnonews.com"&amp;A4811,'기사 리스트'!C:C,0)))</f>
        <v/>
      </c>
    </row>
    <row r="4812" spans="1:9">
      <c r="A4812" s="32" t="s">
        <v>4217</v>
      </c>
      <c r="B4812" s="32" t="s">
        <v>2596</v>
      </c>
      <c r="C4812" s="32">
        <v>1</v>
      </c>
      <c r="D4812" s="32">
        <v>1</v>
      </c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>Google 검색</v>
      </c>
      <c r="I4812" s="26" t="str">
        <f>IF(E4812="","",INDEX('기사 리스트'!B:B,MATCH("https://skinnonews.com"&amp;A4812,'기사 리스트'!C:C,0)))</f>
        <v/>
      </c>
    </row>
    <row r="4813" spans="1:9">
      <c r="A4813" s="32" t="s">
        <v>1250</v>
      </c>
      <c r="B4813" s="32" t="s">
        <v>2609</v>
      </c>
      <c r="C4813" s="32">
        <v>1</v>
      </c>
      <c r="D4813" s="32">
        <v>1</v>
      </c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>Bing</v>
      </c>
      <c r="I4813" s="26" t="str">
        <f>IF(E4813="","",INDEX('기사 리스트'!B:B,MATCH("https://skinnonews.com"&amp;A4813,'기사 리스트'!C:C,0)))</f>
        <v/>
      </c>
    </row>
    <row r="4814" spans="1:9">
      <c r="A4814" s="32" t="s">
        <v>1250</v>
      </c>
      <c r="B4814" s="32" t="s">
        <v>2600</v>
      </c>
      <c r="C4814" s="32">
        <v>1</v>
      </c>
      <c r="D4814" s="32">
        <v>1</v>
      </c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>Facebook</v>
      </c>
      <c r="I4814" s="26" t="str">
        <f>IF(E4814="","",INDEX('기사 리스트'!B:B,MATCH("https://skinnonews.com"&amp;A4814,'기사 리스트'!C:C,0)))</f>
        <v/>
      </c>
    </row>
    <row r="4815" spans="1:9">
      <c r="A4815" s="32" t="s">
        <v>2278</v>
      </c>
      <c r="B4815" s="32" t="s">
        <v>2640</v>
      </c>
      <c r="C4815" s="32">
        <v>1</v>
      </c>
      <c r="D4815" s="32">
        <v>1</v>
      </c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>Daum</v>
      </c>
      <c r="I4815" s="26" t="str">
        <f>IF(E4815="","",INDEX('기사 리스트'!B:B,MATCH("https://skinnonews.com"&amp;A4815,'기사 리스트'!C:C,0)))</f>
        <v/>
      </c>
    </row>
    <row r="4816" spans="1:9">
      <c r="A4816" s="32" t="s">
        <v>2278</v>
      </c>
      <c r="B4816" s="32" t="s">
        <v>2596</v>
      </c>
      <c r="C4816" s="32">
        <v>1</v>
      </c>
      <c r="D4816" s="32">
        <v>1</v>
      </c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>Google 검색</v>
      </c>
      <c r="I4816" s="26" t="str">
        <f>IF(E4816="","",INDEX('기사 리스트'!B:B,MATCH("https://skinnonews.com"&amp;A4816,'기사 리스트'!C:C,0)))</f>
        <v/>
      </c>
    </row>
    <row r="4817" spans="1:9">
      <c r="A4817" s="32" t="s">
        <v>2279</v>
      </c>
      <c r="B4817" s="32" t="s">
        <v>2597</v>
      </c>
      <c r="C4817" s="32">
        <v>1</v>
      </c>
      <c r="D4817" s="32">
        <v>1</v>
      </c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>직접유입</v>
      </c>
      <c r="I4817" s="26" t="str">
        <f>IF(E4817="","",INDEX('기사 리스트'!B:B,MATCH("https://skinnonews.com"&amp;A4817,'기사 리스트'!C:C,0)))</f>
        <v/>
      </c>
    </row>
    <row r="4818" spans="1:9">
      <c r="A4818" s="32" t="s">
        <v>1160</v>
      </c>
      <c r="B4818" s="32" t="s">
        <v>2598</v>
      </c>
      <c r="C4818" s="32">
        <v>1</v>
      </c>
      <c r="D4818" s="32">
        <v>1</v>
      </c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>Naver 검색</v>
      </c>
      <c r="I4818" s="26" t="str">
        <f>IF(E4818="","",INDEX('기사 리스트'!B:B,MATCH("https://skinnonews.com"&amp;A4818,'기사 리스트'!C:C,0)))</f>
        <v/>
      </c>
    </row>
    <row r="4819" spans="1:9">
      <c r="A4819" s="32" t="s">
        <v>4218</v>
      </c>
      <c r="B4819" s="32" t="s">
        <v>2598</v>
      </c>
      <c r="C4819" s="32">
        <v>1</v>
      </c>
      <c r="D4819" s="32">
        <v>1</v>
      </c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>Naver 검색</v>
      </c>
      <c r="I4819" s="26" t="str">
        <f>IF(E4819="","",INDEX('기사 리스트'!B:B,MATCH("https://skinnonews.com"&amp;A4819,'기사 리스트'!C:C,0)))</f>
        <v/>
      </c>
    </row>
    <row r="4820" spans="1:9">
      <c r="A4820" s="32" t="s">
        <v>4219</v>
      </c>
      <c r="B4820" s="32" t="s">
        <v>2596</v>
      </c>
      <c r="C4820" s="32">
        <v>1</v>
      </c>
      <c r="D4820" s="32">
        <v>1</v>
      </c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>Google 검색</v>
      </c>
      <c r="I4820" s="26" t="str">
        <f>IF(E4820="","",INDEX('기사 리스트'!B:B,MATCH("https://skinnonews.com"&amp;A4820,'기사 리스트'!C:C,0)))</f>
        <v/>
      </c>
    </row>
    <row r="4821" spans="1:9">
      <c r="A4821" s="32" t="s">
        <v>3266</v>
      </c>
      <c r="B4821" s="32" t="s">
        <v>2609</v>
      </c>
      <c r="C4821" s="32">
        <v>1</v>
      </c>
      <c r="D4821" s="32">
        <v>1</v>
      </c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>Bing</v>
      </c>
      <c r="I4821" s="26" t="str">
        <f>IF(E4821="","",INDEX('기사 리스트'!B:B,MATCH("https://skinnonews.com"&amp;A4821,'기사 리스트'!C:C,0)))</f>
        <v/>
      </c>
    </row>
    <row r="4822" spans="1:9">
      <c r="A4822" s="32" t="s">
        <v>2135</v>
      </c>
      <c r="B4822" s="32" t="s">
        <v>2596</v>
      </c>
      <c r="C4822" s="32">
        <v>1</v>
      </c>
      <c r="D4822" s="32">
        <v>1</v>
      </c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>Google 검색</v>
      </c>
      <c r="I4822" s="26" t="str">
        <f>IF(E4822="","",INDEX('기사 리스트'!B:B,MATCH("https://skinnonews.com"&amp;A4822,'기사 리스트'!C:C,0)))</f>
        <v/>
      </c>
    </row>
    <row r="4823" spans="1:9">
      <c r="A4823" s="32" t="s">
        <v>2135</v>
      </c>
      <c r="B4823" s="32" t="s">
        <v>2601</v>
      </c>
      <c r="C4823" s="32">
        <v>1</v>
      </c>
      <c r="D4823" s="32">
        <v>1</v>
      </c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>Naver.com</v>
      </c>
      <c r="I4823" s="26" t="str">
        <f>IF(E4823="","",INDEX('기사 리스트'!B:B,MATCH("https://skinnonews.com"&amp;A4823,'기사 리스트'!C:C,0)))</f>
        <v/>
      </c>
    </row>
    <row r="4824" spans="1:9">
      <c r="A4824" s="32" t="s">
        <v>4220</v>
      </c>
      <c r="B4824" s="32" t="s">
        <v>2596</v>
      </c>
      <c r="C4824" s="32">
        <v>1</v>
      </c>
      <c r="D4824" s="32">
        <v>1</v>
      </c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>Google 검색</v>
      </c>
      <c r="I4824" s="26" t="str">
        <f>IF(E4824="","",INDEX('기사 리스트'!B:B,MATCH("https://skinnonews.com"&amp;A4824,'기사 리스트'!C:C,0)))</f>
        <v/>
      </c>
    </row>
    <row r="4825" spans="1:9">
      <c r="A4825" s="32" t="s">
        <v>1690</v>
      </c>
      <c r="B4825" s="32" t="s">
        <v>2597</v>
      </c>
      <c r="C4825" s="32">
        <v>1</v>
      </c>
      <c r="D4825" s="32">
        <v>1</v>
      </c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>직접유입</v>
      </c>
      <c r="I4825" s="26" t="str">
        <f>IF(E4825="","",INDEX('기사 리스트'!B:B,MATCH("https://skinnonews.com"&amp;A4825,'기사 리스트'!C:C,0)))</f>
        <v/>
      </c>
    </row>
    <row r="4826" spans="1:9">
      <c r="A4826" s="32" t="s">
        <v>4221</v>
      </c>
      <c r="B4826" s="32" t="s">
        <v>2598</v>
      </c>
      <c r="C4826" s="32">
        <v>1</v>
      </c>
      <c r="D4826" s="32">
        <v>1</v>
      </c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>Naver 검색</v>
      </c>
      <c r="I4826" s="26" t="str">
        <f>IF(E4826="","",INDEX('기사 리스트'!B:B,MATCH("https://skinnonews.com"&amp;A4826,'기사 리스트'!C:C,0)))</f>
        <v/>
      </c>
    </row>
    <row r="4827" spans="1:9">
      <c r="A4827" s="32" t="s">
        <v>4222</v>
      </c>
      <c r="B4827" s="32" t="s">
        <v>2596</v>
      </c>
      <c r="C4827" s="32">
        <v>1</v>
      </c>
      <c r="D4827" s="32">
        <v>1</v>
      </c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>Google 검색</v>
      </c>
      <c r="I4827" s="26" t="str">
        <f>IF(E4827="","",INDEX('기사 리스트'!B:B,MATCH("https://skinnonews.com"&amp;A4827,'기사 리스트'!C:C,0)))</f>
        <v/>
      </c>
    </row>
    <row r="4828" spans="1:9">
      <c r="A4828" s="32" t="s">
        <v>3165</v>
      </c>
      <c r="B4828" s="32" t="s">
        <v>2596</v>
      </c>
      <c r="C4828" s="32">
        <v>1</v>
      </c>
      <c r="D4828" s="32">
        <v>1</v>
      </c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>Google 검색</v>
      </c>
      <c r="I4828" s="26" t="str">
        <f>IF(E4828="","",INDEX('기사 리스트'!B:B,MATCH("https://skinnonews.com"&amp;A4828,'기사 리스트'!C:C,0)))</f>
        <v/>
      </c>
    </row>
    <row r="4829" spans="1:9">
      <c r="A4829" s="32" t="s">
        <v>3267</v>
      </c>
      <c r="B4829" s="32" t="s">
        <v>2596</v>
      </c>
      <c r="C4829" s="32">
        <v>1</v>
      </c>
      <c r="D4829" s="32">
        <v>1</v>
      </c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>Google 검색</v>
      </c>
      <c r="I4829" s="26" t="str">
        <f>IF(E4829="","",INDEX('기사 리스트'!B:B,MATCH("https://skinnonews.com"&amp;A4829,'기사 리스트'!C:C,0)))</f>
        <v/>
      </c>
    </row>
    <row r="4830" spans="1:9">
      <c r="A4830" s="32" t="s">
        <v>2791</v>
      </c>
      <c r="B4830" s="32" t="s">
        <v>2598</v>
      </c>
      <c r="C4830" s="32">
        <v>1</v>
      </c>
      <c r="D4830" s="32">
        <v>1</v>
      </c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>Naver 검색</v>
      </c>
      <c r="I4830" s="26" t="str">
        <f>IF(E4830="","",INDEX('기사 리스트'!B:B,MATCH("https://skinnonews.com"&amp;A4830,'기사 리스트'!C:C,0)))</f>
        <v/>
      </c>
    </row>
    <row r="4831" spans="1:9">
      <c r="A4831" s="32" t="s">
        <v>2791</v>
      </c>
      <c r="B4831" s="32" t="s">
        <v>2601</v>
      </c>
      <c r="C4831" s="32">
        <v>1</v>
      </c>
      <c r="D4831" s="32">
        <v>1</v>
      </c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>Naver.com</v>
      </c>
      <c r="I4831" s="26" t="str">
        <f>IF(E4831="","",INDEX('기사 리스트'!B:B,MATCH("https://skinnonews.com"&amp;A4831,'기사 리스트'!C:C,0)))</f>
        <v/>
      </c>
    </row>
    <row r="4832" spans="1:9">
      <c r="A4832" s="32" t="s">
        <v>1347</v>
      </c>
      <c r="B4832" s="32" t="s">
        <v>2596</v>
      </c>
      <c r="C4832" s="32">
        <v>1</v>
      </c>
      <c r="D4832" s="32">
        <v>1</v>
      </c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>Google 검색</v>
      </c>
      <c r="I4832" s="26" t="str">
        <f>IF(E4832="","",INDEX('기사 리스트'!B:B,MATCH("https://skinnonews.com"&amp;A4832,'기사 리스트'!C:C,0)))</f>
        <v/>
      </c>
    </row>
    <row r="4833" spans="1:9">
      <c r="A4833" s="32" t="s">
        <v>1347</v>
      </c>
      <c r="B4833" s="32" t="s">
        <v>2647</v>
      </c>
      <c r="C4833" s="32">
        <v>1</v>
      </c>
      <c r="D4833" s="32">
        <v>1</v>
      </c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>M.search.daum.net</v>
      </c>
      <c r="I4833" s="26" t="str">
        <f>IF(E4833="","",INDEX('기사 리스트'!B:B,MATCH("https://skinnonews.com"&amp;A4833,'기사 리스트'!C:C,0)))</f>
        <v/>
      </c>
    </row>
    <row r="4834" spans="1:9">
      <c r="A4834" s="32" t="s">
        <v>1347</v>
      </c>
      <c r="B4834" s="32" t="s">
        <v>2606</v>
      </c>
      <c r="C4834" s="32">
        <v>1</v>
      </c>
      <c r="D4834" s="32">
        <v>1</v>
      </c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>M.search.naver.com</v>
      </c>
      <c r="I4834" s="26" t="str">
        <f>IF(E4834="","",INDEX('기사 리스트'!B:B,MATCH("https://skinnonews.com"&amp;A4834,'기사 리스트'!C:C,0)))</f>
        <v/>
      </c>
    </row>
    <row r="4835" spans="1:9">
      <c r="A4835" s="32" t="s">
        <v>1347</v>
      </c>
      <c r="B4835" s="32" t="s">
        <v>2601</v>
      </c>
      <c r="C4835" s="32">
        <v>1</v>
      </c>
      <c r="D4835" s="32">
        <v>1</v>
      </c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>Naver.com</v>
      </c>
      <c r="I4835" s="26" t="str">
        <f>IF(E4835="","",INDEX('기사 리스트'!B:B,MATCH("https://skinnonews.com"&amp;A4835,'기사 리스트'!C:C,0)))</f>
        <v/>
      </c>
    </row>
    <row r="4836" spans="1:9">
      <c r="A4836" s="32" t="s">
        <v>1815</v>
      </c>
      <c r="B4836" s="32" t="s">
        <v>2598</v>
      </c>
      <c r="C4836" s="32">
        <v>1</v>
      </c>
      <c r="D4836" s="32">
        <v>1</v>
      </c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>Naver 검색</v>
      </c>
      <c r="I4836" s="26" t="str">
        <f>IF(E4836="","",INDEX('기사 리스트'!B:B,MATCH("https://skinnonews.com"&amp;A4836,'기사 리스트'!C:C,0)))</f>
        <v/>
      </c>
    </row>
    <row r="4837" spans="1:9">
      <c r="A4837" s="32" t="s">
        <v>1815</v>
      </c>
      <c r="B4837" s="32" t="s">
        <v>2601</v>
      </c>
      <c r="C4837" s="32">
        <v>1</v>
      </c>
      <c r="D4837" s="32">
        <v>1</v>
      </c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>Naver.com</v>
      </c>
      <c r="I4837" s="26" t="str">
        <f>IF(E4837="","",INDEX('기사 리스트'!B:B,MATCH("https://skinnonews.com"&amp;A4837,'기사 리스트'!C:C,0)))</f>
        <v/>
      </c>
    </row>
    <row r="4838" spans="1:9">
      <c r="A4838" s="32" t="s">
        <v>1592</v>
      </c>
      <c r="B4838" s="32" t="s">
        <v>2598</v>
      </c>
      <c r="C4838" s="32">
        <v>1</v>
      </c>
      <c r="D4838" s="32">
        <v>1</v>
      </c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>Naver 검색</v>
      </c>
      <c r="I4838" s="26" t="str">
        <f>IF(E4838="","",INDEX('기사 리스트'!B:B,MATCH("https://skinnonews.com"&amp;A4838,'기사 리스트'!C:C,0)))</f>
        <v/>
      </c>
    </row>
    <row r="4839" spans="1:9">
      <c r="A4839" s="32" t="s">
        <v>4223</v>
      </c>
      <c r="B4839" s="32" t="s">
        <v>2596</v>
      </c>
      <c r="C4839" s="32">
        <v>1</v>
      </c>
      <c r="D4839" s="32">
        <v>1</v>
      </c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>Google 검색</v>
      </c>
      <c r="I4839" s="26" t="str">
        <f>IF(E4839="","",INDEX('기사 리스트'!B:B,MATCH("https://skinnonews.com"&amp;A4839,'기사 리스트'!C:C,0)))</f>
        <v/>
      </c>
    </row>
    <row r="4840" spans="1:9">
      <c r="A4840" s="32" t="s">
        <v>1267</v>
      </c>
      <c r="B4840" s="32" t="s">
        <v>2597</v>
      </c>
      <c r="C4840" s="32">
        <v>1</v>
      </c>
      <c r="D4840" s="32">
        <v>1</v>
      </c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>직접유입</v>
      </c>
      <c r="I4840" s="26" t="str">
        <f>IF(E4840="","",INDEX('기사 리스트'!B:B,MATCH("https://skinnonews.com"&amp;A4840,'기사 리스트'!C:C,0)))</f>
        <v/>
      </c>
    </row>
    <row r="4841" spans="1:9">
      <c r="A4841" s="32" t="s">
        <v>4224</v>
      </c>
      <c r="B4841" s="32" t="s">
        <v>2596</v>
      </c>
      <c r="C4841" s="32">
        <v>1</v>
      </c>
      <c r="D4841" s="32">
        <v>1</v>
      </c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>Google 검색</v>
      </c>
      <c r="I4841" s="26" t="str">
        <f>IF(E4841="","",INDEX('기사 리스트'!B:B,MATCH("https://skinnonews.com"&amp;A4841,'기사 리스트'!C:C,0)))</f>
        <v/>
      </c>
    </row>
    <row r="4842" spans="1:9">
      <c r="A4842" s="32" t="s">
        <v>4225</v>
      </c>
      <c r="B4842" s="32" t="s">
        <v>2596</v>
      </c>
      <c r="C4842" s="32">
        <v>1</v>
      </c>
      <c r="D4842" s="32">
        <v>1</v>
      </c>
      <c r="E4842" s="26" t="str">
        <f>IFERROR(MATCH(A4842,기사별유입!$J$3:$J$3072,0),"")</f>
        <v/>
      </c>
      <c r="F4842" s="26" t="str">
        <f>IF(E4842="","",E4842&amp;"@"&amp;COUNTIF($E$1:E4842,E4842))</f>
        <v/>
      </c>
      <c r="G4842" s="26" t="str">
        <f t="shared" si="75"/>
        <v>Google 검색</v>
      </c>
      <c r="I4842" s="26" t="str">
        <f>IF(E4842="","",INDEX('기사 리스트'!B:B,MATCH("https://skinnonews.com"&amp;A4842,'기사 리스트'!C:C,0)))</f>
        <v/>
      </c>
    </row>
    <row r="4843" spans="1:9">
      <c r="A4843" s="32" t="s">
        <v>1145</v>
      </c>
      <c r="B4843" s="32" t="s">
        <v>2609</v>
      </c>
      <c r="C4843" s="32">
        <v>1</v>
      </c>
      <c r="D4843" s="32">
        <v>1</v>
      </c>
      <c r="E4843" s="26" t="str">
        <f>IFERROR(MATCH(A4843,기사별유입!$J$3:$J$3072,0),"")</f>
        <v/>
      </c>
      <c r="F4843" s="26" t="str">
        <f>IF(E4843="","",E4843&amp;"@"&amp;COUNTIF($E$1:E4843,E4843))</f>
        <v/>
      </c>
      <c r="G4843" s="26" t="str">
        <f t="shared" si="75"/>
        <v>Bing</v>
      </c>
      <c r="I4843" s="26" t="str">
        <f>IF(E4843="","",INDEX('기사 리스트'!B:B,MATCH("https://skinnonews.com"&amp;A4843,'기사 리스트'!C:C,0)))</f>
        <v/>
      </c>
    </row>
    <row r="4844" spans="1:9">
      <c r="A4844" s="32" t="s">
        <v>1145</v>
      </c>
      <c r="B4844" s="32" t="s">
        <v>2601</v>
      </c>
      <c r="C4844" s="32">
        <v>1</v>
      </c>
      <c r="D4844" s="32">
        <v>1</v>
      </c>
      <c r="E4844" s="26" t="str">
        <f>IFERROR(MATCH(A4844,기사별유입!$J$3:$J$3072,0),"")</f>
        <v/>
      </c>
      <c r="F4844" s="26" t="str">
        <f>IF(E4844="","",E4844&amp;"@"&amp;COUNTIF($E$1:E4844,E4844))</f>
        <v/>
      </c>
      <c r="G4844" s="26" t="str">
        <f t="shared" si="75"/>
        <v>Naver.com</v>
      </c>
      <c r="I4844" s="26" t="str">
        <f>IF(E4844="","",INDEX('기사 리스트'!B:B,MATCH("https://skinnonews.com"&amp;A4844,'기사 리스트'!C:C,0)))</f>
        <v/>
      </c>
    </row>
    <row r="4845" spans="1:9">
      <c r="A4845" s="32" t="s">
        <v>3782</v>
      </c>
      <c r="B4845" s="32" t="s">
        <v>2596</v>
      </c>
      <c r="C4845" s="32">
        <v>1</v>
      </c>
      <c r="D4845" s="32">
        <v>1</v>
      </c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>Google 검색</v>
      </c>
      <c r="I4845" s="26" t="str">
        <f>IF(E4845="","",INDEX('기사 리스트'!B:B,MATCH("https://skinnonews.com"&amp;A4845,'기사 리스트'!C:C,0)))</f>
        <v/>
      </c>
    </row>
    <row r="4846" spans="1:9">
      <c r="A4846" s="32" t="s">
        <v>3782</v>
      </c>
      <c r="B4846" s="32" t="s">
        <v>2601</v>
      </c>
      <c r="C4846" s="32">
        <v>1</v>
      </c>
      <c r="D4846" s="32">
        <v>1</v>
      </c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>Naver.com</v>
      </c>
      <c r="I4846" s="26" t="str">
        <f>IF(E4846="","",INDEX('기사 리스트'!B:B,MATCH("https://skinnonews.com"&amp;A4846,'기사 리스트'!C:C,0)))</f>
        <v/>
      </c>
    </row>
    <row r="4847" spans="1:9">
      <c r="A4847" s="32" t="s">
        <v>4226</v>
      </c>
      <c r="B4847" s="32" t="s">
        <v>2596</v>
      </c>
      <c r="C4847" s="32">
        <v>1</v>
      </c>
      <c r="D4847" s="32">
        <v>1</v>
      </c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>Google 검색</v>
      </c>
      <c r="I4847" s="26" t="str">
        <f>IF(E4847="","",INDEX('기사 리스트'!B:B,MATCH("https://skinnonews.com"&amp;A4847,'기사 리스트'!C:C,0)))</f>
        <v/>
      </c>
    </row>
    <row r="4848" spans="1:9">
      <c r="A4848" s="32" t="s">
        <v>1914</v>
      </c>
      <c r="B4848" s="32" t="s">
        <v>2598</v>
      </c>
      <c r="C4848" s="32">
        <v>1</v>
      </c>
      <c r="D4848" s="32">
        <v>1</v>
      </c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>Naver 검색</v>
      </c>
      <c r="I4848" s="26" t="str">
        <f>IF(E4848="","",INDEX('기사 리스트'!B:B,MATCH("https://skinnonews.com"&amp;A4848,'기사 리스트'!C:C,0)))</f>
        <v/>
      </c>
    </row>
    <row r="4849" spans="1:9">
      <c r="A4849" s="32" t="s">
        <v>3268</v>
      </c>
      <c r="B4849" s="32" t="s">
        <v>2596</v>
      </c>
      <c r="C4849" s="32">
        <v>1</v>
      </c>
      <c r="D4849" s="32">
        <v>1</v>
      </c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>Google 검색</v>
      </c>
      <c r="I4849" s="26" t="str">
        <f>IF(E4849="","",INDEX('기사 리스트'!B:B,MATCH("https://skinnonews.com"&amp;A4849,'기사 리스트'!C:C,0)))</f>
        <v/>
      </c>
    </row>
    <row r="4850" spans="1:9">
      <c r="A4850" s="32" t="s">
        <v>3268</v>
      </c>
      <c r="B4850" s="32" t="s">
        <v>2598</v>
      </c>
      <c r="C4850" s="32">
        <v>1</v>
      </c>
      <c r="D4850" s="32">
        <v>1</v>
      </c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>Naver 검색</v>
      </c>
      <c r="I4850" s="26" t="str">
        <f>IF(E4850="","",INDEX('기사 리스트'!B:B,MATCH("https://skinnonews.com"&amp;A4850,'기사 리스트'!C:C,0)))</f>
        <v/>
      </c>
    </row>
    <row r="4851" spans="1:9">
      <c r="A4851" s="32" t="s">
        <v>3269</v>
      </c>
      <c r="B4851" s="32" t="s">
        <v>2598</v>
      </c>
      <c r="C4851" s="32">
        <v>1</v>
      </c>
      <c r="D4851" s="32">
        <v>1</v>
      </c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>Naver 검색</v>
      </c>
      <c r="I4851" s="26" t="str">
        <f>IF(E4851="","",INDEX('기사 리스트'!B:B,MATCH("https://skinnonews.com"&amp;A4851,'기사 리스트'!C:C,0)))</f>
        <v/>
      </c>
    </row>
    <row r="4852" spans="1:9">
      <c r="A4852" s="32" t="s">
        <v>1646</v>
      </c>
      <c r="B4852" s="32" t="s">
        <v>2597</v>
      </c>
      <c r="C4852" s="32">
        <v>1</v>
      </c>
      <c r="D4852" s="32">
        <v>1</v>
      </c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>직접유입</v>
      </c>
      <c r="I4852" s="26" t="str">
        <f>IF(E4852="","",INDEX('기사 리스트'!B:B,MATCH("https://skinnonews.com"&amp;A4852,'기사 리스트'!C:C,0)))</f>
        <v/>
      </c>
    </row>
    <row r="4853" spans="1:9">
      <c r="A4853" s="32" t="s">
        <v>4227</v>
      </c>
      <c r="B4853" s="32" t="s">
        <v>2596</v>
      </c>
      <c r="C4853" s="32">
        <v>1</v>
      </c>
      <c r="D4853" s="32">
        <v>1</v>
      </c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>Google 검색</v>
      </c>
      <c r="I4853" s="26" t="str">
        <f>IF(E4853="","",INDEX('기사 리스트'!B:B,MATCH("https://skinnonews.com"&amp;A4853,'기사 리스트'!C:C,0)))</f>
        <v/>
      </c>
    </row>
    <row r="4854" spans="1:9">
      <c r="A4854" s="32" t="s">
        <v>1816</v>
      </c>
      <c r="B4854" s="32" t="s">
        <v>2597</v>
      </c>
      <c r="C4854" s="32">
        <v>1</v>
      </c>
      <c r="D4854" s="32">
        <v>1</v>
      </c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>직접유입</v>
      </c>
      <c r="I4854" s="26" t="str">
        <f>IF(E4854="","",INDEX('기사 리스트'!B:B,MATCH("https://skinnonews.com"&amp;A4854,'기사 리스트'!C:C,0)))</f>
        <v/>
      </c>
    </row>
    <row r="4855" spans="1:9">
      <c r="A4855" s="32" t="s">
        <v>4228</v>
      </c>
      <c r="B4855" s="32" t="s">
        <v>2596</v>
      </c>
      <c r="C4855" s="32">
        <v>1</v>
      </c>
      <c r="D4855" s="32">
        <v>1</v>
      </c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>Google 검색</v>
      </c>
      <c r="I4855" s="26" t="str">
        <f>IF(E4855="","",INDEX('기사 리스트'!B:B,MATCH("https://skinnonews.com"&amp;A4855,'기사 리스트'!C:C,0)))</f>
        <v/>
      </c>
    </row>
    <row r="4856" spans="1:9">
      <c r="A4856" s="32" t="s">
        <v>4229</v>
      </c>
      <c r="B4856" s="32" t="s">
        <v>2596</v>
      </c>
      <c r="C4856" s="32">
        <v>1</v>
      </c>
      <c r="D4856" s="32">
        <v>1</v>
      </c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>Google 검색</v>
      </c>
      <c r="I4856" s="26" t="str">
        <f>IF(E4856="","",INDEX('기사 리스트'!B:B,MATCH("https://skinnonews.com"&amp;A4856,'기사 리스트'!C:C,0)))</f>
        <v/>
      </c>
    </row>
    <row r="4857" spans="1:9">
      <c r="A4857" s="32" t="s">
        <v>4230</v>
      </c>
      <c r="B4857" s="32" t="s">
        <v>2597</v>
      </c>
      <c r="C4857" s="32">
        <v>1</v>
      </c>
      <c r="D4857" s="32">
        <v>1</v>
      </c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>직접유입</v>
      </c>
      <c r="I4857" s="26" t="str">
        <f>IF(E4857="","",INDEX('기사 리스트'!B:B,MATCH("https://skinnonews.com"&amp;A4857,'기사 리스트'!C:C,0)))</f>
        <v/>
      </c>
    </row>
    <row r="4858" spans="1:9">
      <c r="A4858" s="32" t="s">
        <v>2466</v>
      </c>
      <c r="B4858" s="32" t="s">
        <v>2597</v>
      </c>
      <c r="C4858" s="32">
        <v>1</v>
      </c>
      <c r="D4858" s="32">
        <v>1</v>
      </c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>직접유입</v>
      </c>
      <c r="I4858" s="26" t="str">
        <f>IF(E4858="","",INDEX('기사 리스트'!B:B,MATCH("https://skinnonews.com"&amp;A4858,'기사 리스트'!C:C,0)))</f>
        <v/>
      </c>
    </row>
    <row r="4859" spans="1:9">
      <c r="A4859" s="32" t="s">
        <v>4231</v>
      </c>
      <c r="B4859" s="32" t="s">
        <v>2596</v>
      </c>
      <c r="C4859" s="32">
        <v>1</v>
      </c>
      <c r="D4859" s="32">
        <v>1</v>
      </c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>Google 검색</v>
      </c>
      <c r="I4859" s="26" t="str">
        <f>IF(E4859="","",INDEX('기사 리스트'!B:B,MATCH("https://skinnonews.com"&amp;A4859,'기사 리스트'!C:C,0)))</f>
        <v/>
      </c>
    </row>
    <row r="4860" spans="1:9">
      <c r="A4860" s="32" t="s">
        <v>2283</v>
      </c>
      <c r="B4860" s="32" t="s">
        <v>2596</v>
      </c>
      <c r="C4860" s="32">
        <v>1</v>
      </c>
      <c r="D4860" s="32">
        <v>1</v>
      </c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>Google 검색</v>
      </c>
      <c r="I4860" s="26" t="str">
        <f>IF(E4860="","",INDEX('기사 리스트'!B:B,MATCH("https://skinnonews.com"&amp;A4860,'기사 리스트'!C:C,0)))</f>
        <v/>
      </c>
    </row>
    <row r="4861" spans="1:9">
      <c r="A4861" s="32" t="s">
        <v>2284</v>
      </c>
      <c r="B4861" s="32" t="s">
        <v>2597</v>
      </c>
      <c r="C4861" s="32">
        <v>1</v>
      </c>
      <c r="D4861" s="32">
        <v>1</v>
      </c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>직접유입</v>
      </c>
      <c r="I4861" s="26" t="str">
        <f>IF(E4861="","",INDEX('기사 리스트'!B:B,MATCH("https://skinnonews.com"&amp;A4861,'기사 리스트'!C:C,0)))</f>
        <v/>
      </c>
    </row>
    <row r="4862" spans="1:9">
      <c r="A4862" s="32" t="s">
        <v>4232</v>
      </c>
      <c r="B4862" s="32" t="s">
        <v>2598</v>
      </c>
      <c r="C4862" s="32">
        <v>1</v>
      </c>
      <c r="D4862" s="32">
        <v>1</v>
      </c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>Naver 검색</v>
      </c>
      <c r="I4862" s="26" t="str">
        <f>IF(E4862="","",INDEX('기사 리스트'!B:B,MATCH("https://skinnonews.com"&amp;A4862,'기사 리스트'!C:C,0)))</f>
        <v/>
      </c>
    </row>
    <row r="4863" spans="1:9">
      <c r="A4863" s="32" t="s">
        <v>3166</v>
      </c>
      <c r="B4863" s="32" t="s">
        <v>2598</v>
      </c>
      <c r="C4863" s="32">
        <v>1</v>
      </c>
      <c r="D4863" s="32">
        <v>1</v>
      </c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>Naver 검색</v>
      </c>
      <c r="I4863" s="26" t="str">
        <f>IF(E4863="","",INDEX('기사 리스트'!B:B,MATCH("https://skinnonews.com"&amp;A4863,'기사 리스트'!C:C,0)))</f>
        <v/>
      </c>
    </row>
    <row r="4864" spans="1:9">
      <c r="A4864" s="32" t="s">
        <v>3167</v>
      </c>
      <c r="B4864" s="32" t="s">
        <v>2596</v>
      </c>
      <c r="C4864" s="32">
        <v>1</v>
      </c>
      <c r="D4864" s="32">
        <v>1</v>
      </c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>Google 검색</v>
      </c>
      <c r="I4864" s="26" t="str">
        <f>IF(E4864="","",INDEX('기사 리스트'!B:B,MATCH("https://skinnonews.com"&amp;A4864,'기사 리스트'!C:C,0)))</f>
        <v/>
      </c>
    </row>
    <row r="4865" spans="1:9">
      <c r="A4865" s="32" t="s">
        <v>4233</v>
      </c>
      <c r="B4865" s="32" t="s">
        <v>2596</v>
      </c>
      <c r="C4865" s="32">
        <v>1</v>
      </c>
      <c r="D4865" s="32">
        <v>1</v>
      </c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>Google 검색</v>
      </c>
      <c r="I4865" s="26" t="str">
        <f>IF(E4865="","",INDEX('기사 리스트'!B:B,MATCH("https://skinnonews.com"&amp;A4865,'기사 리스트'!C:C,0)))</f>
        <v/>
      </c>
    </row>
    <row r="4866" spans="1:9">
      <c r="A4866" s="32" t="s">
        <v>2014</v>
      </c>
      <c r="B4866" s="32" t="s">
        <v>2597</v>
      </c>
      <c r="C4866" s="32">
        <v>1</v>
      </c>
      <c r="D4866" s="32">
        <v>1</v>
      </c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>직접유입</v>
      </c>
      <c r="I4866" s="26" t="str">
        <f>IF(E4866="","",INDEX('기사 리스트'!B:B,MATCH("https://skinnonews.com"&amp;A4866,'기사 리스트'!C:C,0)))</f>
        <v/>
      </c>
    </row>
    <row r="4867" spans="1:9">
      <c r="A4867" s="32" t="s">
        <v>4234</v>
      </c>
      <c r="B4867" s="32" t="s">
        <v>2597</v>
      </c>
      <c r="C4867" s="32">
        <v>1</v>
      </c>
      <c r="D4867" s="32">
        <v>1</v>
      </c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>직접유입</v>
      </c>
      <c r="I4867" s="26" t="str">
        <f>IF(E4867="","",INDEX('기사 리스트'!B:B,MATCH("https://skinnonews.com"&amp;A4867,'기사 리스트'!C:C,0)))</f>
        <v/>
      </c>
    </row>
    <row r="4868" spans="1:9">
      <c r="A4868" s="32" t="s">
        <v>4235</v>
      </c>
      <c r="B4868" s="32" t="s">
        <v>2596</v>
      </c>
      <c r="C4868" s="32">
        <v>1</v>
      </c>
      <c r="D4868" s="32">
        <v>1</v>
      </c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>Google 검색</v>
      </c>
      <c r="I4868" s="26" t="str">
        <f>IF(E4868="","",INDEX('기사 리스트'!B:B,MATCH("https://skinnonews.com"&amp;A4868,'기사 리스트'!C:C,0)))</f>
        <v/>
      </c>
    </row>
    <row r="4869" spans="1:9">
      <c r="A4869" s="32" t="s">
        <v>2286</v>
      </c>
      <c r="B4869" s="32" t="s">
        <v>2596</v>
      </c>
      <c r="C4869" s="32">
        <v>1</v>
      </c>
      <c r="D4869" s="32">
        <v>1</v>
      </c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>Google 검색</v>
      </c>
      <c r="I4869" s="26" t="str">
        <f>IF(E4869="","",INDEX('기사 리스트'!B:B,MATCH("https://skinnonews.com"&amp;A4869,'기사 리스트'!C:C,0)))</f>
        <v/>
      </c>
    </row>
    <row r="4870" spans="1:9">
      <c r="A4870" s="32" t="s">
        <v>1917</v>
      </c>
      <c r="B4870" s="32" t="s">
        <v>2601</v>
      </c>
      <c r="C4870" s="32">
        <v>1</v>
      </c>
      <c r="D4870" s="32">
        <v>1</v>
      </c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>Naver.com</v>
      </c>
      <c r="I4870" s="26" t="str">
        <f>IF(E4870="","",INDEX('기사 리스트'!B:B,MATCH("https://skinnonews.com"&amp;A4870,'기사 리스트'!C:C,0)))</f>
        <v/>
      </c>
    </row>
    <row r="4871" spans="1:9">
      <c r="A4871" s="32" t="s">
        <v>1229</v>
      </c>
      <c r="B4871" s="32" t="s">
        <v>2609</v>
      </c>
      <c r="C4871" s="32">
        <v>1</v>
      </c>
      <c r="D4871" s="32">
        <v>1</v>
      </c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>Bing</v>
      </c>
      <c r="I4871" s="26" t="str">
        <f>IF(E4871="","",INDEX('기사 리스트'!B:B,MATCH("https://skinnonews.com"&amp;A4871,'기사 리스트'!C:C,0)))</f>
        <v/>
      </c>
    </row>
    <row r="4872" spans="1:9">
      <c r="A4872" s="32" t="s">
        <v>1229</v>
      </c>
      <c r="B4872" s="32" t="s">
        <v>2640</v>
      </c>
      <c r="C4872" s="32">
        <v>1</v>
      </c>
      <c r="D4872" s="32">
        <v>1</v>
      </c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>Daum</v>
      </c>
      <c r="I4872" s="26" t="str">
        <f>IF(E4872="","",INDEX('기사 리스트'!B:B,MATCH("https://skinnonews.com"&amp;A4872,'기사 리스트'!C:C,0)))</f>
        <v/>
      </c>
    </row>
    <row r="4873" spans="1:9">
      <c r="A4873" s="32" t="s">
        <v>1229</v>
      </c>
      <c r="B4873" s="32" t="s">
        <v>2606</v>
      </c>
      <c r="C4873" s="32">
        <v>1</v>
      </c>
      <c r="D4873" s="32">
        <v>1</v>
      </c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>M.search.naver.com</v>
      </c>
      <c r="I4873" s="26" t="str">
        <f>IF(E4873="","",INDEX('기사 리스트'!B:B,MATCH("https://skinnonews.com"&amp;A4873,'기사 리스트'!C:C,0)))</f>
        <v/>
      </c>
    </row>
    <row r="4874" spans="1:9">
      <c r="A4874" s="32" t="s">
        <v>1219</v>
      </c>
      <c r="B4874" s="32" t="s">
        <v>2597</v>
      </c>
      <c r="C4874" s="32">
        <v>1</v>
      </c>
      <c r="D4874" s="32">
        <v>1</v>
      </c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>직접유입</v>
      </c>
      <c r="I4874" s="26" t="str">
        <f>IF(E4874="","",INDEX('기사 리스트'!B:B,MATCH("https://skinnonews.com"&amp;A4874,'기사 리스트'!C:C,0)))</f>
        <v/>
      </c>
    </row>
    <row r="4875" spans="1:9">
      <c r="A4875" s="32" t="s">
        <v>1473</v>
      </c>
      <c r="B4875" s="32" t="s">
        <v>2597</v>
      </c>
      <c r="C4875" s="32">
        <v>1</v>
      </c>
      <c r="D4875" s="32">
        <v>1</v>
      </c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>직접유입</v>
      </c>
      <c r="I4875" s="26" t="str">
        <f>IF(E4875="","",INDEX('기사 리스트'!B:B,MATCH("https://skinnonews.com"&amp;A4875,'기사 리스트'!C:C,0)))</f>
        <v/>
      </c>
    </row>
    <row r="4876" spans="1:9">
      <c r="A4876" s="32" t="s">
        <v>1473</v>
      </c>
      <c r="B4876" s="32" t="s">
        <v>2598</v>
      </c>
      <c r="C4876" s="32">
        <v>1</v>
      </c>
      <c r="D4876" s="32">
        <v>1</v>
      </c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>Naver 검색</v>
      </c>
      <c r="I4876" s="26" t="str">
        <f>IF(E4876="","",INDEX('기사 리스트'!B:B,MATCH("https://skinnonews.com"&amp;A4876,'기사 리스트'!C:C,0)))</f>
        <v/>
      </c>
    </row>
    <row r="4877" spans="1:9">
      <c r="A4877" s="32" t="s">
        <v>4236</v>
      </c>
      <c r="B4877" s="32" t="s">
        <v>2596</v>
      </c>
      <c r="C4877" s="32">
        <v>1</v>
      </c>
      <c r="D4877" s="32">
        <v>1</v>
      </c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>Google 검색</v>
      </c>
      <c r="I4877" s="26" t="str">
        <f>IF(E4877="","",INDEX('기사 리스트'!B:B,MATCH("https://skinnonews.com"&amp;A4877,'기사 리스트'!C:C,0)))</f>
        <v/>
      </c>
    </row>
    <row r="4878" spans="1:9">
      <c r="A4878" s="32" t="s">
        <v>1474</v>
      </c>
      <c r="B4878" s="32" t="s">
        <v>2597</v>
      </c>
      <c r="C4878" s="32">
        <v>1</v>
      </c>
      <c r="D4878" s="32">
        <v>1</v>
      </c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>직접유입</v>
      </c>
      <c r="I4878" s="26" t="str">
        <f>IF(E4878="","",INDEX('기사 리스트'!B:B,MATCH("https://skinnonews.com"&amp;A4878,'기사 리스트'!C:C,0)))</f>
        <v/>
      </c>
    </row>
    <row r="4879" spans="1:9">
      <c r="A4879" s="32" t="s">
        <v>1474</v>
      </c>
      <c r="B4879" s="32" t="s">
        <v>2647</v>
      </c>
      <c r="C4879" s="32">
        <v>1</v>
      </c>
      <c r="D4879" s="32">
        <v>1</v>
      </c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>M.search.daum.net</v>
      </c>
      <c r="I4879" s="26" t="str">
        <f>IF(E4879="","",INDEX('기사 리스트'!B:B,MATCH("https://skinnonews.com"&amp;A4879,'기사 리스트'!C:C,0)))</f>
        <v/>
      </c>
    </row>
    <row r="4880" spans="1:9">
      <c r="A4880" s="32" t="s">
        <v>1251</v>
      </c>
      <c r="B4880" s="32" t="s">
        <v>2626</v>
      </c>
      <c r="C4880" s="32">
        <v>1</v>
      </c>
      <c r="D4880" s="32">
        <v>1</v>
      </c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>M.blog.naver.com</v>
      </c>
      <c r="I4880" s="26" t="str">
        <f>IF(E4880="","",INDEX('기사 리스트'!B:B,MATCH("https://skinnonews.com"&amp;A4880,'기사 리스트'!C:C,0)))</f>
        <v/>
      </c>
    </row>
    <row r="4881" spans="1:9">
      <c r="A4881" s="32" t="s">
        <v>4237</v>
      </c>
      <c r="B4881" s="32" t="s">
        <v>2596</v>
      </c>
      <c r="C4881" s="32">
        <v>1</v>
      </c>
      <c r="D4881" s="32">
        <v>1</v>
      </c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>Google 검색</v>
      </c>
      <c r="I4881" s="26" t="str">
        <f>IF(E4881="","",INDEX('기사 리스트'!B:B,MATCH("https://skinnonews.com"&amp;A4881,'기사 리스트'!C:C,0)))</f>
        <v/>
      </c>
    </row>
    <row r="4882" spans="1:9">
      <c r="A4882" s="32" t="s">
        <v>1182</v>
      </c>
      <c r="B4882" s="32" t="s">
        <v>2612</v>
      </c>
      <c r="C4882" s="32">
        <v>1</v>
      </c>
      <c r="D4882" s="32">
        <v>1</v>
      </c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>Youtube.com</v>
      </c>
      <c r="I4882" s="26" t="str">
        <f>IF(E4882="","",INDEX('기사 리스트'!B:B,MATCH("https://skinnonews.com"&amp;A4882,'기사 리스트'!C:C,0)))</f>
        <v/>
      </c>
    </row>
    <row r="4883" spans="1:9">
      <c r="A4883" s="32" t="s">
        <v>4238</v>
      </c>
      <c r="B4883" s="32" t="s">
        <v>2612</v>
      </c>
      <c r="C4883" s="32">
        <v>1</v>
      </c>
      <c r="D4883" s="32">
        <v>1</v>
      </c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>Youtube.com</v>
      </c>
      <c r="I4883" s="26" t="str">
        <f>IF(E4883="","",INDEX('기사 리스트'!B:B,MATCH("https://skinnonews.com"&amp;A4883,'기사 리스트'!C:C,0)))</f>
        <v/>
      </c>
    </row>
    <row r="4884" spans="1:9">
      <c r="A4884" s="32" t="s">
        <v>2287</v>
      </c>
      <c r="B4884" s="32" t="s">
        <v>2597</v>
      </c>
      <c r="C4884" s="32">
        <v>1</v>
      </c>
      <c r="D4884" s="32">
        <v>1</v>
      </c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>직접유입</v>
      </c>
      <c r="I4884" s="26" t="str">
        <f>IF(E4884="","",INDEX('기사 리스트'!B:B,MATCH("https://skinnonews.com"&amp;A4884,'기사 리스트'!C:C,0)))</f>
        <v/>
      </c>
    </row>
    <row r="4885" spans="1:9">
      <c r="A4885" s="32" t="s">
        <v>2287</v>
      </c>
      <c r="B4885" s="32" t="s">
        <v>2612</v>
      </c>
      <c r="C4885" s="32">
        <v>1</v>
      </c>
      <c r="D4885" s="32">
        <v>1</v>
      </c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>Youtube.com</v>
      </c>
      <c r="I4885" s="26" t="str">
        <f>IF(E4885="","",INDEX('기사 리스트'!B:B,MATCH("https://skinnonews.com"&amp;A4885,'기사 리스트'!C:C,0)))</f>
        <v/>
      </c>
    </row>
    <row r="4886" spans="1:9">
      <c r="A4886" s="32" t="s">
        <v>1299</v>
      </c>
      <c r="B4886" s="32" t="s">
        <v>2609</v>
      </c>
      <c r="C4886" s="32">
        <v>1</v>
      </c>
      <c r="D4886" s="32">
        <v>1</v>
      </c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>Bing</v>
      </c>
      <c r="I4886" s="26" t="str">
        <f>IF(E4886="","",INDEX('기사 리스트'!B:B,MATCH("https://skinnonews.com"&amp;A4886,'기사 리스트'!C:C,0)))</f>
        <v/>
      </c>
    </row>
    <row r="4887" spans="1:9">
      <c r="A4887" s="32" t="s">
        <v>2846</v>
      </c>
      <c r="B4887" s="32" t="s">
        <v>2596</v>
      </c>
      <c r="C4887" s="32">
        <v>1</v>
      </c>
      <c r="D4887" s="32">
        <v>1</v>
      </c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>Google 검색</v>
      </c>
      <c r="I4887" s="26" t="str">
        <f>IF(E4887="","",INDEX('기사 리스트'!B:B,MATCH("https://skinnonews.com"&amp;A4887,'기사 리스트'!C:C,0)))</f>
        <v/>
      </c>
    </row>
    <row r="4888" spans="1:9">
      <c r="A4888" s="32" t="s">
        <v>3035</v>
      </c>
      <c r="B4888" s="32" t="s">
        <v>2596</v>
      </c>
      <c r="C4888" s="32">
        <v>1</v>
      </c>
      <c r="D4888" s="32">
        <v>0</v>
      </c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>Google 검색</v>
      </c>
      <c r="I4888" s="26" t="str">
        <f>IF(E4888="","",INDEX('기사 리스트'!B:B,MATCH("https://skinnonews.com"&amp;A4888,'기사 리스트'!C:C,0)))</f>
        <v/>
      </c>
    </row>
    <row r="4889" spans="1:9">
      <c r="A4889" s="32" t="s">
        <v>2470</v>
      </c>
      <c r="B4889" s="32" t="s">
        <v>2612</v>
      </c>
      <c r="C4889" s="32">
        <v>1</v>
      </c>
      <c r="D4889" s="32">
        <v>1</v>
      </c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>Youtube.com</v>
      </c>
      <c r="I4889" s="26" t="str">
        <f>IF(E4889="","",INDEX('기사 리스트'!B:B,MATCH("https://skinnonews.com"&amp;A4889,'기사 리스트'!C:C,0)))</f>
        <v/>
      </c>
    </row>
    <row r="4890" spans="1:9">
      <c r="A4890" s="32" t="s">
        <v>4239</v>
      </c>
      <c r="B4890" s="32" t="s">
        <v>2596</v>
      </c>
      <c r="C4890" s="32">
        <v>1</v>
      </c>
      <c r="D4890" s="32">
        <v>1</v>
      </c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>Google 검색</v>
      </c>
      <c r="I4890" s="26" t="str">
        <f>IF(E4890="","",INDEX('기사 리스트'!B:B,MATCH("https://skinnonews.com"&amp;A4890,'기사 리스트'!C:C,0)))</f>
        <v/>
      </c>
    </row>
    <row r="4891" spans="1:9">
      <c r="A4891" s="32" t="s">
        <v>1475</v>
      </c>
      <c r="B4891" s="32" t="s">
        <v>2597</v>
      </c>
      <c r="C4891" s="32">
        <v>1</v>
      </c>
      <c r="D4891" s="32">
        <v>1</v>
      </c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>직접유입</v>
      </c>
      <c r="I4891" s="26" t="str">
        <f>IF(E4891="","",INDEX('기사 리스트'!B:B,MATCH("https://skinnonews.com"&amp;A4891,'기사 리스트'!C:C,0)))</f>
        <v/>
      </c>
    </row>
    <row r="4892" spans="1:9">
      <c r="A4892" s="32" t="s">
        <v>2847</v>
      </c>
      <c r="B4892" s="32" t="s">
        <v>2596</v>
      </c>
      <c r="C4892" s="32">
        <v>1</v>
      </c>
      <c r="D4892" s="32">
        <v>1</v>
      </c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>Google 검색</v>
      </c>
      <c r="I4892" s="26" t="str">
        <f>IF(E4892="","",INDEX('기사 리스트'!B:B,MATCH("https://skinnonews.com"&amp;A4892,'기사 리스트'!C:C,0)))</f>
        <v/>
      </c>
    </row>
    <row r="4893" spans="1:9">
      <c r="A4893" s="32" t="s">
        <v>2015</v>
      </c>
      <c r="B4893" s="32" t="s">
        <v>2596</v>
      </c>
      <c r="C4893" s="32">
        <v>1</v>
      </c>
      <c r="D4893" s="32">
        <v>1</v>
      </c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>Google 검색</v>
      </c>
      <c r="I4893" s="26" t="str">
        <f>IF(E4893="","",INDEX('기사 리스트'!B:B,MATCH("https://skinnonews.com"&amp;A4893,'기사 리스트'!C:C,0)))</f>
        <v/>
      </c>
    </row>
    <row r="4894" spans="1:9">
      <c r="A4894" s="32" t="s">
        <v>4240</v>
      </c>
      <c r="B4894" s="32" t="s">
        <v>2596</v>
      </c>
      <c r="C4894" s="32">
        <v>1</v>
      </c>
      <c r="D4894" s="32">
        <v>1</v>
      </c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>Google 검색</v>
      </c>
      <c r="I4894" s="26" t="str">
        <f>IF(E4894="","",INDEX('기사 리스트'!B:B,MATCH("https://skinnonews.com"&amp;A4894,'기사 리스트'!C:C,0)))</f>
        <v/>
      </c>
    </row>
    <row r="4895" spans="1:9">
      <c r="A4895" s="32" t="s">
        <v>1230</v>
      </c>
      <c r="B4895" s="32" t="s">
        <v>2609</v>
      </c>
      <c r="C4895" s="32">
        <v>1</v>
      </c>
      <c r="D4895" s="32">
        <v>1</v>
      </c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>Bing</v>
      </c>
      <c r="I4895" s="26" t="str">
        <f>IF(E4895="","",INDEX('기사 리스트'!B:B,MATCH("https://skinnonews.com"&amp;A4895,'기사 리스트'!C:C,0)))</f>
        <v/>
      </c>
    </row>
    <row r="4896" spans="1:9">
      <c r="A4896" s="32" t="s">
        <v>4241</v>
      </c>
      <c r="B4896" s="32" t="s">
        <v>2598</v>
      </c>
      <c r="C4896" s="32">
        <v>1</v>
      </c>
      <c r="D4896" s="32">
        <v>1</v>
      </c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>Naver 검색</v>
      </c>
      <c r="I4896" s="26" t="str">
        <f>IF(E4896="","",INDEX('기사 리스트'!B:B,MATCH("https://skinnonews.com"&amp;A4896,'기사 리스트'!C:C,0)))</f>
        <v/>
      </c>
    </row>
    <row r="4897" spans="1:9">
      <c r="A4897" s="32" t="s">
        <v>4242</v>
      </c>
      <c r="B4897" s="32" t="s">
        <v>2596</v>
      </c>
      <c r="C4897" s="32">
        <v>1</v>
      </c>
      <c r="D4897" s="32">
        <v>1</v>
      </c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>Google 검색</v>
      </c>
      <c r="I4897" s="26" t="str">
        <f>IF(E4897="","",INDEX('기사 리스트'!B:B,MATCH("https://skinnonews.com"&amp;A4897,'기사 리스트'!C:C,0)))</f>
        <v/>
      </c>
    </row>
    <row r="4898" spans="1:9">
      <c r="A4898" s="32" t="s">
        <v>1131</v>
      </c>
      <c r="B4898" s="32" t="s">
        <v>2609</v>
      </c>
      <c r="C4898" s="32">
        <v>1</v>
      </c>
      <c r="D4898" s="32">
        <v>1</v>
      </c>
      <c r="E4898" s="26" t="str">
        <f>IFERROR(MATCH(A4898,기사별유입!$J$3:$J$3072,0),"")</f>
        <v/>
      </c>
      <c r="F4898" s="26" t="str">
        <f>IF(E4898="","",E4898&amp;"@"&amp;COUNTIF($E$1:E4898,E4898))</f>
        <v/>
      </c>
      <c r="G4898" s="26" t="str">
        <f t="shared" si="76"/>
        <v>Bing</v>
      </c>
      <c r="I4898" s="26" t="str">
        <f>IF(E4898="","",INDEX('기사 리스트'!B:B,MATCH("https://skinnonews.com"&amp;A4898,'기사 리스트'!C:C,0)))</f>
        <v/>
      </c>
    </row>
    <row r="4899" spans="1:9">
      <c r="A4899" s="32" t="s">
        <v>1817</v>
      </c>
      <c r="B4899" s="32" t="s">
        <v>2597</v>
      </c>
      <c r="C4899" s="32">
        <v>1</v>
      </c>
      <c r="D4899" s="32">
        <v>1</v>
      </c>
      <c r="E4899" s="26" t="str">
        <f>IFERROR(MATCH(A4899,기사별유입!$J$3:$J$3072,0),"")</f>
        <v/>
      </c>
      <c r="F4899" s="26" t="str">
        <f>IF(E4899="","",E4899&amp;"@"&amp;COUNTIF($E$1:E4899,E4899))</f>
        <v/>
      </c>
      <c r="G4899" s="26" t="str">
        <f t="shared" si="76"/>
        <v>직접유입</v>
      </c>
      <c r="I4899" s="26" t="str">
        <f>IF(E4899="","",INDEX('기사 리스트'!B:B,MATCH("https://skinnonews.com"&amp;A4899,'기사 리스트'!C:C,0)))</f>
        <v/>
      </c>
    </row>
    <row r="4900" spans="1:9">
      <c r="A4900" s="32" t="s">
        <v>1817</v>
      </c>
      <c r="B4900" s="32" t="s">
        <v>2596</v>
      </c>
      <c r="C4900" s="32">
        <v>1</v>
      </c>
      <c r="D4900" s="32">
        <v>1</v>
      </c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>Google 검색</v>
      </c>
      <c r="I4900" s="26" t="str">
        <f>IF(E4900="","",INDEX('기사 리스트'!B:B,MATCH("https://skinnonews.com"&amp;A4900,'기사 리스트'!C:C,0)))</f>
        <v/>
      </c>
    </row>
    <row r="4901" spans="1:9">
      <c r="A4901" s="32" t="s">
        <v>2288</v>
      </c>
      <c r="B4901" s="32" t="s">
        <v>2597</v>
      </c>
      <c r="C4901" s="32">
        <v>1</v>
      </c>
      <c r="D4901" s="32">
        <v>1</v>
      </c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>직접유입</v>
      </c>
      <c r="I4901" s="26" t="str">
        <f>IF(E4901="","",INDEX('기사 리스트'!B:B,MATCH("https://skinnonews.com"&amp;A4901,'기사 리스트'!C:C,0)))</f>
        <v/>
      </c>
    </row>
    <row r="4902" spans="1:9">
      <c r="A4902" s="32" t="s">
        <v>2289</v>
      </c>
      <c r="B4902" s="32" t="s">
        <v>2597</v>
      </c>
      <c r="C4902" s="32">
        <v>1</v>
      </c>
      <c r="D4902" s="32">
        <v>1</v>
      </c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>직접유입</v>
      </c>
      <c r="I4902" s="26" t="str">
        <f>IF(E4902="","",INDEX('기사 리스트'!B:B,MATCH("https://skinnonews.com"&amp;A4902,'기사 리스트'!C:C,0)))</f>
        <v/>
      </c>
    </row>
    <row r="4903" spans="1:9">
      <c r="A4903" s="32" t="s">
        <v>2289</v>
      </c>
      <c r="B4903" s="32" t="s">
        <v>2599</v>
      </c>
      <c r="C4903" s="32">
        <v>1</v>
      </c>
      <c r="D4903" s="32">
        <v>1</v>
      </c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>Sk-on.com</v>
      </c>
      <c r="I4903" s="26" t="str">
        <f>IF(E4903="","",INDEX('기사 리스트'!B:B,MATCH("https://skinnonews.com"&amp;A4903,'기사 리스트'!C:C,0)))</f>
        <v/>
      </c>
    </row>
    <row r="4904" spans="1:9">
      <c r="A4904" s="32" t="s">
        <v>1424</v>
      </c>
      <c r="B4904" s="32" t="s">
        <v>2597</v>
      </c>
      <c r="C4904" s="32">
        <v>1</v>
      </c>
      <c r="D4904" s="32">
        <v>1</v>
      </c>
      <c r="E4904" s="26" t="str">
        <f>IFERROR(MATCH(A4904,기사별유입!$J$3:$J$3072,0),"")</f>
        <v/>
      </c>
      <c r="F4904" s="26" t="str">
        <f>IF(E4904="","",E4904&amp;"@"&amp;COUNTIF($E$1:E4904,E4904))</f>
        <v/>
      </c>
      <c r="G4904" s="26" t="str">
        <f t="shared" si="76"/>
        <v>직접유입</v>
      </c>
      <c r="I4904" s="26" t="str">
        <f>IF(E4904="","",INDEX('기사 리스트'!B:B,MATCH("https://skinnonews.com"&amp;A4904,'기사 리스트'!C:C,0)))</f>
        <v/>
      </c>
    </row>
    <row r="4905" spans="1:9">
      <c r="A4905" s="32" t="s">
        <v>1424</v>
      </c>
      <c r="B4905" s="32" t="s">
        <v>2609</v>
      </c>
      <c r="C4905" s="32">
        <v>1</v>
      </c>
      <c r="D4905" s="32">
        <v>1</v>
      </c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>Bing</v>
      </c>
      <c r="I4905" s="26" t="str">
        <f>IF(E4905="","",INDEX('기사 리스트'!B:B,MATCH("https://skinnonews.com"&amp;A4905,'기사 리스트'!C:C,0)))</f>
        <v/>
      </c>
    </row>
    <row r="4906" spans="1:9">
      <c r="A4906" s="32" t="s">
        <v>3626</v>
      </c>
      <c r="B4906" s="32" t="s">
        <v>2598</v>
      </c>
      <c r="C4906" s="32">
        <v>1</v>
      </c>
      <c r="D4906" s="32">
        <v>1</v>
      </c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>Naver 검색</v>
      </c>
      <c r="I4906" s="26" t="str">
        <f>IF(E4906="","",INDEX('기사 리스트'!B:B,MATCH("https://skinnonews.com"&amp;A4906,'기사 리스트'!C:C,0)))</f>
        <v/>
      </c>
    </row>
    <row r="4907" spans="1:9">
      <c r="A4907" s="32" t="s">
        <v>2792</v>
      </c>
      <c r="B4907" s="32" t="s">
        <v>2596</v>
      </c>
      <c r="C4907" s="32">
        <v>1</v>
      </c>
      <c r="D4907" s="32">
        <v>1</v>
      </c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>Google 검색</v>
      </c>
      <c r="I4907" s="26" t="str">
        <f>IF(E4907="","",INDEX('기사 리스트'!B:B,MATCH("https://skinnonews.com"&amp;A4907,'기사 리스트'!C:C,0)))</f>
        <v/>
      </c>
    </row>
    <row r="4908" spans="1:9">
      <c r="A4908" s="32" t="s">
        <v>2472</v>
      </c>
      <c r="B4908" s="32" t="s">
        <v>2596</v>
      </c>
      <c r="C4908" s="32">
        <v>1</v>
      </c>
      <c r="D4908" s="32">
        <v>1</v>
      </c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>Google 검색</v>
      </c>
      <c r="I4908" s="26" t="str">
        <f>IF(E4908="","",INDEX('기사 리스트'!B:B,MATCH("https://skinnonews.com"&amp;A4908,'기사 리스트'!C:C,0)))</f>
        <v/>
      </c>
    </row>
    <row r="4909" spans="1:9">
      <c r="A4909" s="32" t="s">
        <v>2473</v>
      </c>
      <c r="B4909" s="32" t="s">
        <v>2596</v>
      </c>
      <c r="C4909" s="32">
        <v>1</v>
      </c>
      <c r="D4909" s="32">
        <v>1</v>
      </c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>Google 검색</v>
      </c>
      <c r="I4909" s="26" t="str">
        <f>IF(E4909="","",INDEX('기사 리스트'!B:B,MATCH("https://skinnonews.com"&amp;A4909,'기사 리스트'!C:C,0)))</f>
        <v/>
      </c>
    </row>
    <row r="4910" spans="1:9">
      <c r="A4910" s="32" t="s">
        <v>3046</v>
      </c>
      <c r="B4910" s="32" t="s">
        <v>2632</v>
      </c>
      <c r="C4910" s="32">
        <v>1</v>
      </c>
      <c r="D4910" s="32">
        <v>1</v>
      </c>
      <c r="E4910" s="26" t="str">
        <f>IFERROR(MATCH(A4910,기사별유입!$J$3:$J$3072,0),"")</f>
        <v/>
      </c>
      <c r="F4910" s="26" t="str">
        <f>IF(E4910="","",E4910&amp;"@"&amp;COUNTIF($E$1:E4910,E4910))</f>
        <v/>
      </c>
      <c r="G4910" s="26" t="str">
        <f t="shared" si="76"/>
        <v>Skglobalchemical.com</v>
      </c>
      <c r="I4910" s="26" t="str">
        <f>IF(E4910="","",INDEX('기사 리스트'!B:B,MATCH("https://skinnonews.com"&amp;A4910,'기사 리스트'!C:C,0)))</f>
        <v/>
      </c>
    </row>
    <row r="4911" spans="1:9">
      <c r="A4911" s="32" t="s">
        <v>4243</v>
      </c>
      <c r="B4911" s="32" t="s">
        <v>2596</v>
      </c>
      <c r="C4911" s="32">
        <v>1</v>
      </c>
      <c r="D4911" s="32">
        <v>1</v>
      </c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>Google 검색</v>
      </c>
      <c r="I4911" s="26" t="str">
        <f>IF(E4911="","",INDEX('기사 리스트'!B:B,MATCH("https://skinnonews.com"&amp;A4911,'기사 리스트'!C:C,0)))</f>
        <v/>
      </c>
    </row>
    <row r="4912" spans="1:9">
      <c r="A4912" s="32" t="s">
        <v>3072</v>
      </c>
      <c r="B4912" s="32" t="s">
        <v>2598</v>
      </c>
      <c r="C4912" s="32">
        <v>1</v>
      </c>
      <c r="D4912" s="32">
        <v>1</v>
      </c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>Naver 검색</v>
      </c>
      <c r="I4912" s="26" t="str">
        <f>IF(E4912="","",INDEX('기사 리스트'!B:B,MATCH("https://skinnonews.com"&amp;A4912,'기사 리스트'!C:C,0)))</f>
        <v/>
      </c>
    </row>
    <row r="4913" spans="1:9">
      <c r="A4913" s="32" t="s">
        <v>1209</v>
      </c>
      <c r="B4913" s="32" t="s">
        <v>2640</v>
      </c>
      <c r="C4913" s="32">
        <v>1</v>
      </c>
      <c r="D4913" s="32">
        <v>1</v>
      </c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>Daum</v>
      </c>
      <c r="I4913" s="26" t="str">
        <f>IF(E4913="","",INDEX('기사 리스트'!B:B,MATCH("https://skinnonews.com"&amp;A4913,'기사 리스트'!C:C,0)))</f>
        <v/>
      </c>
    </row>
    <row r="4914" spans="1:9">
      <c r="A4914" s="32" t="s">
        <v>2902</v>
      </c>
      <c r="B4914" s="32" t="s">
        <v>2598</v>
      </c>
      <c r="C4914" s="32">
        <v>1</v>
      </c>
      <c r="D4914" s="32">
        <v>1</v>
      </c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>Naver 검색</v>
      </c>
      <c r="I4914" s="26" t="str">
        <f>IF(E4914="","",INDEX('기사 리스트'!B:B,MATCH("https://skinnonews.com"&amp;A4914,'기사 리스트'!C:C,0)))</f>
        <v/>
      </c>
    </row>
    <row r="4915" spans="1:9">
      <c r="A4915" s="32" t="s">
        <v>2902</v>
      </c>
      <c r="B4915" s="32" t="s">
        <v>2601</v>
      </c>
      <c r="C4915" s="32">
        <v>1</v>
      </c>
      <c r="D4915" s="32">
        <v>1</v>
      </c>
      <c r="E4915" s="26" t="str">
        <f>IFERROR(MATCH(A4915,기사별유입!$J$3:$J$3072,0),"")</f>
        <v/>
      </c>
      <c r="F4915" s="26" t="str">
        <f>IF(E4915="","",E4915&amp;"@"&amp;COUNTIF($E$1:E4915,E4915))</f>
        <v/>
      </c>
      <c r="G4915" s="26" t="str">
        <f t="shared" si="76"/>
        <v>Naver.com</v>
      </c>
      <c r="I4915" s="26" t="str">
        <f>IF(E4915="","",INDEX('기사 리스트'!B:B,MATCH("https://skinnonews.com"&amp;A4915,'기사 리스트'!C:C,0)))</f>
        <v/>
      </c>
    </row>
    <row r="4916" spans="1:9">
      <c r="A4916" s="32" t="s">
        <v>4244</v>
      </c>
      <c r="B4916" s="32" t="s">
        <v>2596</v>
      </c>
      <c r="C4916" s="32">
        <v>1</v>
      </c>
      <c r="D4916" s="32">
        <v>1</v>
      </c>
      <c r="E4916" s="26" t="str">
        <f>IFERROR(MATCH(A4916,기사별유입!$J$3:$J$3072,0),"")</f>
        <v/>
      </c>
      <c r="F4916" s="26" t="str">
        <f>IF(E4916="","",E4916&amp;"@"&amp;COUNTIF($E$1:E4916,E4916))</f>
        <v/>
      </c>
      <c r="G4916" s="26" t="str">
        <f t="shared" si="76"/>
        <v>Google 검색</v>
      </c>
      <c r="I4916" s="26" t="str">
        <f>IF(E4916="","",INDEX('기사 리스트'!B:B,MATCH("https://skinnonews.com"&amp;A4916,'기사 리스트'!C:C,0)))</f>
        <v/>
      </c>
    </row>
    <row r="4917" spans="1:9">
      <c r="A4917" s="32" t="s">
        <v>3270</v>
      </c>
      <c r="B4917" s="32" t="s">
        <v>2598</v>
      </c>
      <c r="C4917" s="32">
        <v>1</v>
      </c>
      <c r="D4917" s="32">
        <v>1</v>
      </c>
      <c r="E4917" s="26" t="str">
        <f>IFERROR(MATCH(A4917,기사별유입!$J$3:$J$3072,0),"")</f>
        <v/>
      </c>
      <c r="F4917" s="26" t="str">
        <f>IF(E4917="","",E4917&amp;"@"&amp;COUNTIF($E$1:E4917,E4917))</f>
        <v/>
      </c>
      <c r="G4917" s="26" t="str">
        <f t="shared" si="76"/>
        <v>Naver 검색</v>
      </c>
      <c r="I4917" s="26" t="str">
        <f>IF(E4917="","",INDEX('기사 리스트'!B:B,MATCH("https://skinnonews.com"&amp;A4917,'기사 리스트'!C:C,0)))</f>
        <v/>
      </c>
    </row>
    <row r="4918" spans="1:9">
      <c r="A4918" s="32" t="s">
        <v>2760</v>
      </c>
      <c r="B4918" s="32" t="s">
        <v>2597</v>
      </c>
      <c r="C4918" s="32">
        <v>1</v>
      </c>
      <c r="D4918" s="32">
        <v>1</v>
      </c>
      <c r="E4918" s="26" t="str">
        <f>IFERROR(MATCH(A4918,기사별유입!$J$3:$J$3072,0),"")</f>
        <v/>
      </c>
      <c r="F4918" s="26" t="str">
        <f>IF(E4918="","",E4918&amp;"@"&amp;COUNTIF($E$1:E4918,E4918))</f>
        <v/>
      </c>
      <c r="G4918" s="26" t="str">
        <f t="shared" si="76"/>
        <v>직접유입</v>
      </c>
      <c r="I4918" s="26" t="str">
        <f>IF(E4918="","",INDEX('기사 리스트'!B:B,MATCH("https://skinnonews.com"&amp;A4918,'기사 리스트'!C:C,0)))</f>
        <v/>
      </c>
    </row>
    <row r="4919" spans="1:9">
      <c r="A4919" s="32" t="s">
        <v>4245</v>
      </c>
      <c r="B4919" s="32" t="s">
        <v>2596</v>
      </c>
      <c r="C4919" s="32">
        <v>1</v>
      </c>
      <c r="D4919" s="32">
        <v>1</v>
      </c>
      <c r="E4919" s="26" t="str">
        <f>IFERROR(MATCH(A4919,기사별유입!$J$3:$J$3072,0),"")</f>
        <v/>
      </c>
      <c r="F4919" s="26" t="str">
        <f>IF(E4919="","",E4919&amp;"@"&amp;COUNTIF($E$1:E4919,E4919))</f>
        <v/>
      </c>
      <c r="G4919" s="26" t="str">
        <f t="shared" si="76"/>
        <v>Google 검색</v>
      </c>
      <c r="I4919" s="26" t="str">
        <f>IF(E4919="","",INDEX('기사 리스트'!B:B,MATCH("https://skinnonews.com"&amp;A4919,'기사 리스트'!C:C,0)))</f>
        <v/>
      </c>
    </row>
    <row r="4920" spans="1:9">
      <c r="A4920" s="32" t="s">
        <v>3271</v>
      </c>
      <c r="B4920" s="32" t="s">
        <v>2596</v>
      </c>
      <c r="C4920" s="32">
        <v>1</v>
      </c>
      <c r="D4920" s="32">
        <v>1</v>
      </c>
      <c r="E4920" s="26" t="str">
        <f>IFERROR(MATCH(A4920,기사별유입!$J$3:$J$3072,0),"")</f>
        <v/>
      </c>
      <c r="F4920" s="26" t="str">
        <f>IF(E4920="","",E4920&amp;"@"&amp;COUNTIF($E$1:E4920,E4920))</f>
        <v/>
      </c>
      <c r="G4920" s="26" t="str">
        <f t="shared" si="76"/>
        <v>Google 검색</v>
      </c>
      <c r="I4920" s="26" t="str">
        <f>IF(E4920="","",INDEX('기사 리스트'!B:B,MATCH("https://skinnonews.com"&amp;A4920,'기사 리스트'!C:C,0)))</f>
        <v/>
      </c>
    </row>
    <row r="4921" spans="1:9">
      <c r="A4921" s="32" t="s">
        <v>4246</v>
      </c>
      <c r="B4921" s="32" t="s">
        <v>2596</v>
      </c>
      <c r="C4921" s="32">
        <v>1</v>
      </c>
      <c r="D4921" s="32">
        <v>1</v>
      </c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>Google 검색</v>
      </c>
      <c r="I4921" s="26" t="str">
        <f>IF(E4921="","",INDEX('기사 리스트'!B:B,MATCH("https://skinnonews.com"&amp;A4921,'기사 리스트'!C:C,0)))</f>
        <v/>
      </c>
    </row>
    <row r="4922" spans="1:9">
      <c r="A4922" s="32" t="s">
        <v>4247</v>
      </c>
      <c r="B4922" s="32" t="s">
        <v>2596</v>
      </c>
      <c r="C4922" s="32">
        <v>1</v>
      </c>
      <c r="D4922" s="32">
        <v>1</v>
      </c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>Google 검색</v>
      </c>
      <c r="I4922" s="26" t="str">
        <f>IF(E4922="","",INDEX('기사 리스트'!B:B,MATCH("https://skinnonews.com"&amp;A4922,'기사 리스트'!C:C,0)))</f>
        <v/>
      </c>
    </row>
    <row r="4923" spans="1:9">
      <c r="A4923" s="32" t="s">
        <v>4248</v>
      </c>
      <c r="B4923" s="32" t="s">
        <v>2596</v>
      </c>
      <c r="C4923" s="32">
        <v>1</v>
      </c>
      <c r="D4923" s="32">
        <v>1</v>
      </c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>Google 검색</v>
      </c>
      <c r="I4923" s="26" t="str">
        <f>IF(E4923="","",INDEX('기사 리스트'!B:B,MATCH("https://skinnonews.com"&amp;A4923,'기사 리스트'!C:C,0)))</f>
        <v/>
      </c>
    </row>
    <row r="4924" spans="1:9">
      <c r="A4924" s="32" t="s">
        <v>1820</v>
      </c>
      <c r="B4924" s="32" t="s">
        <v>2609</v>
      </c>
      <c r="C4924" s="32">
        <v>1</v>
      </c>
      <c r="D4924" s="32">
        <v>1</v>
      </c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>Bing</v>
      </c>
      <c r="I4924" s="26" t="str">
        <f>IF(E4924="","",INDEX('기사 리스트'!B:B,MATCH("https://skinnonews.com"&amp;A4924,'기사 리스트'!C:C,0)))</f>
        <v/>
      </c>
    </row>
    <row r="4925" spans="1:9">
      <c r="A4925" s="32" t="s">
        <v>1820</v>
      </c>
      <c r="B4925" s="32" t="s">
        <v>2596</v>
      </c>
      <c r="C4925" s="32">
        <v>1</v>
      </c>
      <c r="D4925" s="32">
        <v>1</v>
      </c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>Google 검색</v>
      </c>
      <c r="I4925" s="26" t="str">
        <f>IF(E4925="","",INDEX('기사 리스트'!B:B,MATCH("https://skinnonews.com"&amp;A4925,'기사 리스트'!C:C,0)))</f>
        <v/>
      </c>
    </row>
    <row r="4926" spans="1:9">
      <c r="A4926" s="32" t="s">
        <v>1231</v>
      </c>
      <c r="B4926" s="32" t="s">
        <v>2609</v>
      </c>
      <c r="C4926" s="32">
        <v>1</v>
      </c>
      <c r="D4926" s="32">
        <v>1</v>
      </c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>Bing</v>
      </c>
      <c r="I4926" s="26" t="str">
        <f>IF(E4926="","",INDEX('기사 리스트'!B:B,MATCH("https://skinnonews.com"&amp;A4926,'기사 리스트'!C:C,0)))</f>
        <v/>
      </c>
    </row>
    <row r="4927" spans="1:9">
      <c r="A4927" s="32" t="s">
        <v>4249</v>
      </c>
      <c r="B4927" s="32" t="s">
        <v>2596</v>
      </c>
      <c r="C4927" s="32">
        <v>1</v>
      </c>
      <c r="D4927" s="32">
        <v>1</v>
      </c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>Google 검색</v>
      </c>
      <c r="I4927" s="26" t="str">
        <f>IF(E4927="","",INDEX('기사 리스트'!B:B,MATCH("https://skinnonews.com"&amp;A4927,'기사 리스트'!C:C,0)))</f>
        <v/>
      </c>
    </row>
    <row r="4928" spans="1:9">
      <c r="A4928" s="32" t="s">
        <v>3549</v>
      </c>
      <c r="B4928" s="32" t="s">
        <v>2596</v>
      </c>
      <c r="C4928" s="32">
        <v>1</v>
      </c>
      <c r="D4928" s="32">
        <v>1</v>
      </c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>Google 검색</v>
      </c>
      <c r="I4928" s="26" t="str">
        <f>IF(E4928="","",INDEX('기사 리스트'!B:B,MATCH("https://skinnonews.com"&amp;A4928,'기사 리스트'!C:C,0)))</f>
        <v/>
      </c>
    </row>
    <row r="4929" spans="1:9">
      <c r="A4929" s="32" t="s">
        <v>1649</v>
      </c>
      <c r="B4929" s="32" t="s">
        <v>2597</v>
      </c>
      <c r="C4929" s="32">
        <v>1</v>
      </c>
      <c r="D4929" s="32">
        <v>1</v>
      </c>
      <c r="E4929" s="26" t="str">
        <f>IFERROR(MATCH(A4929,기사별유입!$J$3:$J$3072,0),"")</f>
        <v/>
      </c>
      <c r="F4929" s="26" t="str">
        <f>IF(E4929="","",E4929&amp;"@"&amp;COUNTIF($E$1:E4929,E4929))</f>
        <v/>
      </c>
      <c r="G4929" s="26" t="str">
        <f t="shared" si="76"/>
        <v>직접유입</v>
      </c>
      <c r="I4929" s="26" t="str">
        <f>IF(E4929="","",INDEX('기사 리스트'!B:B,MATCH("https://skinnonews.com"&amp;A4929,'기사 리스트'!C:C,0)))</f>
        <v/>
      </c>
    </row>
    <row r="4930" spans="1:9">
      <c r="A4930" s="32" t="s">
        <v>1161</v>
      </c>
      <c r="B4930" s="32" t="s">
        <v>2597</v>
      </c>
      <c r="C4930" s="32">
        <v>1</v>
      </c>
      <c r="D4930" s="32">
        <v>1</v>
      </c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>직접유입</v>
      </c>
      <c r="I4930" s="26" t="str">
        <f>IF(E4930="","",INDEX('기사 리스트'!B:B,MATCH("https://skinnonews.com"&amp;A4930,'기사 리스트'!C:C,0)))</f>
        <v/>
      </c>
    </row>
    <row r="4931" spans="1:9">
      <c r="A4931" s="32" t="s">
        <v>2291</v>
      </c>
      <c r="B4931" s="32" t="s">
        <v>2596</v>
      </c>
      <c r="C4931" s="32">
        <v>1</v>
      </c>
      <c r="D4931" s="32">
        <v>1</v>
      </c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>Google 검색</v>
      </c>
      <c r="I4931" s="26" t="str">
        <f>IF(E4931="","",INDEX('기사 리스트'!B:B,MATCH("https://skinnonews.com"&amp;A4931,'기사 리스트'!C:C,0)))</f>
        <v/>
      </c>
    </row>
    <row r="4932" spans="1:9">
      <c r="A4932" s="32" t="s">
        <v>1749</v>
      </c>
      <c r="B4932" s="32" t="s">
        <v>2597</v>
      </c>
      <c r="C4932" s="32">
        <v>1</v>
      </c>
      <c r="D4932" s="32">
        <v>1</v>
      </c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>직접유입</v>
      </c>
      <c r="I4932" s="26" t="str">
        <f>IF(E4932="","",INDEX('기사 리스트'!B:B,MATCH("https://skinnonews.com"&amp;A4932,'기사 리스트'!C:C,0)))</f>
        <v/>
      </c>
    </row>
    <row r="4933" spans="1:9">
      <c r="A4933" s="32" t="s">
        <v>1749</v>
      </c>
      <c r="B4933" s="32" t="s">
        <v>2609</v>
      </c>
      <c r="C4933" s="32">
        <v>1</v>
      </c>
      <c r="D4933" s="32">
        <v>1</v>
      </c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>Bing</v>
      </c>
      <c r="I4933" s="26" t="str">
        <f>IF(E4933="","",INDEX('기사 리스트'!B:B,MATCH("https://skinnonews.com"&amp;A4933,'기사 리스트'!C:C,0)))</f>
        <v/>
      </c>
    </row>
    <row r="4934" spans="1:9">
      <c r="A4934" s="32" t="s">
        <v>3168</v>
      </c>
      <c r="B4934" s="32" t="s">
        <v>2598</v>
      </c>
      <c r="C4934" s="32">
        <v>1</v>
      </c>
      <c r="D4934" s="32">
        <v>1</v>
      </c>
      <c r="E4934" s="26" t="str">
        <f>IFERROR(MATCH(A4934,기사별유입!$J$3:$J$3072,0),"")</f>
        <v/>
      </c>
      <c r="F4934" s="26" t="str">
        <f>IF(E4934="","",E4934&amp;"@"&amp;COUNTIF($E$1:E4934,E4934))</f>
        <v/>
      </c>
      <c r="G4934" s="26" t="str">
        <f t="shared" si="77"/>
        <v>Naver 검색</v>
      </c>
      <c r="I4934" s="26" t="str">
        <f>IF(E4934="","",INDEX('기사 리스트'!B:B,MATCH("https://skinnonews.com"&amp;A4934,'기사 리스트'!C:C,0)))</f>
        <v/>
      </c>
    </row>
    <row r="4935" spans="1:9">
      <c r="A4935" s="32" t="s">
        <v>1079</v>
      </c>
      <c r="B4935" s="32" t="s">
        <v>2598</v>
      </c>
      <c r="C4935" s="32">
        <v>1</v>
      </c>
      <c r="D4935" s="32">
        <v>1</v>
      </c>
      <c r="E4935" s="26" t="str">
        <f>IFERROR(MATCH(A4935,기사별유입!$J$3:$J$3072,0),"")</f>
        <v/>
      </c>
      <c r="F4935" s="26" t="str">
        <f>IF(E4935="","",E4935&amp;"@"&amp;COUNTIF($E$1:E4935,E4935))</f>
        <v/>
      </c>
      <c r="G4935" s="26" t="str">
        <f t="shared" si="77"/>
        <v>Naver 검색</v>
      </c>
      <c r="I4935" s="26" t="str">
        <f>IF(E4935="","",INDEX('기사 리스트'!B:B,MATCH("https://skinnonews.com"&amp;A4935,'기사 리스트'!C:C,0)))</f>
        <v/>
      </c>
    </row>
    <row r="4936" spans="1:9">
      <c r="A4936" s="32" t="s">
        <v>1079</v>
      </c>
      <c r="B4936" s="32" t="s">
        <v>2599</v>
      </c>
      <c r="C4936" s="32">
        <v>1</v>
      </c>
      <c r="D4936" s="32">
        <v>1</v>
      </c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>Sk-on.com</v>
      </c>
      <c r="I4936" s="26" t="str">
        <f>IF(E4936="","",INDEX('기사 리스트'!B:B,MATCH("https://skinnonews.com"&amp;A4936,'기사 리스트'!C:C,0)))</f>
        <v/>
      </c>
    </row>
    <row r="4937" spans="1:9">
      <c r="A4937" s="32" t="s">
        <v>4250</v>
      </c>
      <c r="B4937" s="32" t="s">
        <v>2596</v>
      </c>
      <c r="C4937" s="32">
        <v>1</v>
      </c>
      <c r="D4937" s="32">
        <v>1</v>
      </c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>Google 검색</v>
      </c>
      <c r="I4937" s="26" t="str">
        <f>IF(E4937="","",INDEX('기사 리스트'!B:B,MATCH("https://skinnonews.com"&amp;A4937,'기사 리스트'!C:C,0)))</f>
        <v/>
      </c>
    </row>
    <row r="4938" spans="1:9">
      <c r="A4938" s="32" t="s">
        <v>4251</v>
      </c>
      <c r="B4938" s="32" t="s">
        <v>2596</v>
      </c>
      <c r="C4938" s="32">
        <v>1</v>
      </c>
      <c r="D4938" s="32">
        <v>1</v>
      </c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>Google 검색</v>
      </c>
      <c r="I4938" s="26" t="str">
        <f>IF(E4938="","",INDEX('기사 리스트'!B:B,MATCH("https://skinnonews.com"&amp;A4938,'기사 리스트'!C:C,0)))</f>
        <v/>
      </c>
    </row>
    <row r="4939" spans="1:9">
      <c r="A4939" s="32" t="s">
        <v>4252</v>
      </c>
      <c r="B4939" s="32" t="s">
        <v>2596</v>
      </c>
      <c r="C4939" s="32">
        <v>1</v>
      </c>
      <c r="D4939" s="32">
        <v>1</v>
      </c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>Google 검색</v>
      </c>
      <c r="I4939" s="26" t="str">
        <f>IF(E4939="","",INDEX('기사 리스트'!B:B,MATCH("https://skinnonews.com"&amp;A4939,'기사 리스트'!C:C,0)))</f>
        <v/>
      </c>
    </row>
    <row r="4940" spans="1:9">
      <c r="A4940" s="32" t="s">
        <v>2144</v>
      </c>
      <c r="B4940" s="32" t="s">
        <v>2596</v>
      </c>
      <c r="C4940" s="32">
        <v>1</v>
      </c>
      <c r="D4940" s="32">
        <v>1</v>
      </c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>Google 검색</v>
      </c>
      <c r="I4940" s="26" t="str">
        <f>IF(E4940="","",INDEX('기사 리스트'!B:B,MATCH("https://skinnonews.com"&amp;A4940,'기사 리스트'!C:C,0)))</f>
        <v/>
      </c>
    </row>
    <row r="4941" spans="1:9">
      <c r="A4941" s="32" t="s">
        <v>4253</v>
      </c>
      <c r="B4941" s="32" t="s">
        <v>2596</v>
      </c>
      <c r="C4941" s="32">
        <v>1</v>
      </c>
      <c r="D4941" s="32">
        <v>1</v>
      </c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>Google 검색</v>
      </c>
      <c r="I4941" s="26" t="str">
        <f>IF(E4941="","",INDEX('기사 리스트'!B:B,MATCH("https://skinnonews.com"&amp;A4941,'기사 리스트'!C:C,0)))</f>
        <v/>
      </c>
    </row>
    <row r="4942" spans="1:9">
      <c r="A4942" s="32" t="s">
        <v>1331</v>
      </c>
      <c r="B4942" s="32" t="s">
        <v>2609</v>
      </c>
      <c r="C4942" s="32">
        <v>1</v>
      </c>
      <c r="D4942" s="32">
        <v>1</v>
      </c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>Bing</v>
      </c>
      <c r="I4942" s="26" t="str">
        <f>IF(E4942="","",INDEX('기사 리스트'!B:B,MATCH("https://skinnonews.com"&amp;A4942,'기사 리스트'!C:C,0)))</f>
        <v/>
      </c>
    </row>
    <row r="4943" spans="1:9">
      <c r="A4943" s="32" t="s">
        <v>1331</v>
      </c>
      <c r="B4943" s="32" t="s">
        <v>2598</v>
      </c>
      <c r="C4943" s="32">
        <v>1</v>
      </c>
      <c r="D4943" s="32">
        <v>1</v>
      </c>
      <c r="E4943" s="26" t="str">
        <f>IFERROR(MATCH(A4943,기사별유입!$J$3:$J$3072,0),"")</f>
        <v/>
      </c>
      <c r="F4943" s="26" t="str">
        <f>IF(E4943="","",E4943&amp;"@"&amp;COUNTIF($E$1:E4943,E4943))</f>
        <v/>
      </c>
      <c r="G4943" s="26" t="str">
        <f t="shared" si="77"/>
        <v>Naver 검색</v>
      </c>
      <c r="I4943" s="26" t="str">
        <f>IF(E4943="","",INDEX('기사 리스트'!B:B,MATCH("https://skinnonews.com"&amp;A4943,'기사 리스트'!C:C,0)))</f>
        <v/>
      </c>
    </row>
    <row r="4944" spans="1:9">
      <c r="A4944" s="32" t="s">
        <v>2476</v>
      </c>
      <c r="B4944" s="32" t="s">
        <v>2596</v>
      </c>
      <c r="C4944" s="32">
        <v>1</v>
      </c>
      <c r="D4944" s="32">
        <v>1</v>
      </c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>Google 검색</v>
      </c>
      <c r="I4944" s="26" t="str">
        <f>IF(E4944="","",INDEX('기사 리스트'!B:B,MATCH("https://skinnonews.com"&amp;A4944,'기사 리스트'!C:C,0)))</f>
        <v/>
      </c>
    </row>
    <row r="4945" spans="1:9">
      <c r="A4945" s="32" t="s">
        <v>1332</v>
      </c>
      <c r="B4945" s="32" t="s">
        <v>2598</v>
      </c>
      <c r="C4945" s="32">
        <v>1</v>
      </c>
      <c r="D4945" s="32">
        <v>1</v>
      </c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>Naver 검색</v>
      </c>
      <c r="I4945" s="26" t="str">
        <f>IF(E4945="","",INDEX('기사 리스트'!B:B,MATCH("https://skinnonews.com"&amp;A4945,'기사 리스트'!C:C,0)))</f>
        <v/>
      </c>
    </row>
    <row r="4946" spans="1:9">
      <c r="A4946" s="32" t="s">
        <v>4254</v>
      </c>
      <c r="B4946" s="32" t="s">
        <v>2606</v>
      </c>
      <c r="C4946" s="32">
        <v>1</v>
      </c>
      <c r="D4946" s="32">
        <v>1</v>
      </c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>M.search.naver.com</v>
      </c>
      <c r="I4946" s="26" t="str">
        <f>IF(E4946="","",INDEX('기사 리스트'!B:B,MATCH("https://skinnonews.com"&amp;A4946,'기사 리스트'!C:C,0)))</f>
        <v/>
      </c>
    </row>
    <row r="4947" spans="1:9">
      <c r="A4947" s="32" t="s">
        <v>2020</v>
      </c>
      <c r="B4947" s="32" t="s">
        <v>2596</v>
      </c>
      <c r="C4947" s="32">
        <v>1</v>
      </c>
      <c r="D4947" s="32">
        <v>1</v>
      </c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>Google 검색</v>
      </c>
      <c r="I4947" s="26" t="str">
        <f>IF(E4947="","",INDEX('기사 리스트'!B:B,MATCH("https://skinnonews.com"&amp;A4947,'기사 리스트'!C:C,0)))</f>
        <v/>
      </c>
    </row>
    <row r="4948" spans="1:9">
      <c r="A4948" s="32" t="s">
        <v>3073</v>
      </c>
      <c r="B4948" s="32" t="s">
        <v>2596</v>
      </c>
      <c r="C4948" s="32">
        <v>1</v>
      </c>
      <c r="D4948" s="32">
        <v>1</v>
      </c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>Google 검색</v>
      </c>
      <c r="I4948" s="26" t="str">
        <f>IF(E4948="","",INDEX('기사 리스트'!B:B,MATCH("https://skinnonews.com"&amp;A4948,'기사 리스트'!C:C,0)))</f>
        <v/>
      </c>
    </row>
    <row r="4949" spans="1:9">
      <c r="A4949" s="32" t="s">
        <v>3073</v>
      </c>
      <c r="B4949" s="32" t="s">
        <v>2601</v>
      </c>
      <c r="C4949" s="32">
        <v>1</v>
      </c>
      <c r="D4949" s="32">
        <v>1</v>
      </c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>Naver.com</v>
      </c>
      <c r="I4949" s="26" t="str">
        <f>IF(E4949="","",INDEX('기사 리스트'!B:B,MATCH("https://skinnonews.com"&amp;A4949,'기사 리스트'!C:C,0)))</f>
        <v/>
      </c>
    </row>
    <row r="4950" spans="1:9">
      <c r="A4950" s="32" t="s">
        <v>4255</v>
      </c>
      <c r="B4950" s="32" t="s">
        <v>2612</v>
      </c>
      <c r="C4950" s="32">
        <v>1</v>
      </c>
      <c r="D4950" s="32">
        <v>1</v>
      </c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>Youtube.com</v>
      </c>
      <c r="I4950" s="26" t="str">
        <f>IF(E4950="","",INDEX('기사 리스트'!B:B,MATCH("https://skinnonews.com"&amp;A4950,'기사 리스트'!C:C,0)))</f>
        <v/>
      </c>
    </row>
    <row r="4951" spans="1:9">
      <c r="A4951" s="32" t="s">
        <v>4256</v>
      </c>
      <c r="B4951" s="32" t="s">
        <v>2596</v>
      </c>
      <c r="C4951" s="32">
        <v>1</v>
      </c>
      <c r="D4951" s="32">
        <v>1</v>
      </c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>Google 검색</v>
      </c>
      <c r="I4951" s="26" t="str">
        <f>IF(E4951="","",INDEX('기사 리스트'!B:B,MATCH("https://skinnonews.com"&amp;A4951,'기사 리스트'!C:C,0)))</f>
        <v/>
      </c>
    </row>
    <row r="4952" spans="1:9">
      <c r="A4952" s="32" t="s">
        <v>4257</v>
      </c>
      <c r="B4952" s="32" t="s">
        <v>2596</v>
      </c>
      <c r="C4952" s="32">
        <v>1</v>
      </c>
      <c r="D4952" s="32">
        <v>1</v>
      </c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>Google 검색</v>
      </c>
      <c r="I4952" s="26" t="str">
        <f>IF(E4952="","",INDEX('기사 리스트'!B:B,MATCH("https://skinnonews.com"&amp;A4952,'기사 리스트'!C:C,0)))</f>
        <v/>
      </c>
    </row>
    <row r="4953" spans="1:9">
      <c r="A4953" s="32" t="s">
        <v>4258</v>
      </c>
      <c r="B4953" s="32" t="s">
        <v>2596</v>
      </c>
      <c r="C4953" s="32">
        <v>1</v>
      </c>
      <c r="D4953" s="32">
        <v>1</v>
      </c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>Google 검색</v>
      </c>
      <c r="I4953" s="26" t="str">
        <f>IF(E4953="","",INDEX('기사 리스트'!B:B,MATCH("https://skinnonews.com"&amp;A4953,'기사 리스트'!C:C,0)))</f>
        <v/>
      </c>
    </row>
    <row r="4954" spans="1:9">
      <c r="A4954" s="32" t="s">
        <v>2477</v>
      </c>
      <c r="B4954" s="32" t="s">
        <v>2601</v>
      </c>
      <c r="C4954" s="32">
        <v>1</v>
      </c>
      <c r="D4954" s="32">
        <v>1</v>
      </c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>Naver.com</v>
      </c>
      <c r="I4954" s="26" t="str">
        <f>IF(E4954="","",INDEX('기사 리스트'!B:B,MATCH("https://skinnonews.com"&amp;A4954,'기사 리스트'!C:C,0)))</f>
        <v/>
      </c>
    </row>
    <row r="4955" spans="1:9">
      <c r="A4955" s="32" t="s">
        <v>4259</v>
      </c>
      <c r="B4955" s="32" t="s">
        <v>2598</v>
      </c>
      <c r="C4955" s="32">
        <v>1</v>
      </c>
      <c r="D4955" s="32">
        <v>1</v>
      </c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>Naver 검색</v>
      </c>
      <c r="I4955" s="26" t="str">
        <f>IF(E4955="","",INDEX('기사 리스트'!B:B,MATCH("https://skinnonews.com"&amp;A4955,'기사 리스트'!C:C,0)))</f>
        <v/>
      </c>
    </row>
    <row r="4956" spans="1:9">
      <c r="A4956" s="32" t="s">
        <v>2145</v>
      </c>
      <c r="B4956" s="32" t="s">
        <v>2601</v>
      </c>
      <c r="C4956" s="32">
        <v>1</v>
      </c>
      <c r="D4956" s="32">
        <v>1</v>
      </c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>Naver.com</v>
      </c>
      <c r="I4956" s="26" t="str">
        <f>IF(E4956="","",INDEX('기사 리스트'!B:B,MATCH("https://skinnonews.com"&amp;A4956,'기사 리스트'!C:C,0)))</f>
        <v/>
      </c>
    </row>
    <row r="4957" spans="1:9">
      <c r="A4957" s="32" t="s">
        <v>4260</v>
      </c>
      <c r="B4957" s="32" t="s">
        <v>2596</v>
      </c>
      <c r="C4957" s="32">
        <v>1</v>
      </c>
      <c r="D4957" s="32">
        <v>1</v>
      </c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>Google 검색</v>
      </c>
      <c r="I4957" s="26" t="str">
        <f>IF(E4957="","",INDEX('기사 리스트'!B:B,MATCH("https://skinnonews.com"&amp;A4957,'기사 리스트'!C:C,0)))</f>
        <v/>
      </c>
    </row>
    <row r="4958" spans="1:9">
      <c r="A4958" s="32" t="s">
        <v>3169</v>
      </c>
      <c r="B4958" s="32" t="s">
        <v>2596</v>
      </c>
      <c r="C4958" s="32">
        <v>1</v>
      </c>
      <c r="D4958" s="32">
        <v>1</v>
      </c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>Google 검색</v>
      </c>
      <c r="I4958" s="26" t="str">
        <f>IF(E4958="","",INDEX('기사 리스트'!B:B,MATCH("https://skinnonews.com"&amp;A4958,'기사 리스트'!C:C,0)))</f>
        <v/>
      </c>
    </row>
    <row r="4959" spans="1:9">
      <c r="A4959" s="32" t="s">
        <v>3074</v>
      </c>
      <c r="B4959" s="32" t="s">
        <v>2597</v>
      </c>
      <c r="C4959" s="32">
        <v>1</v>
      </c>
      <c r="D4959" s="32">
        <v>1</v>
      </c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>직접유입</v>
      </c>
      <c r="I4959" s="26" t="str">
        <f>IF(E4959="","",INDEX('기사 리스트'!B:B,MATCH("https://skinnonews.com"&amp;A4959,'기사 리스트'!C:C,0)))</f>
        <v/>
      </c>
    </row>
    <row r="4960" spans="1:9">
      <c r="A4960" s="32" t="s">
        <v>4261</v>
      </c>
      <c r="B4960" s="32" t="s">
        <v>2596</v>
      </c>
      <c r="C4960" s="32">
        <v>1</v>
      </c>
      <c r="D4960" s="32">
        <v>1</v>
      </c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>Google 검색</v>
      </c>
      <c r="I4960" s="26" t="str">
        <f>IF(E4960="","",INDEX('기사 리스트'!B:B,MATCH("https://skinnonews.com"&amp;A4960,'기사 리스트'!C:C,0)))</f>
        <v/>
      </c>
    </row>
    <row r="4961" spans="1:9">
      <c r="A4961" s="32" t="s">
        <v>1823</v>
      </c>
      <c r="B4961" s="32" t="s">
        <v>2597</v>
      </c>
      <c r="C4961" s="32">
        <v>1</v>
      </c>
      <c r="D4961" s="32">
        <v>1</v>
      </c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>직접유입</v>
      </c>
      <c r="I4961" s="26" t="str">
        <f>IF(E4961="","",INDEX('기사 리스트'!B:B,MATCH("https://skinnonews.com"&amp;A4961,'기사 리스트'!C:C,0)))</f>
        <v/>
      </c>
    </row>
    <row r="4962" spans="1:9">
      <c r="A4962" s="32" t="s">
        <v>1823</v>
      </c>
      <c r="B4962" s="32" t="s">
        <v>2596</v>
      </c>
      <c r="C4962" s="32">
        <v>1</v>
      </c>
      <c r="D4962" s="32">
        <v>1</v>
      </c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>Google 검색</v>
      </c>
      <c r="I4962" s="26" t="str">
        <f>IF(E4962="","",INDEX('기사 리스트'!B:B,MATCH("https://skinnonews.com"&amp;A4962,'기사 리스트'!C:C,0)))</f>
        <v/>
      </c>
    </row>
    <row r="4963" spans="1:9">
      <c r="A4963" s="32" t="s">
        <v>2478</v>
      </c>
      <c r="B4963" s="32" t="s">
        <v>2596</v>
      </c>
      <c r="C4963" s="32">
        <v>1</v>
      </c>
      <c r="D4963" s="32">
        <v>1</v>
      </c>
      <c r="E4963" s="26" t="str">
        <f>IFERROR(MATCH(A4963,기사별유입!$J$3:$J$3072,0),"")</f>
        <v/>
      </c>
      <c r="F4963" s="26" t="str">
        <f>IF(E4963="","",E4963&amp;"@"&amp;COUNTIF($E$1:E4963,E4963))</f>
        <v/>
      </c>
      <c r="G4963" s="26" t="str">
        <f t="shared" si="77"/>
        <v>Google 검색</v>
      </c>
      <c r="I4963" s="26" t="str">
        <f>IF(E4963="","",INDEX('기사 리스트'!B:B,MATCH("https://skinnonews.com"&amp;A4963,'기사 리스트'!C:C,0)))</f>
        <v/>
      </c>
    </row>
    <row r="4964" spans="1:9">
      <c r="A4964" s="32" t="s">
        <v>2479</v>
      </c>
      <c r="B4964" s="32" t="s">
        <v>2596</v>
      </c>
      <c r="C4964" s="32">
        <v>1</v>
      </c>
      <c r="D4964" s="32">
        <v>1</v>
      </c>
      <c r="E4964" s="26" t="str">
        <f>IFERROR(MATCH(A4964,기사별유입!$J$3:$J$3072,0),"")</f>
        <v/>
      </c>
      <c r="F4964" s="26" t="str">
        <f>IF(E4964="","",E4964&amp;"@"&amp;COUNTIF($E$1:E4964,E4964))</f>
        <v/>
      </c>
      <c r="G4964" s="26" t="str">
        <f t="shared" si="77"/>
        <v>Google 검색</v>
      </c>
      <c r="I4964" s="26" t="str">
        <f>IF(E4964="","",INDEX('기사 리스트'!B:B,MATCH("https://skinnonews.com"&amp;A4964,'기사 리스트'!C:C,0)))</f>
        <v/>
      </c>
    </row>
    <row r="4965" spans="1:9">
      <c r="A4965" s="32" t="s">
        <v>4262</v>
      </c>
      <c r="B4965" s="32" t="s">
        <v>2596</v>
      </c>
      <c r="C4965" s="32">
        <v>1</v>
      </c>
      <c r="D4965" s="32">
        <v>1</v>
      </c>
      <c r="E4965" s="26" t="str">
        <f>IFERROR(MATCH(A4965,기사별유입!$J$3:$J$3072,0),"")</f>
        <v/>
      </c>
      <c r="F4965" s="26" t="str">
        <f>IF(E4965="","",E4965&amp;"@"&amp;COUNTIF($E$1:E4965,E4965))</f>
        <v/>
      </c>
      <c r="G4965" s="26" t="str">
        <f t="shared" si="77"/>
        <v>Google 검색</v>
      </c>
      <c r="I4965" s="26" t="str">
        <f>IF(E4965="","",INDEX('기사 리스트'!B:B,MATCH("https://skinnonews.com"&amp;A4965,'기사 리스트'!C:C,0)))</f>
        <v/>
      </c>
    </row>
    <row r="4966" spans="1:9">
      <c r="A4966" s="32" t="s">
        <v>2480</v>
      </c>
      <c r="B4966" s="32" t="s">
        <v>2597</v>
      </c>
      <c r="C4966" s="32">
        <v>1</v>
      </c>
      <c r="D4966" s="32">
        <v>1</v>
      </c>
      <c r="E4966" s="26" t="str">
        <f>IFERROR(MATCH(A4966,기사별유입!$J$3:$J$3072,0),"")</f>
        <v/>
      </c>
      <c r="F4966" s="26" t="str">
        <f>IF(E4966="","",E4966&amp;"@"&amp;COUNTIF($E$1:E4966,E4966))</f>
        <v/>
      </c>
      <c r="G4966" s="26" t="str">
        <f t="shared" si="77"/>
        <v>직접유입</v>
      </c>
      <c r="I4966" s="26" t="str">
        <f>IF(E4966="","",INDEX('기사 리스트'!B:B,MATCH("https://skinnonews.com"&amp;A4966,'기사 리스트'!C:C,0)))</f>
        <v/>
      </c>
    </row>
    <row r="4967" spans="1:9">
      <c r="A4967" s="32" t="s">
        <v>2480</v>
      </c>
      <c r="B4967" s="32" t="s">
        <v>4852</v>
      </c>
      <c r="C4967" s="32">
        <v>1</v>
      </c>
      <c r="D4967" s="32">
        <v>1</v>
      </c>
      <c r="E4967" s="26" t="str">
        <f>IFERROR(MATCH(A4967,기사별유입!$J$3:$J$3072,0),"")</f>
        <v/>
      </c>
      <c r="F4967" s="26" t="str">
        <f>IF(E4967="","",E4967&amp;"@"&amp;COUNTIF($E$1:E4967,E4967))</f>
        <v/>
      </c>
      <c r="G4967" s="26" t="str">
        <f t="shared" si="77"/>
        <v>Dreamwas.com</v>
      </c>
      <c r="I4967" s="26" t="str">
        <f>IF(E4967="","",INDEX('기사 리스트'!B:B,MATCH("https://skinnonews.com"&amp;A4967,'기사 리스트'!C:C,0)))</f>
        <v/>
      </c>
    </row>
    <row r="4968" spans="1:9">
      <c r="A4968" s="32" t="s">
        <v>3170</v>
      </c>
      <c r="B4968" s="32" t="s">
        <v>2596</v>
      </c>
      <c r="C4968" s="32">
        <v>1</v>
      </c>
      <c r="D4968" s="32">
        <v>1</v>
      </c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>Google 검색</v>
      </c>
      <c r="I4968" s="26" t="str">
        <f>IF(E4968="","",INDEX('기사 리스트'!B:B,MATCH("https://skinnonews.com"&amp;A4968,'기사 리스트'!C:C,0)))</f>
        <v/>
      </c>
    </row>
    <row r="4969" spans="1:9">
      <c r="A4969" s="32" t="s">
        <v>1503</v>
      </c>
      <c r="B4969" s="32" t="s">
        <v>2616</v>
      </c>
      <c r="C4969" s="32">
        <v>1</v>
      </c>
      <c r="D4969" s="32">
        <v>1</v>
      </c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>Baidu</v>
      </c>
      <c r="I4969" s="26" t="str">
        <f>IF(E4969="","",INDEX('기사 리스트'!B:B,MATCH("https://skinnonews.com"&amp;A4969,'기사 리스트'!C:C,0)))</f>
        <v/>
      </c>
    </row>
    <row r="4970" spans="1:9">
      <c r="A4970" s="32" t="s">
        <v>1503</v>
      </c>
      <c r="B4970" s="32" t="s">
        <v>2609</v>
      </c>
      <c r="C4970" s="32">
        <v>1</v>
      </c>
      <c r="D4970" s="32">
        <v>1</v>
      </c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>Bing</v>
      </c>
      <c r="I4970" s="26" t="str">
        <f>IF(E4970="","",INDEX('기사 리스트'!B:B,MATCH("https://skinnonews.com"&amp;A4970,'기사 리스트'!C:C,0)))</f>
        <v/>
      </c>
    </row>
    <row r="4971" spans="1:9">
      <c r="A4971" s="32" t="s">
        <v>1503</v>
      </c>
      <c r="B4971" s="32" t="s">
        <v>2601</v>
      </c>
      <c r="C4971" s="32">
        <v>1</v>
      </c>
      <c r="D4971" s="32">
        <v>1</v>
      </c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>Naver.com</v>
      </c>
      <c r="I4971" s="26" t="str">
        <f>IF(E4971="","",INDEX('기사 리스트'!B:B,MATCH("https://skinnonews.com"&amp;A4971,'기사 리스트'!C:C,0)))</f>
        <v/>
      </c>
    </row>
    <row r="4972" spans="1:9">
      <c r="A4972" s="32" t="s">
        <v>2294</v>
      </c>
      <c r="B4972" s="32" t="s">
        <v>2596</v>
      </c>
      <c r="C4972" s="32">
        <v>1</v>
      </c>
      <c r="D4972" s="32">
        <v>1</v>
      </c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>Google 검색</v>
      </c>
      <c r="I4972" s="26" t="str">
        <f>IF(E4972="","",INDEX('기사 리스트'!B:B,MATCH("https://skinnonews.com"&amp;A4972,'기사 리스트'!C:C,0)))</f>
        <v/>
      </c>
    </row>
    <row r="4973" spans="1:9">
      <c r="A4973" s="32" t="s">
        <v>1824</v>
      </c>
      <c r="B4973" s="32" t="s">
        <v>2596</v>
      </c>
      <c r="C4973" s="32">
        <v>1</v>
      </c>
      <c r="D4973" s="32">
        <v>1</v>
      </c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>Google 검색</v>
      </c>
      <c r="I4973" s="26" t="str">
        <f>IF(E4973="","",INDEX('기사 리스트'!B:B,MATCH("https://skinnonews.com"&amp;A4973,'기사 리스트'!C:C,0)))</f>
        <v/>
      </c>
    </row>
    <row r="4974" spans="1:9">
      <c r="A4974" s="32" t="s">
        <v>3792</v>
      </c>
      <c r="B4974" s="32" t="s">
        <v>2609</v>
      </c>
      <c r="C4974" s="32">
        <v>1</v>
      </c>
      <c r="D4974" s="32">
        <v>1</v>
      </c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>Bing</v>
      </c>
      <c r="I4974" s="26" t="str">
        <f>IF(E4974="","",INDEX('기사 리스트'!B:B,MATCH("https://skinnonews.com"&amp;A4974,'기사 리스트'!C:C,0)))</f>
        <v/>
      </c>
    </row>
    <row r="4975" spans="1:9">
      <c r="A4975" s="32" t="s">
        <v>3792</v>
      </c>
      <c r="B4975" s="32" t="s">
        <v>2598</v>
      </c>
      <c r="C4975" s="32">
        <v>1</v>
      </c>
      <c r="D4975" s="32">
        <v>1</v>
      </c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>Naver 검색</v>
      </c>
      <c r="I4975" s="26" t="str">
        <f>IF(E4975="","",INDEX('기사 리스트'!B:B,MATCH("https://skinnonews.com"&amp;A4975,'기사 리스트'!C:C,0)))</f>
        <v/>
      </c>
    </row>
    <row r="4976" spans="1:9">
      <c r="A4976" s="32" t="s">
        <v>1348</v>
      </c>
      <c r="B4976" s="32" t="s">
        <v>2597</v>
      </c>
      <c r="C4976" s="32">
        <v>1</v>
      </c>
      <c r="D4976" s="32">
        <v>1</v>
      </c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>직접유입</v>
      </c>
      <c r="I4976" s="26" t="str">
        <f>IF(E4976="","",INDEX('기사 리스트'!B:B,MATCH("https://skinnonews.com"&amp;A4976,'기사 리스트'!C:C,0)))</f>
        <v/>
      </c>
    </row>
    <row r="4977" spans="1:9">
      <c r="A4977" s="32" t="s">
        <v>1348</v>
      </c>
      <c r="B4977" s="32" t="s">
        <v>2633</v>
      </c>
      <c r="C4977" s="32">
        <v>1</v>
      </c>
      <c r="D4977" s="32">
        <v>1</v>
      </c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>Yahoo</v>
      </c>
      <c r="I4977" s="26" t="str">
        <f>IF(E4977="","",INDEX('기사 리스트'!B:B,MATCH("https://skinnonews.com"&amp;A4977,'기사 리스트'!C:C,0)))</f>
        <v/>
      </c>
    </row>
    <row r="4978" spans="1:9">
      <c r="A4978" s="32" t="s">
        <v>2481</v>
      </c>
      <c r="B4978" s="32" t="s">
        <v>2596</v>
      </c>
      <c r="C4978" s="32">
        <v>1</v>
      </c>
      <c r="D4978" s="32">
        <v>1</v>
      </c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>Google 검색</v>
      </c>
      <c r="I4978" s="26" t="str">
        <f>IF(E4978="","",INDEX('기사 리스트'!B:B,MATCH("https://skinnonews.com"&amp;A4978,'기사 리스트'!C:C,0)))</f>
        <v/>
      </c>
    </row>
    <row r="4979" spans="1:9">
      <c r="A4979" s="32" t="s">
        <v>2481</v>
      </c>
      <c r="B4979" s="32" t="s">
        <v>2612</v>
      </c>
      <c r="C4979" s="32">
        <v>1</v>
      </c>
      <c r="D4979" s="32">
        <v>1</v>
      </c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>Youtube.com</v>
      </c>
      <c r="I4979" s="26" t="str">
        <f>IF(E4979="","",INDEX('기사 리스트'!B:B,MATCH("https://skinnonews.com"&amp;A4979,'기사 리스트'!C:C,0)))</f>
        <v/>
      </c>
    </row>
    <row r="4980" spans="1:9">
      <c r="A4980" s="32" t="s">
        <v>2295</v>
      </c>
      <c r="B4980" s="32" t="s">
        <v>2597</v>
      </c>
      <c r="C4980" s="32">
        <v>1</v>
      </c>
      <c r="D4980" s="32">
        <v>1</v>
      </c>
      <c r="E4980" s="26" t="str">
        <f>IFERROR(MATCH(A4980,기사별유입!$J$3:$J$3072,0),"")</f>
        <v/>
      </c>
      <c r="F4980" s="26" t="str">
        <f>IF(E4980="","",E4980&amp;"@"&amp;COUNTIF($E$1:E4980,E4980))</f>
        <v/>
      </c>
      <c r="G4980" s="26" t="str">
        <f t="shared" si="77"/>
        <v>직접유입</v>
      </c>
      <c r="I4980" s="26" t="str">
        <f>IF(E4980="","",INDEX('기사 리스트'!B:B,MATCH("https://skinnonews.com"&amp;A4980,'기사 리스트'!C:C,0)))</f>
        <v/>
      </c>
    </row>
    <row r="4981" spans="1:9">
      <c r="A4981" s="32" t="s">
        <v>4263</v>
      </c>
      <c r="B4981" s="32" t="s">
        <v>2596</v>
      </c>
      <c r="C4981" s="32">
        <v>1</v>
      </c>
      <c r="D4981" s="32">
        <v>1</v>
      </c>
      <c r="E4981" s="26" t="str">
        <f>IFERROR(MATCH(A4981,기사별유입!$J$3:$J$3072,0),"")</f>
        <v/>
      </c>
      <c r="F4981" s="26" t="str">
        <f>IF(E4981="","",E4981&amp;"@"&amp;COUNTIF($E$1:E4981,E4981))</f>
        <v/>
      </c>
      <c r="G4981" s="26" t="str">
        <f t="shared" si="77"/>
        <v>Google 검색</v>
      </c>
      <c r="I4981" s="26" t="str">
        <f>IF(E4981="","",INDEX('기사 리스트'!B:B,MATCH("https://skinnonews.com"&amp;A4981,'기사 리스트'!C:C,0)))</f>
        <v/>
      </c>
    </row>
    <row r="4982" spans="1:9">
      <c r="A4982" s="32" t="s">
        <v>1921</v>
      </c>
      <c r="B4982" s="32" t="s">
        <v>2596</v>
      </c>
      <c r="C4982" s="32">
        <v>1</v>
      </c>
      <c r="D4982" s="32">
        <v>1</v>
      </c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>Google 검색</v>
      </c>
      <c r="I4982" s="26" t="str">
        <f>IF(E4982="","",INDEX('기사 리스트'!B:B,MATCH("https://skinnonews.com"&amp;A4982,'기사 리스트'!C:C,0)))</f>
        <v/>
      </c>
    </row>
    <row r="4983" spans="1:9">
      <c r="A4983" s="32" t="s">
        <v>1921</v>
      </c>
      <c r="B4983" s="32" t="s">
        <v>2598</v>
      </c>
      <c r="C4983" s="32">
        <v>1</v>
      </c>
      <c r="D4983" s="32">
        <v>1</v>
      </c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>Naver 검색</v>
      </c>
      <c r="I4983" s="26" t="str">
        <f>IF(E4983="","",INDEX('기사 리스트'!B:B,MATCH("https://skinnonews.com"&amp;A4983,'기사 리스트'!C:C,0)))</f>
        <v/>
      </c>
    </row>
    <row r="4984" spans="1:9">
      <c r="A4984" s="32" t="s">
        <v>1334</v>
      </c>
      <c r="B4984" s="32" t="s">
        <v>2597</v>
      </c>
      <c r="C4984" s="32">
        <v>1</v>
      </c>
      <c r="D4984" s="32">
        <v>1</v>
      </c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>직접유입</v>
      </c>
      <c r="I4984" s="26" t="str">
        <f>IF(E4984="","",INDEX('기사 리스트'!B:B,MATCH("https://skinnonews.com"&amp;A4984,'기사 리스트'!C:C,0)))</f>
        <v/>
      </c>
    </row>
    <row r="4985" spans="1:9">
      <c r="A4985" s="32" t="s">
        <v>1334</v>
      </c>
      <c r="B4985" s="32" t="s">
        <v>2596</v>
      </c>
      <c r="C4985" s="32">
        <v>1</v>
      </c>
      <c r="D4985" s="32">
        <v>1</v>
      </c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>Google 검색</v>
      </c>
      <c r="I4985" s="26" t="str">
        <f>IF(E4985="","",INDEX('기사 리스트'!B:B,MATCH("https://skinnonews.com"&amp;A4985,'기사 리스트'!C:C,0)))</f>
        <v/>
      </c>
    </row>
    <row r="4986" spans="1:9">
      <c r="A4986" s="32" t="s">
        <v>1334</v>
      </c>
      <c r="B4986" s="32" t="s">
        <v>2601</v>
      </c>
      <c r="C4986" s="32">
        <v>1</v>
      </c>
      <c r="D4986" s="32">
        <v>1</v>
      </c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>Naver.com</v>
      </c>
      <c r="I4986" s="26" t="str">
        <f>IF(E4986="","",INDEX('기사 리스트'!B:B,MATCH("https://skinnonews.com"&amp;A4986,'기사 리스트'!C:C,0)))</f>
        <v/>
      </c>
    </row>
    <row r="4987" spans="1:9">
      <c r="A4987" s="32" t="s">
        <v>4264</v>
      </c>
      <c r="B4987" s="32" t="s">
        <v>2597</v>
      </c>
      <c r="C4987" s="32">
        <v>1</v>
      </c>
      <c r="D4987" s="32">
        <v>1</v>
      </c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>직접유입</v>
      </c>
      <c r="I4987" s="26" t="str">
        <f>IF(E4987="","",INDEX('기사 리스트'!B:B,MATCH("https://skinnonews.com"&amp;A4987,'기사 리스트'!C:C,0)))</f>
        <v/>
      </c>
    </row>
    <row r="4988" spans="1:9">
      <c r="A4988" s="32" t="s">
        <v>2147</v>
      </c>
      <c r="B4988" s="32" t="s">
        <v>2597</v>
      </c>
      <c r="C4988" s="32">
        <v>1</v>
      </c>
      <c r="D4988" s="32">
        <v>1</v>
      </c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>직접유입</v>
      </c>
      <c r="I4988" s="26" t="str">
        <f>IF(E4988="","",INDEX('기사 리스트'!B:B,MATCH("https://skinnonews.com"&amp;A4988,'기사 리스트'!C:C,0)))</f>
        <v/>
      </c>
    </row>
    <row r="4989" spans="1:9">
      <c r="A4989" s="32" t="s">
        <v>3171</v>
      </c>
      <c r="B4989" s="32" t="s">
        <v>2596</v>
      </c>
      <c r="C4989" s="32">
        <v>1</v>
      </c>
      <c r="D4989" s="32">
        <v>1</v>
      </c>
      <c r="E4989" s="26" t="str">
        <f>IFERROR(MATCH(A4989,기사별유입!$J$3:$J$3072,0),"")</f>
        <v/>
      </c>
      <c r="F4989" s="26" t="str">
        <f>IF(E4989="","",E4989&amp;"@"&amp;COUNTIF($E$1:E4989,E4989))</f>
        <v/>
      </c>
      <c r="G4989" s="26" t="str">
        <f t="shared" si="77"/>
        <v>Google 검색</v>
      </c>
      <c r="I4989" s="26" t="str">
        <f>IF(E4989="","",INDEX('기사 리스트'!B:B,MATCH("https://skinnonews.com"&amp;A4989,'기사 리스트'!C:C,0)))</f>
        <v/>
      </c>
    </row>
    <row r="4990" spans="1:9">
      <c r="A4990" s="32" t="s">
        <v>4265</v>
      </c>
      <c r="B4990" s="32" t="s">
        <v>2598</v>
      </c>
      <c r="C4990" s="32">
        <v>1</v>
      </c>
      <c r="D4990" s="32">
        <v>1</v>
      </c>
      <c r="E4990" s="26" t="str">
        <f>IFERROR(MATCH(A4990,기사별유입!$J$3:$J$3072,0),"")</f>
        <v/>
      </c>
      <c r="F4990" s="26" t="str">
        <f>IF(E4990="","",E4990&amp;"@"&amp;COUNTIF($E$1:E4990,E4990))</f>
        <v/>
      </c>
      <c r="G4990" s="26" t="str">
        <f t="shared" si="77"/>
        <v>Naver 검색</v>
      </c>
      <c r="I4990" s="26" t="str">
        <f>IF(E4990="","",INDEX('기사 리스트'!B:B,MATCH("https://skinnonews.com"&amp;A4990,'기사 리스트'!C:C,0)))</f>
        <v/>
      </c>
    </row>
    <row r="4991" spans="1:9">
      <c r="A4991" s="32" t="s">
        <v>4266</v>
      </c>
      <c r="B4991" s="32" t="s">
        <v>2596</v>
      </c>
      <c r="C4991" s="32">
        <v>1</v>
      </c>
      <c r="D4991" s="32">
        <v>1</v>
      </c>
      <c r="E4991" s="26" t="str">
        <f>IFERROR(MATCH(A4991,기사별유입!$J$3:$J$3072,0),"")</f>
        <v/>
      </c>
      <c r="F4991" s="26" t="str">
        <f>IF(E4991="","",E4991&amp;"@"&amp;COUNTIF($E$1:E4991,E4991))</f>
        <v/>
      </c>
      <c r="G4991" s="26" t="str">
        <f t="shared" si="77"/>
        <v>Google 검색</v>
      </c>
      <c r="I4991" s="26" t="str">
        <f>IF(E4991="","",INDEX('기사 리스트'!B:B,MATCH("https://skinnonews.com"&amp;A4991,'기사 리스트'!C:C,0)))</f>
        <v/>
      </c>
    </row>
    <row r="4992" spans="1:9">
      <c r="A4992" s="32" t="s">
        <v>1546</v>
      </c>
      <c r="B4992" s="32" t="s">
        <v>2609</v>
      </c>
      <c r="C4992" s="32">
        <v>1</v>
      </c>
      <c r="D4992" s="32">
        <v>1</v>
      </c>
      <c r="E4992" s="26" t="str">
        <f>IFERROR(MATCH(A4992,기사별유입!$J$3:$J$3072,0),"")</f>
        <v/>
      </c>
      <c r="F4992" s="26" t="str">
        <f>IF(E4992="","",E4992&amp;"@"&amp;COUNTIF($E$1:E4992,E4992))</f>
        <v/>
      </c>
      <c r="G4992" s="26" t="str">
        <f t="shared" si="77"/>
        <v>Bing</v>
      </c>
      <c r="I4992" s="26" t="str">
        <f>IF(E4992="","",INDEX('기사 리스트'!B:B,MATCH("https://skinnonews.com"&amp;A4992,'기사 리스트'!C:C,0)))</f>
        <v/>
      </c>
    </row>
    <row r="4993" spans="1:9">
      <c r="A4993" s="32" t="s">
        <v>4267</v>
      </c>
      <c r="B4993" s="32" t="s">
        <v>2596</v>
      </c>
      <c r="C4993" s="32">
        <v>1</v>
      </c>
      <c r="D4993" s="32">
        <v>1</v>
      </c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>Google 검색</v>
      </c>
      <c r="I4993" s="26" t="str">
        <f>IF(E4993="","",INDEX('기사 리스트'!B:B,MATCH("https://skinnonews.com"&amp;A4993,'기사 리스트'!C:C,0)))</f>
        <v/>
      </c>
    </row>
    <row r="4994" spans="1:9">
      <c r="A4994" s="32" t="s">
        <v>1693</v>
      </c>
      <c r="B4994" s="32" t="s">
        <v>2609</v>
      </c>
      <c r="C4994" s="32">
        <v>1</v>
      </c>
      <c r="D4994" s="32">
        <v>1</v>
      </c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>Bing</v>
      </c>
      <c r="I4994" s="26" t="str">
        <f>IF(E4994="","",INDEX('기사 리스트'!B:B,MATCH("https://skinnonews.com"&amp;A4994,'기사 리스트'!C:C,0)))</f>
        <v/>
      </c>
    </row>
    <row r="4995" spans="1:9">
      <c r="A4995" s="32" t="s">
        <v>1693</v>
      </c>
      <c r="B4995" s="32" t="s">
        <v>2598</v>
      </c>
      <c r="C4995" s="32">
        <v>1</v>
      </c>
      <c r="D4995" s="32">
        <v>1</v>
      </c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>Naver 검색</v>
      </c>
      <c r="I4995" s="26" t="str">
        <f>IF(E4995="","",INDEX('기사 리스트'!B:B,MATCH("https://skinnonews.com"&amp;A4995,'기사 리스트'!C:C,0)))</f>
        <v/>
      </c>
    </row>
    <row r="4996" spans="1:9">
      <c r="A4996" s="32" t="s">
        <v>4268</v>
      </c>
      <c r="B4996" s="32" t="s">
        <v>2596</v>
      </c>
      <c r="C4996" s="32">
        <v>1</v>
      </c>
      <c r="D4996" s="32">
        <v>1</v>
      </c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>Google 검색</v>
      </c>
      <c r="I4996" s="26" t="str">
        <f>IF(E4996="","",INDEX('기사 리스트'!B:B,MATCH("https://skinnonews.com"&amp;A4996,'기사 리스트'!C:C,0)))</f>
        <v/>
      </c>
    </row>
    <row r="4997" spans="1:9">
      <c r="A4997" s="32" t="s">
        <v>4269</v>
      </c>
      <c r="B4997" s="32" t="s">
        <v>2596</v>
      </c>
      <c r="C4997" s="32">
        <v>1</v>
      </c>
      <c r="D4997" s="32">
        <v>1</v>
      </c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>Google 검색</v>
      </c>
      <c r="I4997" s="26" t="str">
        <f>IF(E4997="","",INDEX('기사 리스트'!B:B,MATCH("https://skinnonews.com"&amp;A4997,'기사 리스트'!C:C,0)))</f>
        <v/>
      </c>
    </row>
    <row r="4998" spans="1:9">
      <c r="A4998" s="32" t="s">
        <v>3173</v>
      </c>
      <c r="B4998" s="32" t="s">
        <v>2598</v>
      </c>
      <c r="C4998" s="32">
        <v>1</v>
      </c>
      <c r="D4998" s="32">
        <v>1</v>
      </c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>Naver 검색</v>
      </c>
      <c r="I4998" s="26" t="str">
        <f>IF(E4998="","",INDEX('기사 리스트'!B:B,MATCH("https://skinnonews.com"&amp;A4998,'기사 리스트'!C:C,0)))</f>
        <v/>
      </c>
    </row>
    <row r="4999" spans="1:9">
      <c r="A4999" s="32" t="s">
        <v>1826</v>
      </c>
      <c r="B4999" s="32" t="s">
        <v>2596</v>
      </c>
      <c r="C4999" s="32">
        <v>1</v>
      </c>
      <c r="D4999" s="32">
        <v>1</v>
      </c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>Google 검색</v>
      </c>
      <c r="I4999" s="26" t="str">
        <f>IF(E4999="","",INDEX('기사 리스트'!B:B,MATCH("https://skinnonews.com"&amp;A4999,'기사 리스트'!C:C,0)))</f>
        <v/>
      </c>
    </row>
    <row r="5000" spans="1:9">
      <c r="A5000" s="32" t="s">
        <v>4270</v>
      </c>
      <c r="B5000" s="32" t="s">
        <v>2596</v>
      </c>
      <c r="C5000" s="32">
        <v>1</v>
      </c>
      <c r="D5000" s="32">
        <v>1</v>
      </c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>Google 검색</v>
      </c>
      <c r="I5000" s="26" t="str">
        <f>IF(E5000="","",INDEX('기사 리스트'!B:B,MATCH("https://skinnonews.com"&amp;A5000,'기사 리스트'!C:C,0)))</f>
        <v/>
      </c>
    </row>
    <row r="5001" spans="1:9">
      <c r="A5001" s="32" t="s">
        <v>2296</v>
      </c>
      <c r="B5001" s="32" t="s">
        <v>2598</v>
      </c>
      <c r="C5001" s="32">
        <v>1</v>
      </c>
      <c r="D5001" s="32">
        <v>1</v>
      </c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>Naver 검색</v>
      </c>
      <c r="I5001" s="26" t="str">
        <f>IF(E5001="","",INDEX('기사 리스트'!B:B,MATCH("https://skinnonews.com"&amp;A5001,'기사 리스트'!C:C,0)))</f>
        <v/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X102"/>
  <sheetViews>
    <sheetView topLeftCell="B1" zoomScale="85" zoomScaleNormal="85" workbookViewId="0">
      <selection activeCell="C3" sqref="C3:H17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9.625" customWidth="1"/>
    <col min="12" max="12" width="13.5" bestFit="1" customWidth="1"/>
    <col min="13" max="22" width="17.375" customWidth="1"/>
  </cols>
  <sheetData>
    <row r="1" spans="1:24">
      <c r="A1" t="s">
        <v>62</v>
      </c>
    </row>
    <row r="2" spans="1:24" ht="17.25" thickBot="1">
      <c r="B2" s="33" t="s">
        <v>55</v>
      </c>
      <c r="C2" s="281" t="s">
        <v>78</v>
      </c>
      <c r="D2" s="281" t="s">
        <v>79</v>
      </c>
      <c r="E2" s="281" t="s">
        <v>945</v>
      </c>
      <c r="F2" s="281" t="s">
        <v>80</v>
      </c>
      <c r="G2" s="281" t="s">
        <v>946</v>
      </c>
      <c r="H2" s="281" t="s">
        <v>947</v>
      </c>
    </row>
    <row r="3" spans="1:24" ht="17.25" thickTop="1">
      <c r="B3" s="38">
        <v>1</v>
      </c>
      <c r="C3" s="188">
        <f>IF(D3="","",INDEX('기사 리스트'!A:A,MATCH(B3,'기사 리스트'!J:J,0)))</f>
        <v>45445</v>
      </c>
      <c r="D3" s="34" t="str">
        <f>IF(B3&gt;MAX('기사 리스트'!J:J),"",HYPERLINK(INDEX('기사 리스트'!C:C,MATCH(B3,'기사 리스트'!J:J,0)),INDEX('기사 리스트'!B:B,MATCH(B3,'기사 리스트'!J:J,0))))</f>
        <v>SK이노베이션, 2주간 ‘집중 자원봉사’ 활동 펼쳐… 구성원 2,800명 동참</v>
      </c>
      <c r="E3" s="35">
        <f>IFERROR(IF(D3="","",VLOOKUP(RIGHT(VLOOKUP(D3,'기사 리스트'!B:C,2,FALSE),LEN(VLOOKUP(D3,'기사 리스트'!B:C,2,FALSE))-22),기사별유입!A:E,3,FALSE)),0)</f>
        <v>88</v>
      </c>
      <c r="F3" s="35">
        <f>IFERROR(IF(D3="","",VLOOKUP(RIGHT(VLOOKUP(D3,'기사 리스트'!B:C,2,FALSE),LEN(VLOOKUP(D3,'기사 리스트'!B:C,2,FALSE))-22),기사별유입!A:E,2,FALSE)),0)</f>
        <v>114</v>
      </c>
      <c r="G3" s="37">
        <f>IFERROR(E3/_xlfn.DAYS(EOMONTH(C3,0),C3-1),"")</f>
        <v>3.0344827586206895</v>
      </c>
      <c r="H3" s="37">
        <f>IFERROR(F3/_xlfn.DAYS(EOMONTH(C3,0),C3-1),"")</f>
        <v>3.9310344827586206</v>
      </c>
      <c r="J3" s="201" t="str">
        <f>IFERROR(VLOOKUP(D3,'기사 리스트'!B:E,4,FALSE),"")</f>
        <v>SK이노베이션</v>
      </c>
      <c r="K3" s="36"/>
    </row>
    <row r="4" spans="1:24">
      <c r="B4" s="38">
        <v>2</v>
      </c>
      <c r="C4" s="188">
        <f>IF(D4="","",INDEX('기사 리스트'!A:A,MATCH(B4,'기사 리스트'!J:J,0)))</f>
        <v>45447</v>
      </c>
      <c r="D4" s="34" t="str">
        <f>IF(B4&gt;MAX('기사 리스트'!J:J),"",HYPERLINK(INDEX('기사 리스트'!C:C,MATCH(B4,'기사 리스트'!J:J,0)),INDEX('기사 리스트'!B:B,MATCH(B4,'기사 리스트'!J:J,0))))</f>
        <v>“지구를 살리는 푸른 상상력” – ‘제3회 환경도서 독후감상화 그리기 축제’ 6월 22일 개최</v>
      </c>
      <c r="E4" s="35">
        <f>IFERROR(IF(D4="","",VLOOKUP(RIGHT(VLOOKUP(D4,'기사 리스트'!B:C,2,FALSE),LEN(VLOOKUP(D4,'기사 리스트'!B:C,2,FALSE))-22),기사별유입!A:E,3,FALSE)),0)</f>
        <v>56</v>
      </c>
      <c r="F4" s="35">
        <f>IFERROR(IF(D4="","",VLOOKUP(RIGHT(VLOOKUP(D4,'기사 리스트'!B:C,2,FALSE),LEN(VLOOKUP(D4,'기사 리스트'!B:C,2,FALSE))-22),기사별유입!A:E,2,FALSE)),0)</f>
        <v>74</v>
      </c>
      <c r="G4" s="37">
        <f t="shared" ref="G4:G29" si="0">IFERROR(E4/_xlfn.DAYS(EOMONTH(C4,0),C4-1),"")</f>
        <v>2.074074074074074</v>
      </c>
      <c r="H4" s="37">
        <f t="shared" ref="H4:H29" si="1">IFERROR(F4/_xlfn.DAYS(EOMONTH(C4,0),C4-1),"")</f>
        <v>2.7407407407407409</v>
      </c>
      <c r="J4" s="201" t="str">
        <f>IFERROR(VLOOKUP(D4,'기사 리스트'!B:E,4,FALSE),"")</f>
        <v>SK인천석유화학</v>
      </c>
      <c r="K4" s="36"/>
    </row>
    <row r="5" spans="1:24" ht="17.25" thickBot="1">
      <c r="B5" s="38">
        <v>3</v>
      </c>
      <c r="C5" s="188">
        <f>IF(D5="","",INDEX('기사 리스트'!A:A,MATCH(B5,'기사 리스트'!J:J,0)))</f>
        <v>45449</v>
      </c>
      <c r="D5" s="34" t="str">
        <f>IF(B5&gt;MAX('기사 리스트'!J:J),"",HYPERLINK(INDEX('기사 리스트'!C:C,MATCH(B5,'기사 리스트'!J:J,0)),INDEX('기사 리스트'!B:B,MATCH(B5,'기사 리스트'!J:J,0))))</f>
        <v>SK엔무브, 공임나라와 ‘ZIC 교환 할인 이벤트’ 실시</v>
      </c>
      <c r="E5" s="35">
        <f>IFERROR(IF(D5="","",VLOOKUP(RIGHT(VLOOKUP(D5,'기사 리스트'!B:C,2,FALSE),LEN(VLOOKUP(D5,'기사 리스트'!B:C,2,FALSE))-22),기사별유입!A:E,3,FALSE)),0)</f>
        <v>28</v>
      </c>
      <c r="F5" s="35">
        <f>IFERROR(IF(D5="","",VLOOKUP(RIGHT(VLOOKUP(D5,'기사 리스트'!B:C,2,FALSE),LEN(VLOOKUP(D5,'기사 리스트'!B:C,2,FALSE))-22),기사별유입!A:E,2,FALSE)),0)</f>
        <v>30</v>
      </c>
      <c r="G5" s="37">
        <f t="shared" si="0"/>
        <v>1.1200000000000001</v>
      </c>
      <c r="H5" s="37">
        <f t="shared" si="1"/>
        <v>1.2</v>
      </c>
      <c r="J5" s="201" t="str">
        <f>IFERROR(VLOOKUP(D5,'기사 리스트'!B:E,4,FALSE),"")</f>
        <v>SK엔무브</v>
      </c>
      <c r="K5" s="36"/>
      <c r="M5" s="26">
        <f>IF(M7=0,"",RANK(M7,$M$7:$V$7,0)+COUNTIF($M$7:M$7,M7)-1)</f>
        <v>1</v>
      </c>
      <c r="N5" s="26" t="str">
        <f>IF(N7=0,"",RANK(N7,$M$7:$V$7,0)+COUNTIF($M$7:N$7,N7)-1)</f>
        <v/>
      </c>
      <c r="O5" s="26" t="str">
        <f>IF(O7=0,"",RANK(O7,$M$7:$V$7,0)+COUNTIF($M$7:O$7,O7)-1)</f>
        <v/>
      </c>
      <c r="P5" s="26">
        <f>IF(P7=0,"",RANK(P7,$M$7:$V$7,0)+COUNTIF($M$7:P$7,P7)-1)</f>
        <v>2</v>
      </c>
      <c r="Q5" s="26">
        <f>IF(Q7=0,"",RANK(Q7,$M$7:$V$7,0)+COUNTIF($M$7:Q$7,Q7)-1)</f>
        <v>4</v>
      </c>
      <c r="R5" s="26">
        <f>IF(R7=0,"",RANK(R7,$M$7:$V$7,0)+COUNTIF($M$7:R$7,R7)-1)</f>
        <v>3</v>
      </c>
      <c r="S5" s="26" t="str">
        <f>IF(S7=0,"",RANK(S7,$M$7:$V$7,0)+COUNTIF($M$7:S$7,S7)-1)</f>
        <v/>
      </c>
      <c r="T5" s="26">
        <f>IF(T7=0,"",RANK(T7,$M$7:$V$7,0)+COUNTIF($M$7:T$7,T7)-1)</f>
        <v>5</v>
      </c>
      <c r="U5" s="26" t="str">
        <f>IF(U7=0,"",RANK(U7,$M$7:$V$7,0)+COUNTIF($M$7:U$7,U7)-1)</f>
        <v/>
      </c>
      <c r="V5" s="26" t="str">
        <f>IF(V7=0,"",RANK(V7,$M$7:$V$7,0)+COUNTIF($M$7:V$7,V7)-1)</f>
        <v/>
      </c>
    </row>
    <row r="6" spans="1:24" ht="17.25" thickBot="1">
      <c r="B6" s="38">
        <v>4</v>
      </c>
      <c r="C6" s="188">
        <f>IF(D6="","",INDEX('기사 리스트'!A:A,MATCH(B6,'기사 리스트'!J:J,0)))</f>
        <v>45450</v>
      </c>
      <c r="D6" s="34" t="str">
        <f>IF(B6&gt;MAX('기사 리스트'!J:J),"",HYPERLINK(INDEX('기사 리스트'!C:C,MATCH(B6,'기사 리스트'!J:J,0)),INDEX('기사 리스트'!B:B,MATCH(B6,'기사 리스트'!J:J,0))))</f>
        <v>최재원 수석부회장, SK이노베이션 수석부회장으로 선임</v>
      </c>
      <c r="E6" s="35">
        <f>IFERROR(IF(D6="","",VLOOKUP(RIGHT(VLOOKUP(D6,'기사 리스트'!B:C,2,FALSE),LEN(VLOOKUP(D6,'기사 리스트'!B:C,2,FALSE))-22),기사별유입!A:E,3,FALSE)),0)</f>
        <v>129</v>
      </c>
      <c r="F6" s="35">
        <f>IFERROR(IF(D6="","",VLOOKUP(RIGHT(VLOOKUP(D6,'기사 리스트'!B:C,2,FALSE),LEN(VLOOKUP(D6,'기사 리스트'!B:C,2,FALSE))-22),기사별유입!A:E,2,FALSE)),0)</f>
        <v>156</v>
      </c>
      <c r="G6" s="37">
        <f t="shared" si="0"/>
        <v>5.375</v>
      </c>
      <c r="H6" s="37">
        <f t="shared" si="1"/>
        <v>6.5</v>
      </c>
      <c r="J6" s="201" t="str">
        <f>IFERROR(VLOOKUP(D6,'기사 리스트'!B:E,4,FALSE),"")</f>
        <v>SK이노베이션</v>
      </c>
      <c r="K6" s="36"/>
      <c r="L6" s="198"/>
      <c r="M6" s="199" t="s">
        <v>902</v>
      </c>
      <c r="N6" s="199" t="s">
        <v>900</v>
      </c>
      <c r="O6" s="199" t="s">
        <v>898</v>
      </c>
      <c r="P6" s="199" t="s">
        <v>904</v>
      </c>
      <c r="Q6" s="199" t="s">
        <v>906</v>
      </c>
      <c r="R6" s="199" t="s">
        <v>908</v>
      </c>
      <c r="S6" s="199" t="s">
        <v>910</v>
      </c>
      <c r="T6" s="199" t="s">
        <v>912</v>
      </c>
      <c r="U6" s="199" t="s">
        <v>914</v>
      </c>
      <c r="V6" s="200" t="s">
        <v>916</v>
      </c>
      <c r="X6" s="55" t="s">
        <v>921</v>
      </c>
    </row>
    <row r="7" spans="1:24">
      <c r="B7" s="38">
        <v>5</v>
      </c>
      <c r="C7" s="188">
        <f>IF(D7="","",INDEX('기사 리스트'!A:A,MATCH(B7,'기사 리스트'!J:J,0)))</f>
        <v>45452</v>
      </c>
      <c r="D7" s="34" t="str">
        <f>IF(B7&gt;MAX('기사 리스트'!J:J),"",HYPERLINK(INDEX('기사 리스트'!C:C,MATCH(B7,'기사 리스트'!J:J,0)),INDEX('기사 리스트'!B:B,MATCH(B7,'기사 리스트'!J:J,0))))</f>
        <v>SK인천석유화학, 초등학교 ‘친환경 놀이과학교실’ 개강</v>
      </c>
      <c r="E7" s="35">
        <f>IFERROR(IF(D7="","",VLOOKUP(RIGHT(VLOOKUP(D7,'기사 리스트'!B:C,2,FALSE),LEN(VLOOKUP(D7,'기사 리스트'!B:C,2,FALSE))-22),기사별유입!A:E,3,FALSE)),0)</f>
        <v>27</v>
      </c>
      <c r="F7" s="35">
        <f>IFERROR(IF(D7="","",VLOOKUP(RIGHT(VLOOKUP(D7,'기사 리스트'!B:C,2,FALSE),LEN(VLOOKUP(D7,'기사 리스트'!B:C,2,FALSE))-22),기사별유입!A:E,2,FALSE)),0)</f>
        <v>30</v>
      </c>
      <c r="G7" s="37">
        <f t="shared" si="0"/>
        <v>1.2272727272727273</v>
      </c>
      <c r="H7" s="37">
        <f t="shared" si="1"/>
        <v>1.3636363636363635</v>
      </c>
      <c r="J7" s="201" t="str">
        <f>IFERROR(VLOOKUP(D7,'기사 리스트'!B:E,4,FALSE),"")</f>
        <v>SK인천석유화학</v>
      </c>
      <c r="K7" s="36"/>
      <c r="L7" s="197" t="s">
        <v>918</v>
      </c>
      <c r="M7" s="202">
        <f>COUNTIF($J:$J,M6)</f>
        <v>5</v>
      </c>
      <c r="N7" s="202">
        <f t="shared" ref="N7:V7" si="2">COUNTIF($J:$J,N6)</f>
        <v>0</v>
      </c>
      <c r="O7" s="202">
        <f t="shared" si="2"/>
        <v>0</v>
      </c>
      <c r="P7" s="202">
        <f t="shared" si="2"/>
        <v>3</v>
      </c>
      <c r="Q7" s="202">
        <f t="shared" si="2"/>
        <v>1</v>
      </c>
      <c r="R7" s="202">
        <f t="shared" si="2"/>
        <v>2</v>
      </c>
      <c r="S7" s="202">
        <f t="shared" si="2"/>
        <v>0</v>
      </c>
      <c r="T7" s="202">
        <f t="shared" si="2"/>
        <v>1</v>
      </c>
      <c r="U7" s="202">
        <f t="shared" si="2"/>
        <v>0</v>
      </c>
      <c r="V7" s="202">
        <f t="shared" si="2"/>
        <v>0</v>
      </c>
    </row>
    <row r="8" spans="1:24">
      <c r="B8" s="38">
        <v>6</v>
      </c>
      <c r="C8" s="188">
        <f>IF(D8="","",INDEX('기사 리스트'!A:A,MATCH(B8,'기사 리스트'!J:J,0)))</f>
        <v>45455</v>
      </c>
      <c r="D8" s="34" t="str">
        <f>IF(B8&gt;MAX('기사 리스트'!J:J),"",HYPERLINK(INDEX('기사 리스트'!C:C,MATCH(B8,'기사 리스트'!J:J,0)),INDEX('기사 리스트'!B:B,MATCH(B8,'기사 리스트'!J:J,0))))</f>
        <v>SK이노베이션, 사회적기업 소방·안전·시설관리 시스템 구축 돕는다</v>
      </c>
      <c r="E8" s="35">
        <f>IFERROR(IF(D8="","",VLOOKUP(RIGHT(VLOOKUP(D8,'기사 리스트'!B:C,2,FALSE),LEN(VLOOKUP(D8,'기사 리스트'!B:C,2,FALSE))-22),기사별유입!A:E,3,FALSE)),0)</f>
        <v>43</v>
      </c>
      <c r="F8" s="35">
        <f>IFERROR(IF(D8="","",VLOOKUP(RIGHT(VLOOKUP(D8,'기사 리스트'!B:C,2,FALSE),LEN(VLOOKUP(D8,'기사 리스트'!B:C,2,FALSE))-22),기사별유입!A:E,2,FALSE)),0)</f>
        <v>61</v>
      </c>
      <c r="G8" s="37">
        <f t="shared" si="0"/>
        <v>2.263157894736842</v>
      </c>
      <c r="H8" s="37">
        <f t="shared" si="1"/>
        <v>3.2105263157894739</v>
      </c>
      <c r="J8" s="201" t="str">
        <f>IFERROR(VLOOKUP(D8,'기사 리스트'!B:E,4,FALSE),"")</f>
        <v>SK이노베이션</v>
      </c>
      <c r="K8" s="36"/>
      <c r="L8" s="195" t="s">
        <v>919</v>
      </c>
      <c r="M8" s="91">
        <f>SUMIFS($G:$G,$J:$J,M$6)</f>
        <v>22.439307320024202</v>
      </c>
      <c r="N8" s="91">
        <f t="shared" ref="N8:V8" si="3">SUMIFS($G:$G,$J:$J,N$6)</f>
        <v>0</v>
      </c>
      <c r="O8" s="91">
        <f t="shared" si="3"/>
        <v>0</v>
      </c>
      <c r="P8" s="91">
        <f t="shared" si="3"/>
        <v>42.266666666666666</v>
      </c>
      <c r="Q8" s="91">
        <f t="shared" si="3"/>
        <v>1.1200000000000001</v>
      </c>
      <c r="R8" s="91">
        <f t="shared" si="3"/>
        <v>3.301346801346801</v>
      </c>
      <c r="S8" s="91">
        <f t="shared" si="3"/>
        <v>0</v>
      </c>
      <c r="T8" s="91">
        <f t="shared" si="3"/>
        <v>2.6666666666666665</v>
      </c>
      <c r="U8" s="91">
        <f t="shared" si="3"/>
        <v>0</v>
      </c>
      <c r="V8" s="203">
        <f t="shared" si="3"/>
        <v>0</v>
      </c>
    </row>
    <row r="9" spans="1:24" ht="17.25" thickBot="1">
      <c r="B9" s="38">
        <v>7</v>
      </c>
      <c r="C9" s="188">
        <f>IF(D9="","",INDEX('기사 리스트'!A:A,MATCH(B9,'기사 리스트'!J:J,0)))</f>
        <v>45456</v>
      </c>
      <c r="D9" s="34" t="str">
        <f>IF(B9&gt;MAX('기사 리스트'!J:J),"",HYPERLINK(INDEX('기사 리스트'!C:C,MATCH(B9,'기사 리스트'!J:J,0)),INDEX('기사 리스트'!B:B,MATCH(B9,'기사 리스트'!J:J,0))))</f>
        <v>공장내 발생하는 배기가스, 자원으로 재탄생</v>
      </c>
      <c r="E9" s="35">
        <f>IFERROR(IF(D9="","",VLOOKUP(RIGHT(VLOOKUP(D9,'기사 리스트'!B:C,2,FALSE),LEN(VLOOKUP(D9,'기사 리스트'!B:C,2,FALSE))-22),기사별유입!A:E,3,FALSE)),0)</f>
        <v>82</v>
      </c>
      <c r="F9" s="35">
        <f>IFERROR(IF(D9="","",VLOOKUP(RIGHT(VLOOKUP(D9,'기사 리스트'!B:C,2,FALSE),LEN(VLOOKUP(D9,'기사 리스트'!B:C,2,FALSE))-22),기사별유입!A:E,2,FALSE)),0)</f>
        <v>101</v>
      </c>
      <c r="G9" s="37">
        <f t="shared" si="0"/>
        <v>4.5555555555555554</v>
      </c>
      <c r="H9" s="37">
        <f t="shared" si="1"/>
        <v>5.6111111111111107</v>
      </c>
      <c r="J9" s="201">
        <f>IFERROR(VLOOKUP(D9,'기사 리스트'!B:E,4,FALSE),"")</f>
        <v>0</v>
      </c>
      <c r="K9" s="36"/>
      <c r="L9" s="196" t="s">
        <v>920</v>
      </c>
      <c r="M9" s="204">
        <f>SUMIFS($H:$H,$J:$J,M$6)</f>
        <v>26.841560798548095</v>
      </c>
      <c r="N9" s="204">
        <f t="shared" ref="N9:V9" si="4">SUMIFS($H:$H,$J:$J,N$6)</f>
        <v>0</v>
      </c>
      <c r="O9" s="204">
        <f t="shared" si="4"/>
        <v>0</v>
      </c>
      <c r="P9" s="204">
        <f t="shared" si="4"/>
        <v>49.533333333333331</v>
      </c>
      <c r="Q9" s="204">
        <f t="shared" si="4"/>
        <v>1.2</v>
      </c>
      <c r="R9" s="204">
        <f t="shared" si="4"/>
        <v>4.1043771043771047</v>
      </c>
      <c r="S9" s="204">
        <f t="shared" si="4"/>
        <v>0</v>
      </c>
      <c r="T9" s="204">
        <f t="shared" si="4"/>
        <v>3</v>
      </c>
      <c r="U9" s="204">
        <f t="shared" si="4"/>
        <v>0</v>
      </c>
      <c r="V9" s="205">
        <f t="shared" si="4"/>
        <v>0</v>
      </c>
    </row>
    <row r="10" spans="1:24">
      <c r="B10" s="38">
        <v>8</v>
      </c>
      <c r="C10" s="188">
        <f>IF(D10="","",INDEX('기사 리스트'!A:A,MATCH(B10,'기사 리스트'!J:J,0)))</f>
        <v>45459</v>
      </c>
      <c r="D10" s="34" t="str">
        <f>IF(B10&gt;MAX('기사 리스트'!J:J),"",HYPERLINK(INDEX('기사 리스트'!C:C,MATCH(B10,'기사 리스트'!J:J,0)),INDEX('기사 리스트'!B:B,MATCH(B10,'기사 리스트'!J:J,0))))</f>
        <v>SK온, 리튬메탈 배터리용 고분자 전해질 개발</v>
      </c>
      <c r="E10" s="35">
        <f>IFERROR(IF(D10="","",VLOOKUP(RIGHT(VLOOKUP(D10,'기사 리스트'!B:C,2,FALSE),LEN(VLOOKUP(D10,'기사 리스트'!B:C,2,FALSE))-22),기사별유입!A:E,3,FALSE)),0)</f>
        <v>170</v>
      </c>
      <c r="F10" s="35">
        <f>IFERROR(IF(D10="","",VLOOKUP(RIGHT(VLOOKUP(D10,'기사 리스트'!B:C,2,FALSE),LEN(VLOOKUP(D10,'기사 리스트'!B:C,2,FALSE))-22),기사별유입!A:E,2,FALSE)),0)</f>
        <v>236</v>
      </c>
      <c r="G10" s="37">
        <f t="shared" si="0"/>
        <v>11.333333333333334</v>
      </c>
      <c r="H10" s="37">
        <f t="shared" si="1"/>
        <v>15.733333333333333</v>
      </c>
      <c r="J10" s="201" t="str">
        <f>IFERROR(VLOOKUP(D10,'기사 리스트'!B:E,4,FALSE),"")</f>
        <v>SK온</v>
      </c>
      <c r="K10" s="36"/>
    </row>
    <row r="11" spans="1:24">
      <c r="B11" s="38">
        <v>9</v>
      </c>
      <c r="C11" s="188">
        <f>IF(D11="","",INDEX('기사 리스트'!A:A,MATCH(B11,'기사 리스트'!J:J,0)))</f>
        <v>45459</v>
      </c>
      <c r="D11" s="34" t="str">
        <f>IF(B11&gt;MAX('기사 리스트'!J:J),"",HYPERLINK(INDEX('기사 리스트'!C:C,MATCH(B11,'기사 리스트'!J:J,0)),INDEX('기사 리스트'!B:B,MATCH(B11,'기사 리스트'!J:J,0))))</f>
        <v>“음악엔 장애도 장벽도 없다”, 부다페스트 수놓은 희망의 선율</v>
      </c>
      <c r="E11" s="35">
        <f>IFERROR(IF(D11="","",VLOOKUP(RIGHT(VLOOKUP(D11,'기사 리스트'!B:C,2,FALSE),LEN(VLOOKUP(D11,'기사 리스트'!B:C,2,FALSE))-22),기사별유입!A:E,3,FALSE)),0)</f>
        <v>77</v>
      </c>
      <c r="F11" s="35">
        <f>IFERROR(IF(D11="","",VLOOKUP(RIGHT(VLOOKUP(D11,'기사 리스트'!B:C,2,FALSE),LEN(VLOOKUP(D11,'기사 리스트'!B:C,2,FALSE))-22),기사별유입!A:E,2,FALSE)),0)</f>
        <v>113</v>
      </c>
      <c r="G11" s="37">
        <f t="shared" si="0"/>
        <v>5.1333333333333337</v>
      </c>
      <c r="H11" s="37">
        <f t="shared" si="1"/>
        <v>7.5333333333333332</v>
      </c>
      <c r="J11" s="201">
        <f>IFERROR(VLOOKUP(D11,'기사 리스트'!B:E,4,FALSE),"")</f>
        <v>0</v>
      </c>
      <c r="K11" s="36"/>
    </row>
    <row r="12" spans="1:24" ht="17.25" thickBot="1">
      <c r="B12" s="38">
        <v>10</v>
      </c>
      <c r="C12" s="188">
        <f>IF(D12="","",INDEX('기사 리스트'!A:A,MATCH(B12,'기사 리스트'!J:J,0)))</f>
        <v>45464</v>
      </c>
      <c r="D12" s="34" t="str">
        <f>IF(B12&gt;MAX('기사 리스트'!J:J),"",HYPERLINK(INDEX('기사 리스트'!C:C,MATCH(B12,'기사 리스트'!J:J,0)),INDEX('기사 리스트'!B:B,MATCH(B12,'기사 리스트'!J:J,0))))</f>
        <v>SK이노베이션, 이해관계자 눈높이에 맞춰 ESG 활동 최적화한다</v>
      </c>
      <c r="E12" s="35">
        <f>IFERROR(IF(D12="","",VLOOKUP(RIGHT(VLOOKUP(D12,'기사 리스트'!B:C,2,FALSE),LEN(VLOOKUP(D12,'기사 리스트'!B:C,2,FALSE))-22),기사별유입!A:E,3,FALSE)),0)</f>
        <v>76</v>
      </c>
      <c r="F12" s="35">
        <f>IFERROR(IF(D12="","",VLOOKUP(RIGHT(VLOOKUP(D12,'기사 리스트'!B:C,2,FALSE),LEN(VLOOKUP(D12,'기사 리스트'!B:C,2,FALSE))-22),기사별유입!A:E,2,FALSE)),0)</f>
        <v>87</v>
      </c>
      <c r="G12" s="37">
        <f t="shared" si="0"/>
        <v>7.6</v>
      </c>
      <c r="H12" s="37">
        <f t="shared" si="1"/>
        <v>8.6999999999999993</v>
      </c>
      <c r="J12" s="201" t="str">
        <f>IFERROR(VLOOKUP(D12,'기사 리스트'!B:E,4,FALSE),"")</f>
        <v>SK이노베이션</v>
      </c>
      <c r="K12" s="36"/>
      <c r="M12">
        <v>1</v>
      </c>
      <c r="N12">
        <v>2</v>
      </c>
      <c r="O12">
        <v>3</v>
      </c>
      <c r="P12">
        <v>4</v>
      </c>
      <c r="Q12">
        <v>5</v>
      </c>
      <c r="R12">
        <v>6</v>
      </c>
      <c r="S12">
        <v>7</v>
      </c>
      <c r="T12">
        <v>8</v>
      </c>
      <c r="U12">
        <v>9</v>
      </c>
      <c r="V12">
        <v>10</v>
      </c>
    </row>
    <row r="13" spans="1:24" ht="17.25" thickBot="1">
      <c r="B13" s="38">
        <v>11</v>
      </c>
      <c r="C13" s="188">
        <f>IF(D13="","",INDEX('기사 리스트'!A:A,MATCH(B13,'기사 리스트'!J:J,0)))</f>
        <v>45467</v>
      </c>
      <c r="D13" s="34" t="str">
        <f>IF(B13&gt;MAX('기사 리스트'!J:J),"",HYPERLINK(INDEX('기사 리스트'!C:C,MATCH(B13,'기사 리스트'!J:J,0)),INDEX('기사 리스트'!B:B,MATCH(B13,'기사 리스트'!J:J,0))))</f>
        <v>SK슈가글라이더즈, 선수 유니폼으로 ‘업사이클링 굿즈’ 선보여</v>
      </c>
      <c r="E13" s="35">
        <f>IFERROR(IF(D13="","",VLOOKUP(RIGHT(VLOOKUP(D13,'기사 리스트'!B:C,2,FALSE),LEN(VLOOKUP(D13,'기사 리스트'!B:C,2,FALSE))-22),기사별유입!A:E,3,FALSE)),0)</f>
        <v>12</v>
      </c>
      <c r="F13" s="35">
        <f>IFERROR(IF(D13="","",VLOOKUP(RIGHT(VLOOKUP(D13,'기사 리스트'!B:C,2,FALSE),LEN(VLOOKUP(D13,'기사 리스트'!B:C,2,FALSE))-22),기사별유입!A:E,2,FALSE)),0)</f>
        <v>17</v>
      </c>
      <c r="G13" s="37">
        <f t="shared" si="0"/>
        <v>1.7142857142857142</v>
      </c>
      <c r="H13" s="37">
        <f t="shared" si="1"/>
        <v>2.4285714285714284</v>
      </c>
      <c r="J13" s="201">
        <f>IFERROR(VLOOKUP(D13,'기사 리스트'!B:E,4,FALSE),"")</f>
        <v>0</v>
      </c>
      <c r="K13" s="36"/>
      <c r="L13" s="214"/>
      <c r="M13" s="218" t="str">
        <f>IFERROR(INDEX($M6:$V6,MATCH(M$12,$M$5:$V$5,0)),"")</f>
        <v>SK이노베이션</v>
      </c>
      <c r="N13" s="212" t="str">
        <f t="shared" ref="N13:V13" si="5">IFERROR(INDEX($M6:$V6,MATCH(N$12,$M$5:$V$5,0)),"")</f>
        <v>SK온</v>
      </c>
      <c r="O13" s="212" t="str">
        <f t="shared" si="5"/>
        <v>SK인천석유화학</v>
      </c>
      <c r="P13" s="212" t="str">
        <f t="shared" si="5"/>
        <v>SK엔무브</v>
      </c>
      <c r="Q13" s="212" t="str">
        <f t="shared" si="5"/>
        <v>SK아이이테크놀로지</v>
      </c>
      <c r="R13" s="212" t="str">
        <f t="shared" si="5"/>
        <v/>
      </c>
      <c r="S13" s="212" t="str">
        <f t="shared" si="5"/>
        <v/>
      </c>
      <c r="T13" s="212" t="str">
        <f t="shared" si="5"/>
        <v/>
      </c>
      <c r="U13" s="212" t="str">
        <f t="shared" si="5"/>
        <v/>
      </c>
      <c r="V13" s="213" t="str">
        <f t="shared" si="5"/>
        <v/>
      </c>
      <c r="X13" s="55" t="s">
        <v>922</v>
      </c>
    </row>
    <row r="14" spans="1:24">
      <c r="B14" s="38">
        <v>12</v>
      </c>
      <c r="C14" s="188">
        <f>IF(D14="","",INDEX('기사 리스트'!A:A,MATCH(B14,'기사 리스트'!J:J,0)))</f>
        <v>45468</v>
      </c>
      <c r="D14" s="34" t="str">
        <f>IF(B14&gt;MAX('기사 리스트'!J:J),"",HYPERLINK(INDEX('기사 리스트'!C:C,MATCH(B14,'기사 리스트'!J:J,0)),INDEX('기사 리스트'!B:B,MATCH(B14,'기사 리스트'!J:J,0))))</f>
        <v>SK이노베이션 지원 소셜벤처, 美 진출 기회 잡는다</v>
      </c>
      <c r="E14" s="35">
        <f>IFERROR(IF(D14="","",VLOOKUP(RIGHT(VLOOKUP(D14,'기사 리스트'!B:C,2,FALSE),LEN(VLOOKUP(D14,'기사 리스트'!B:C,2,FALSE))-22),기사별유입!A:E,3,FALSE)),0)</f>
        <v>25</v>
      </c>
      <c r="F14" s="35">
        <f>IFERROR(IF(D14="","",VLOOKUP(RIGHT(VLOOKUP(D14,'기사 리스트'!B:C,2,FALSE),LEN(VLOOKUP(D14,'기사 리스트'!B:C,2,FALSE))-22),기사별유입!A:E,2,FALSE)),0)</f>
        <v>27</v>
      </c>
      <c r="G14" s="37">
        <f t="shared" si="0"/>
        <v>4.166666666666667</v>
      </c>
      <c r="H14" s="37">
        <f t="shared" si="1"/>
        <v>4.5</v>
      </c>
      <c r="J14" s="201" t="str">
        <f>IFERROR(VLOOKUP(D14,'기사 리스트'!B:E,4,FALSE),"")</f>
        <v>SK이노베이션</v>
      </c>
      <c r="K14" s="36"/>
      <c r="L14" s="215" t="s">
        <v>918</v>
      </c>
      <c r="M14" s="219">
        <f>IFERROR(INDEX($M7:$V7,MATCH(M$12,$M$5:$V$5,0)),"")</f>
        <v>5</v>
      </c>
      <c r="N14" s="210">
        <f t="shared" ref="N14:V14" si="6">IFERROR(INDEX($M7:$V7,MATCH(N$12,$M$5:$V$5,0)),"")</f>
        <v>3</v>
      </c>
      <c r="O14" s="210">
        <f t="shared" si="6"/>
        <v>2</v>
      </c>
      <c r="P14" s="210">
        <f t="shared" si="6"/>
        <v>1</v>
      </c>
      <c r="Q14" s="210">
        <f t="shared" si="6"/>
        <v>1</v>
      </c>
      <c r="R14" s="210" t="str">
        <f t="shared" si="6"/>
        <v/>
      </c>
      <c r="S14" s="210" t="str">
        <f t="shared" si="6"/>
        <v/>
      </c>
      <c r="T14" s="210" t="str">
        <f t="shared" si="6"/>
        <v/>
      </c>
      <c r="U14" s="210" t="str">
        <f t="shared" si="6"/>
        <v/>
      </c>
      <c r="V14" s="211" t="str">
        <f t="shared" si="6"/>
        <v/>
      </c>
    </row>
    <row r="15" spans="1:24">
      <c r="B15" s="38">
        <v>13</v>
      </c>
      <c r="C15" s="188">
        <f>IF(D15="","",INDEX('기사 리스트'!A:A,MATCH(B15,'기사 리스트'!J:J,0)))</f>
        <v>45469</v>
      </c>
      <c r="D15" s="34" t="str">
        <f>IF(B15&gt;MAX('기사 리스트'!J:J),"",HYPERLINK(INDEX('기사 리스트'!C:C,MATCH(B15,'기사 리스트'!J:J,0)),INDEX('기사 리스트'!B:B,MATCH(B15,'기사 리스트'!J:J,0))))</f>
        <v>SK온, 엑손모빌과 리튬 공급 협력</v>
      </c>
      <c r="E15" s="35">
        <f>IFERROR(IF(D15="","",VLOOKUP(RIGHT(VLOOKUP(D15,'기사 리스트'!B:C,2,FALSE),LEN(VLOOKUP(D15,'기사 리스트'!B:C,2,FALSE))-22),기사별유입!A:E,3,FALSE)),0)</f>
        <v>73</v>
      </c>
      <c r="F15" s="35">
        <f>IFERROR(IF(D15="","",VLOOKUP(RIGHT(VLOOKUP(D15,'기사 리스트'!B:C,2,FALSE),LEN(VLOOKUP(D15,'기사 리스트'!B:C,2,FALSE))-22),기사별유입!A:E,2,FALSE)),0)</f>
        <v>79</v>
      </c>
      <c r="G15" s="37">
        <f t="shared" si="0"/>
        <v>14.6</v>
      </c>
      <c r="H15" s="37">
        <f t="shared" si="1"/>
        <v>15.8</v>
      </c>
      <c r="J15" s="201" t="str">
        <f>IFERROR(VLOOKUP(D15,'기사 리스트'!B:E,4,FALSE),"")</f>
        <v>SK온</v>
      </c>
      <c r="K15" s="36"/>
      <c r="L15" s="216" t="s">
        <v>919</v>
      </c>
      <c r="M15" s="220">
        <f t="shared" ref="M15:V16" si="7">IFERROR(INDEX($M8:$V8,MATCH(M$12,$M$5:$V$5,0)),"")</f>
        <v>22.439307320024202</v>
      </c>
      <c r="N15" s="206">
        <f t="shared" si="7"/>
        <v>42.266666666666666</v>
      </c>
      <c r="O15" s="206">
        <f t="shared" si="7"/>
        <v>3.301346801346801</v>
      </c>
      <c r="P15" s="206">
        <f t="shared" si="7"/>
        <v>1.1200000000000001</v>
      </c>
      <c r="Q15" s="206">
        <f t="shared" si="7"/>
        <v>2.6666666666666665</v>
      </c>
      <c r="R15" s="206" t="str">
        <f t="shared" si="7"/>
        <v/>
      </c>
      <c r="S15" s="206" t="str">
        <f t="shared" si="7"/>
        <v/>
      </c>
      <c r="T15" s="206" t="str">
        <f t="shared" si="7"/>
        <v/>
      </c>
      <c r="U15" s="206" t="str">
        <f t="shared" si="7"/>
        <v/>
      </c>
      <c r="V15" s="207" t="str">
        <f t="shared" si="7"/>
        <v/>
      </c>
    </row>
    <row r="16" spans="1:24" ht="17.25" thickBot="1">
      <c r="B16" s="38">
        <v>14</v>
      </c>
      <c r="C16" s="188">
        <f>IF(D16="","",INDEX('기사 리스트'!A:A,MATCH(B16,'기사 리스트'!J:J,0)))</f>
        <v>45471</v>
      </c>
      <c r="D16" s="34" t="str">
        <f>IF(B16&gt;MAX('기사 리스트'!J:J),"",HYPERLINK(INDEX('기사 리스트'!C:C,MATCH(B16,'기사 리스트'!J:J,0)),INDEX('기사 리스트'!B:B,MATCH(B16,'기사 리스트'!J:J,0))))</f>
        <v>SK아이이테크놀로지, K-택소노미·이중 중대성 평가 반영한 지속가능경영보고서 발간</v>
      </c>
      <c r="E16" s="35">
        <f>IFERROR(IF(D16="","",VLOOKUP(RIGHT(VLOOKUP(D16,'기사 리스트'!B:C,2,FALSE),LEN(VLOOKUP(D16,'기사 리스트'!B:C,2,FALSE))-22),기사별유입!A:E,3,FALSE)),0)</f>
        <v>8</v>
      </c>
      <c r="F16" s="35">
        <f>IFERROR(IF(D16="","",VLOOKUP(RIGHT(VLOOKUP(D16,'기사 리스트'!B:C,2,FALSE),LEN(VLOOKUP(D16,'기사 리스트'!B:C,2,FALSE))-22),기사별유입!A:E,2,FALSE)),0)</f>
        <v>9</v>
      </c>
      <c r="G16" s="37">
        <f t="shared" si="0"/>
        <v>2.6666666666666665</v>
      </c>
      <c r="H16" s="37">
        <f t="shared" si="1"/>
        <v>3</v>
      </c>
      <c r="J16" s="201" t="str">
        <f>IFERROR(VLOOKUP(D16,'기사 리스트'!B:E,4,FALSE),"")</f>
        <v>SK아이이테크놀로지</v>
      </c>
      <c r="K16" s="36"/>
      <c r="L16" s="217" t="s">
        <v>920</v>
      </c>
      <c r="M16" s="221">
        <f t="shared" si="7"/>
        <v>26.841560798548095</v>
      </c>
      <c r="N16" s="208">
        <f t="shared" si="7"/>
        <v>49.533333333333331</v>
      </c>
      <c r="O16" s="208">
        <f t="shared" si="7"/>
        <v>4.1043771043771047</v>
      </c>
      <c r="P16" s="208">
        <f t="shared" si="7"/>
        <v>1.2</v>
      </c>
      <c r="Q16" s="208">
        <f t="shared" si="7"/>
        <v>3</v>
      </c>
      <c r="R16" s="208" t="str">
        <f t="shared" si="7"/>
        <v/>
      </c>
      <c r="S16" s="208" t="str">
        <f t="shared" si="7"/>
        <v/>
      </c>
      <c r="T16" s="208" t="str">
        <f t="shared" si="7"/>
        <v/>
      </c>
      <c r="U16" s="208" t="str">
        <f t="shared" si="7"/>
        <v/>
      </c>
      <c r="V16" s="209" t="str">
        <f t="shared" si="7"/>
        <v/>
      </c>
    </row>
    <row r="17" spans="2:24">
      <c r="B17" s="38">
        <v>15</v>
      </c>
      <c r="C17" s="188">
        <f>IF(D17="","",INDEX('기사 리스트'!A:A,MATCH(B17,'기사 리스트'!J:J,0)))</f>
        <v>45471</v>
      </c>
      <c r="D17" s="34" t="str">
        <f>IF(B17&gt;MAX('기사 리스트'!J:J),"",HYPERLINK(INDEX('기사 리스트'!C:C,MATCH(B17,'기사 리스트'!J:J,0)),INDEX('기사 리스트'!B:B,MATCH(B17,'기사 리스트'!J:J,0))))</f>
        <v>SK온, 페라리 2024년 우수 공급사로 선정</v>
      </c>
      <c r="E17" s="35">
        <f>IFERROR(IF(D17="","",VLOOKUP(RIGHT(VLOOKUP(D17,'기사 리스트'!B:C,2,FALSE),LEN(VLOOKUP(D17,'기사 리스트'!B:C,2,FALSE))-22),기사별유입!A:E,3,FALSE)),0)</f>
        <v>49</v>
      </c>
      <c r="F17" s="35">
        <f>IFERROR(IF(D17="","",VLOOKUP(RIGHT(VLOOKUP(D17,'기사 리스트'!B:C,2,FALSE),LEN(VLOOKUP(D17,'기사 리스트'!B:C,2,FALSE))-22),기사별유입!A:E,2,FALSE)),0)</f>
        <v>54</v>
      </c>
      <c r="G17" s="37">
        <f t="shared" si="0"/>
        <v>16.333333333333332</v>
      </c>
      <c r="H17" s="37">
        <f t="shared" si="1"/>
        <v>18</v>
      </c>
      <c r="J17" s="201" t="str">
        <f>IFERROR(VLOOKUP(D17,'기사 리스트'!B:E,4,FALSE),"")</f>
        <v>SK온</v>
      </c>
      <c r="K17" s="36"/>
    </row>
    <row r="18" spans="2:24">
      <c r="B18" s="38">
        <v>16</v>
      </c>
      <c r="C18" s="188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K18" s="36"/>
      <c r="X18" s="55" t="s">
        <v>923</v>
      </c>
    </row>
    <row r="19" spans="2:24">
      <c r="B19" s="38">
        <v>17</v>
      </c>
      <c r="C19" s="188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K19" s="36"/>
    </row>
    <row r="20" spans="2:24">
      <c r="B20" s="38">
        <v>18</v>
      </c>
      <c r="C20" s="188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  <c r="K20" s="36"/>
    </row>
    <row r="21" spans="2:24">
      <c r="B21" s="38">
        <v>19</v>
      </c>
      <c r="C21" s="188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  <c r="K21" s="36"/>
    </row>
    <row r="22" spans="2:24">
      <c r="B22" s="38">
        <v>20</v>
      </c>
      <c r="C22" s="188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  <c r="K22" s="36"/>
    </row>
    <row r="23" spans="2:24">
      <c r="B23" s="38">
        <v>21</v>
      </c>
      <c r="C23" s="188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  <c r="K23" s="36"/>
    </row>
    <row r="24" spans="2:24">
      <c r="B24" s="38">
        <v>22</v>
      </c>
      <c r="C24" s="188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  <c r="K24" s="36"/>
    </row>
    <row r="25" spans="2:24">
      <c r="B25" s="38">
        <v>23</v>
      </c>
      <c r="C25" s="188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  <c r="K25" s="36"/>
    </row>
    <row r="26" spans="2:24">
      <c r="B26" s="38">
        <v>24</v>
      </c>
      <c r="C26" s="188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  <c r="K26" s="36"/>
    </row>
    <row r="27" spans="2:24">
      <c r="B27" s="38">
        <v>25</v>
      </c>
      <c r="C27" s="188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  <c r="K27" s="36"/>
    </row>
    <row r="28" spans="2:24">
      <c r="B28" s="38">
        <v>26</v>
      </c>
      <c r="C28" s="188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  <c r="K28" s="36"/>
    </row>
    <row r="29" spans="2:24">
      <c r="B29" s="38">
        <v>27</v>
      </c>
      <c r="C29" s="188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  <c r="K29" s="36"/>
    </row>
    <row r="30" spans="2:24">
      <c r="B30" s="38">
        <v>28</v>
      </c>
      <c r="C30" s="188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ref="G30:G67" si="8">IFERROR(E30/_xlfn.DAYS(EOMONTH(C30,0),C30-1),"")</f>
        <v/>
      </c>
      <c r="H30" s="37" t="str">
        <f t="shared" ref="H30:H67" si="9">IFERROR(F30/_xlfn.DAYS(EOMONTH(C30,0),C30-1),"")</f>
        <v/>
      </c>
      <c r="J30" s="201" t="str">
        <f>IFERROR(VLOOKUP(D30,'기사 리스트'!B:E,4,FALSE),"")</f>
        <v/>
      </c>
      <c r="K30" s="36"/>
    </row>
    <row r="31" spans="2:24">
      <c r="B31" s="38">
        <v>29</v>
      </c>
      <c r="C31" s="188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8"/>
        <v/>
      </c>
      <c r="H31" s="37" t="str">
        <f t="shared" si="9"/>
        <v/>
      </c>
      <c r="J31" s="201" t="str">
        <f>IFERROR(VLOOKUP(D31,'기사 리스트'!B:E,4,FALSE),"")</f>
        <v/>
      </c>
      <c r="K31" s="36"/>
    </row>
    <row r="32" spans="2:24">
      <c r="B32" s="38">
        <v>30</v>
      </c>
      <c r="C32" s="188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8"/>
        <v/>
      </c>
      <c r="H32" s="37" t="str">
        <f t="shared" si="9"/>
        <v/>
      </c>
      <c r="J32" s="201" t="str">
        <f>IFERROR(VLOOKUP(D32,'기사 리스트'!B:E,4,FALSE),"")</f>
        <v/>
      </c>
      <c r="K32" s="36"/>
    </row>
    <row r="33" spans="2:11">
      <c r="B33" s="38">
        <v>31</v>
      </c>
      <c r="C33" s="188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8"/>
        <v/>
      </c>
      <c r="H33" s="37" t="str">
        <f t="shared" si="9"/>
        <v/>
      </c>
      <c r="J33" s="201" t="str">
        <f>IFERROR(VLOOKUP(D33,'기사 리스트'!B:E,4,FALSE),"")</f>
        <v/>
      </c>
      <c r="K33" s="36"/>
    </row>
    <row r="34" spans="2:11">
      <c r="B34" s="38">
        <v>32</v>
      </c>
      <c r="C34" s="188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8"/>
        <v/>
      </c>
      <c r="H34" s="37" t="str">
        <f t="shared" si="9"/>
        <v/>
      </c>
      <c r="J34" s="201" t="str">
        <f>IFERROR(VLOOKUP(D34,'기사 리스트'!B:E,4,FALSE),"")</f>
        <v/>
      </c>
      <c r="K34" s="36"/>
    </row>
    <row r="35" spans="2:11">
      <c r="B35" s="38">
        <v>33</v>
      </c>
      <c r="C35" s="188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8"/>
        <v/>
      </c>
      <c r="H35" s="37" t="str">
        <f t="shared" si="9"/>
        <v/>
      </c>
      <c r="J35" s="201" t="str">
        <f>IFERROR(VLOOKUP(D35,'기사 리스트'!B:E,4,FALSE),"")</f>
        <v/>
      </c>
      <c r="K35" s="36"/>
    </row>
    <row r="36" spans="2:11">
      <c r="B36" s="38">
        <v>34</v>
      </c>
      <c r="C36" s="188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8"/>
        <v/>
      </c>
      <c r="H36" s="37" t="str">
        <f t="shared" si="9"/>
        <v/>
      </c>
      <c r="J36" s="201" t="str">
        <f>IFERROR(VLOOKUP(D36,'기사 리스트'!B:E,4,FALSE),"")</f>
        <v/>
      </c>
      <c r="K36" s="36"/>
    </row>
    <row r="37" spans="2:11">
      <c r="B37" s="38">
        <v>35</v>
      </c>
      <c r="C37" s="188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8"/>
        <v/>
      </c>
      <c r="H37" s="37" t="str">
        <f t="shared" si="9"/>
        <v/>
      </c>
      <c r="J37" s="201" t="str">
        <f>IFERROR(VLOOKUP(D37,'기사 리스트'!B:E,4,FALSE),"")</f>
        <v/>
      </c>
      <c r="K37" s="36"/>
    </row>
    <row r="38" spans="2:11">
      <c r="B38" s="38">
        <v>36</v>
      </c>
      <c r="C38" s="188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8"/>
        <v/>
      </c>
      <c r="H38" s="37" t="str">
        <f t="shared" si="9"/>
        <v/>
      </c>
      <c r="J38" s="201" t="str">
        <f>IFERROR(VLOOKUP(D38,'기사 리스트'!B:E,4,FALSE),"")</f>
        <v/>
      </c>
      <c r="K38" s="36"/>
    </row>
    <row r="39" spans="2:11">
      <c r="B39" s="38">
        <v>37</v>
      </c>
      <c r="C39" s="188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8"/>
        <v/>
      </c>
      <c r="H39" s="37" t="str">
        <f t="shared" si="9"/>
        <v/>
      </c>
      <c r="J39" s="201" t="str">
        <f>IFERROR(VLOOKUP(D39,'기사 리스트'!B:E,4,FALSE),"")</f>
        <v/>
      </c>
      <c r="K39" s="36"/>
    </row>
    <row r="40" spans="2:11">
      <c r="B40" s="38">
        <v>38</v>
      </c>
      <c r="C40" s="188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8"/>
        <v/>
      </c>
      <c r="H40" s="37" t="str">
        <f t="shared" si="9"/>
        <v/>
      </c>
      <c r="J40" s="201" t="str">
        <f>IFERROR(VLOOKUP(D40,'기사 리스트'!B:E,4,FALSE),"")</f>
        <v/>
      </c>
      <c r="K40" s="36"/>
    </row>
    <row r="41" spans="2:11">
      <c r="B41" s="38">
        <v>39</v>
      </c>
      <c r="C41" s="188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8"/>
        <v/>
      </c>
      <c r="H41" s="37" t="str">
        <f t="shared" si="9"/>
        <v/>
      </c>
      <c r="J41" s="201" t="str">
        <f>IFERROR(VLOOKUP(D41,'기사 리스트'!B:E,4,FALSE),"")</f>
        <v/>
      </c>
      <c r="K41" s="36"/>
    </row>
    <row r="42" spans="2:11">
      <c r="B42" s="38">
        <v>40</v>
      </c>
      <c r="C42" s="188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8"/>
        <v/>
      </c>
      <c r="H42" s="37" t="str">
        <f t="shared" si="9"/>
        <v/>
      </c>
      <c r="J42" s="201" t="str">
        <f>IFERROR(VLOOKUP(D42,'기사 리스트'!B:E,4,FALSE),"")</f>
        <v/>
      </c>
      <c r="K42" s="36"/>
    </row>
    <row r="43" spans="2:11">
      <c r="B43" s="38">
        <v>41</v>
      </c>
      <c r="C43" s="188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8"/>
        <v/>
      </c>
      <c r="H43" s="37" t="str">
        <f t="shared" si="9"/>
        <v/>
      </c>
      <c r="J43" s="201" t="str">
        <f>IFERROR(VLOOKUP(D43,'기사 리스트'!B:E,4,FALSE),"")</f>
        <v/>
      </c>
      <c r="K43" s="36"/>
    </row>
    <row r="44" spans="2:11">
      <c r="B44" s="38">
        <v>42</v>
      </c>
      <c r="C44" s="188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8"/>
        <v/>
      </c>
      <c r="H44" s="37" t="str">
        <f t="shared" si="9"/>
        <v/>
      </c>
      <c r="J44" s="201" t="str">
        <f>IFERROR(VLOOKUP(D44,'기사 리스트'!B:E,4,FALSE),"")</f>
        <v/>
      </c>
      <c r="K44" s="36"/>
    </row>
    <row r="45" spans="2:11">
      <c r="B45" s="38">
        <v>43</v>
      </c>
      <c r="C45" s="188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8"/>
        <v/>
      </c>
      <c r="H45" s="37" t="str">
        <f t="shared" si="9"/>
        <v/>
      </c>
      <c r="J45" s="201" t="str">
        <f>IFERROR(VLOOKUP(D45,'기사 리스트'!B:E,4,FALSE),"")</f>
        <v/>
      </c>
      <c r="K45" s="36"/>
    </row>
    <row r="46" spans="2:11">
      <c r="B46" s="38">
        <v>44</v>
      </c>
      <c r="C46" s="188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8"/>
        <v/>
      </c>
      <c r="H46" s="37" t="str">
        <f t="shared" si="9"/>
        <v/>
      </c>
      <c r="J46" s="201" t="str">
        <f>IFERROR(VLOOKUP(D46,'기사 리스트'!B:E,4,FALSE),"")</f>
        <v/>
      </c>
      <c r="K46" s="36"/>
    </row>
    <row r="47" spans="2:11">
      <c r="B47" s="38">
        <v>45</v>
      </c>
      <c r="C47" s="188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8"/>
        <v/>
      </c>
      <c r="H47" s="37" t="str">
        <f t="shared" si="9"/>
        <v/>
      </c>
      <c r="J47" s="201" t="str">
        <f>IFERROR(VLOOKUP(D47,'기사 리스트'!B:E,4,FALSE),"")</f>
        <v/>
      </c>
      <c r="K47" s="36"/>
    </row>
    <row r="48" spans="2:11">
      <c r="B48" s="38">
        <v>46</v>
      </c>
      <c r="C48" s="188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8"/>
        <v/>
      </c>
      <c r="H48" s="37" t="str">
        <f t="shared" si="9"/>
        <v/>
      </c>
      <c r="J48" s="201" t="str">
        <f>IFERROR(VLOOKUP(D48,'기사 리스트'!B:E,4,FALSE),"")</f>
        <v/>
      </c>
      <c r="K48" s="36"/>
    </row>
    <row r="49" spans="2:11">
      <c r="B49" s="38">
        <v>47</v>
      </c>
      <c r="C49" s="188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8"/>
        <v/>
      </c>
      <c r="H49" s="37" t="str">
        <f t="shared" si="9"/>
        <v/>
      </c>
      <c r="J49" s="201" t="str">
        <f>IFERROR(VLOOKUP(D49,'기사 리스트'!B:E,4,FALSE),"")</f>
        <v/>
      </c>
      <c r="K49" s="36"/>
    </row>
    <row r="50" spans="2:11">
      <c r="B50" s="38">
        <v>48</v>
      </c>
      <c r="C50" s="188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8"/>
        <v/>
      </c>
      <c r="H50" s="37" t="str">
        <f t="shared" si="9"/>
        <v/>
      </c>
      <c r="J50" s="201" t="str">
        <f>IFERROR(VLOOKUP(D50,'기사 리스트'!B:E,4,FALSE),"")</f>
        <v/>
      </c>
      <c r="K50" s="36"/>
    </row>
    <row r="51" spans="2:11">
      <c r="B51" s="38">
        <v>49</v>
      </c>
      <c r="C51" s="188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8"/>
        <v/>
      </c>
      <c r="H51" s="37" t="str">
        <f t="shared" si="9"/>
        <v/>
      </c>
      <c r="J51" s="201" t="str">
        <f>IFERROR(VLOOKUP(D51,'기사 리스트'!B:E,4,FALSE),"")</f>
        <v/>
      </c>
      <c r="K51" s="36"/>
    </row>
    <row r="52" spans="2:11">
      <c r="B52" s="38">
        <v>50</v>
      </c>
      <c r="C52" s="188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8"/>
        <v/>
      </c>
      <c r="H52" s="37" t="str">
        <f t="shared" si="9"/>
        <v/>
      </c>
      <c r="J52" s="201" t="str">
        <f>IFERROR(VLOOKUP(D52,'기사 리스트'!B:E,4,FALSE),"")</f>
        <v/>
      </c>
      <c r="K52" s="36"/>
    </row>
    <row r="53" spans="2:11">
      <c r="B53" s="38">
        <v>51</v>
      </c>
      <c r="C53" s="188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8"/>
        <v/>
      </c>
      <c r="H53" s="37" t="str">
        <f t="shared" si="9"/>
        <v/>
      </c>
      <c r="J53" s="201" t="str">
        <f>IFERROR(VLOOKUP(D53,'기사 리스트'!B:E,4,FALSE),"")</f>
        <v/>
      </c>
      <c r="K53" s="36"/>
    </row>
    <row r="54" spans="2:11">
      <c r="B54" s="38">
        <v>52</v>
      </c>
      <c r="C54" s="188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8"/>
        <v/>
      </c>
      <c r="H54" s="37" t="str">
        <f t="shared" si="9"/>
        <v/>
      </c>
      <c r="J54" s="201" t="str">
        <f>IFERROR(VLOOKUP(D54,'기사 리스트'!B:E,4,FALSE),"")</f>
        <v/>
      </c>
      <c r="K54" s="36"/>
    </row>
    <row r="55" spans="2:11">
      <c r="B55" s="38">
        <v>53</v>
      </c>
      <c r="C55" s="188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8"/>
        <v/>
      </c>
      <c r="H55" s="37" t="str">
        <f t="shared" si="9"/>
        <v/>
      </c>
      <c r="J55" s="201" t="str">
        <f>IFERROR(VLOOKUP(D55,'기사 리스트'!B:E,4,FALSE),"")</f>
        <v/>
      </c>
      <c r="K55" s="36"/>
    </row>
    <row r="56" spans="2:11">
      <c r="B56" s="38">
        <v>54</v>
      </c>
      <c r="C56" s="188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8"/>
        <v/>
      </c>
      <c r="H56" s="37" t="str">
        <f t="shared" si="9"/>
        <v/>
      </c>
      <c r="J56" s="201" t="str">
        <f>IFERROR(VLOOKUP(D56,'기사 리스트'!B:E,4,FALSE),"")</f>
        <v/>
      </c>
      <c r="K56" s="36"/>
    </row>
    <row r="57" spans="2:11">
      <c r="B57" s="38">
        <v>55</v>
      </c>
      <c r="C57" s="188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8"/>
        <v/>
      </c>
      <c r="H57" s="37" t="str">
        <f t="shared" si="9"/>
        <v/>
      </c>
      <c r="J57" s="201" t="str">
        <f>IFERROR(VLOOKUP(D57,'기사 리스트'!B:E,4,FALSE),"")</f>
        <v/>
      </c>
      <c r="K57" s="36"/>
    </row>
    <row r="58" spans="2:11">
      <c r="B58" s="38">
        <v>56</v>
      </c>
      <c r="C58" s="188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8"/>
        <v/>
      </c>
      <c r="H58" s="37" t="str">
        <f t="shared" si="9"/>
        <v/>
      </c>
      <c r="J58" s="201" t="str">
        <f>IFERROR(VLOOKUP(D58,'기사 리스트'!B:E,4,FALSE),"")</f>
        <v/>
      </c>
      <c r="K58" s="36"/>
    </row>
    <row r="59" spans="2:11">
      <c r="B59" s="38">
        <v>57</v>
      </c>
      <c r="C59" s="188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8"/>
        <v/>
      </c>
      <c r="H59" s="37" t="str">
        <f t="shared" si="9"/>
        <v/>
      </c>
      <c r="J59" s="201" t="str">
        <f>IFERROR(VLOOKUP(D59,'기사 리스트'!B:E,4,FALSE),"")</f>
        <v/>
      </c>
      <c r="K59" s="36"/>
    </row>
    <row r="60" spans="2:11">
      <c r="B60" s="38">
        <v>58</v>
      </c>
      <c r="C60" s="188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8"/>
        <v/>
      </c>
      <c r="H60" s="37" t="str">
        <f t="shared" si="9"/>
        <v/>
      </c>
      <c r="J60" s="201" t="str">
        <f>IFERROR(VLOOKUP(D60,'기사 리스트'!B:E,4,FALSE),"")</f>
        <v/>
      </c>
      <c r="K60" s="36"/>
    </row>
    <row r="61" spans="2:11">
      <c r="B61" s="38">
        <v>59</v>
      </c>
      <c r="C61" s="188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8"/>
        <v/>
      </c>
      <c r="H61" s="37" t="str">
        <f t="shared" si="9"/>
        <v/>
      </c>
      <c r="J61" s="201" t="str">
        <f>IFERROR(VLOOKUP(D61,'기사 리스트'!B:E,4,FALSE),"")</f>
        <v/>
      </c>
      <c r="K61" s="36"/>
    </row>
    <row r="62" spans="2:11">
      <c r="B62" s="38">
        <v>60</v>
      </c>
      <c r="C62" s="188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8"/>
        <v/>
      </c>
      <c r="H62" s="37" t="str">
        <f t="shared" si="9"/>
        <v/>
      </c>
      <c r="J62" s="201" t="str">
        <f>IFERROR(VLOOKUP(D62,'기사 리스트'!B:E,4,FALSE),"")</f>
        <v/>
      </c>
      <c r="K62" s="36"/>
    </row>
    <row r="63" spans="2:11">
      <c r="B63" s="38">
        <v>61</v>
      </c>
      <c r="C63" s="188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8"/>
        <v/>
      </c>
      <c r="H63" s="37" t="str">
        <f t="shared" si="9"/>
        <v/>
      </c>
      <c r="J63" s="201" t="str">
        <f>IFERROR(VLOOKUP(D63,'기사 리스트'!B:E,4,FALSE),"")</f>
        <v/>
      </c>
      <c r="K63" s="36"/>
    </row>
    <row r="64" spans="2:11">
      <c r="B64" s="38">
        <v>62</v>
      </c>
      <c r="C64" s="188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8"/>
        <v/>
      </c>
      <c r="H64" s="37" t="str">
        <f t="shared" si="9"/>
        <v/>
      </c>
      <c r="J64" s="201" t="str">
        <f>IFERROR(VLOOKUP(D64,'기사 리스트'!B:E,4,FALSE),"")</f>
        <v/>
      </c>
      <c r="K64" s="36"/>
    </row>
    <row r="65" spans="2:11">
      <c r="B65" s="38">
        <v>63</v>
      </c>
      <c r="C65" s="188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8"/>
        <v/>
      </c>
      <c r="H65" s="37" t="str">
        <f t="shared" si="9"/>
        <v/>
      </c>
      <c r="J65" s="201" t="str">
        <f>IFERROR(VLOOKUP(D65,'기사 리스트'!B:E,4,FALSE),"")</f>
        <v/>
      </c>
      <c r="K65" s="36"/>
    </row>
    <row r="66" spans="2:11">
      <c r="B66" s="38">
        <v>64</v>
      </c>
      <c r="C66" s="188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8"/>
        <v/>
      </c>
      <c r="H66" s="37" t="str">
        <f t="shared" si="9"/>
        <v/>
      </c>
      <c r="J66" s="201" t="str">
        <f>IFERROR(VLOOKUP(D66,'기사 리스트'!B:E,4,FALSE),"")</f>
        <v/>
      </c>
      <c r="K66" s="36"/>
    </row>
    <row r="67" spans="2:11">
      <c r="B67" s="38">
        <v>65</v>
      </c>
      <c r="C67" s="188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8"/>
        <v/>
      </c>
      <c r="H67" s="37" t="str">
        <f t="shared" si="9"/>
        <v/>
      </c>
      <c r="J67" s="201" t="str">
        <f>IFERROR(VLOOKUP(D67,'기사 리스트'!B:E,4,FALSE),"")</f>
        <v/>
      </c>
      <c r="K67" s="36"/>
    </row>
    <row r="68" spans="2:11">
      <c r="B68" s="38">
        <v>66</v>
      </c>
      <c r="C68" s="188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10">IFERROR(E68/_xlfn.DAYS(EOMONTH(C68,0),C68-1),"")</f>
        <v/>
      </c>
      <c r="H68" s="37" t="str">
        <f t="shared" ref="H68:H102" si="11">IFERROR(F68/_xlfn.DAYS(EOMONTH(C68,0),C68-1),"")</f>
        <v/>
      </c>
      <c r="J68" s="201" t="str">
        <f>IFERROR(VLOOKUP(D68,'기사 리스트'!B:E,4,FALSE),"")</f>
        <v/>
      </c>
      <c r="K68" s="36"/>
    </row>
    <row r="69" spans="2:11">
      <c r="B69" s="38">
        <v>67</v>
      </c>
      <c r="C69" s="188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10"/>
        <v/>
      </c>
      <c r="H69" s="37" t="str">
        <f t="shared" si="11"/>
        <v/>
      </c>
      <c r="J69" s="201" t="str">
        <f>IFERROR(VLOOKUP(D69,'기사 리스트'!B:E,4,FALSE),"")</f>
        <v/>
      </c>
      <c r="K69" s="36"/>
    </row>
    <row r="70" spans="2:11">
      <c r="B70" s="38">
        <v>68</v>
      </c>
      <c r="C70" s="188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10"/>
        <v/>
      </c>
      <c r="H70" s="37" t="str">
        <f t="shared" si="11"/>
        <v/>
      </c>
      <c r="J70" s="201" t="str">
        <f>IFERROR(VLOOKUP(D70,'기사 리스트'!B:E,4,FALSE),"")</f>
        <v/>
      </c>
      <c r="K70" s="36"/>
    </row>
    <row r="71" spans="2:11">
      <c r="B71" s="38">
        <v>69</v>
      </c>
      <c r="C71" s="188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10"/>
        <v/>
      </c>
      <c r="H71" s="37" t="str">
        <f t="shared" si="11"/>
        <v/>
      </c>
      <c r="J71" s="201" t="str">
        <f>IFERROR(VLOOKUP(D71,'기사 리스트'!B:E,4,FALSE),"")</f>
        <v/>
      </c>
      <c r="K71" s="36"/>
    </row>
    <row r="72" spans="2:11">
      <c r="B72" s="38">
        <v>70</v>
      </c>
      <c r="C72" s="188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10"/>
        <v/>
      </c>
      <c r="H72" s="37" t="str">
        <f t="shared" si="11"/>
        <v/>
      </c>
      <c r="J72" s="201" t="str">
        <f>IFERROR(VLOOKUP(D72,'기사 리스트'!B:E,4,FALSE),"")</f>
        <v/>
      </c>
      <c r="K72" s="36"/>
    </row>
    <row r="73" spans="2:11">
      <c r="B73" s="38">
        <v>71</v>
      </c>
      <c r="C73" s="188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10"/>
        <v/>
      </c>
      <c r="H73" s="37" t="str">
        <f t="shared" si="11"/>
        <v/>
      </c>
      <c r="J73" s="201" t="str">
        <f>IFERROR(VLOOKUP(D73,'기사 리스트'!B:E,4,FALSE),"")</f>
        <v/>
      </c>
      <c r="K73" s="36"/>
    </row>
    <row r="74" spans="2:11">
      <c r="B74" s="38">
        <v>72</v>
      </c>
      <c r="C74" s="188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10"/>
        <v/>
      </c>
      <c r="H74" s="37" t="str">
        <f t="shared" si="11"/>
        <v/>
      </c>
      <c r="J74" s="201" t="str">
        <f>IFERROR(VLOOKUP(D74,'기사 리스트'!B:E,4,FALSE),"")</f>
        <v/>
      </c>
      <c r="K74" s="36"/>
    </row>
    <row r="75" spans="2:11">
      <c r="B75" s="38">
        <v>73</v>
      </c>
      <c r="C75" s="188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10"/>
        <v/>
      </c>
      <c r="H75" s="37" t="str">
        <f t="shared" si="11"/>
        <v/>
      </c>
      <c r="J75" s="201" t="str">
        <f>IFERROR(VLOOKUP(D75,'기사 리스트'!B:E,4,FALSE),"")</f>
        <v/>
      </c>
      <c r="K75" s="36"/>
    </row>
    <row r="76" spans="2:11">
      <c r="B76" s="38">
        <v>74</v>
      </c>
      <c r="C76" s="188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10"/>
        <v/>
      </c>
      <c r="H76" s="37" t="str">
        <f t="shared" si="11"/>
        <v/>
      </c>
      <c r="J76" s="201" t="str">
        <f>IFERROR(VLOOKUP(D76,'기사 리스트'!B:E,4,FALSE),"")</f>
        <v/>
      </c>
      <c r="K76" s="36"/>
    </row>
    <row r="77" spans="2:11">
      <c r="B77" s="38">
        <v>75</v>
      </c>
      <c r="C77" s="188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10"/>
        <v/>
      </c>
      <c r="H77" s="37" t="str">
        <f t="shared" si="11"/>
        <v/>
      </c>
      <c r="J77" s="201" t="str">
        <f>IFERROR(VLOOKUP(D77,'기사 리스트'!B:E,4,FALSE),"")</f>
        <v/>
      </c>
      <c r="K77" s="36"/>
    </row>
    <row r="78" spans="2:11">
      <c r="B78" s="38">
        <v>76</v>
      </c>
      <c r="C78" s="188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10"/>
        <v/>
      </c>
      <c r="H78" s="37" t="str">
        <f t="shared" si="11"/>
        <v/>
      </c>
      <c r="J78" s="201" t="str">
        <f>IFERROR(VLOOKUP(D78,'기사 리스트'!B:E,4,FALSE),"")</f>
        <v/>
      </c>
      <c r="K78" s="36"/>
    </row>
    <row r="79" spans="2:11">
      <c r="B79" s="38">
        <v>77</v>
      </c>
      <c r="C79" s="188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10"/>
        <v/>
      </c>
      <c r="H79" s="37" t="str">
        <f t="shared" si="11"/>
        <v/>
      </c>
      <c r="J79" s="201" t="str">
        <f>IFERROR(VLOOKUP(D79,'기사 리스트'!B:E,4,FALSE),"")</f>
        <v/>
      </c>
      <c r="K79" s="36"/>
    </row>
    <row r="80" spans="2:11">
      <c r="B80" s="38">
        <v>78</v>
      </c>
      <c r="C80" s="188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10"/>
        <v/>
      </c>
      <c r="H80" s="37" t="str">
        <f t="shared" si="11"/>
        <v/>
      </c>
      <c r="J80" s="201" t="str">
        <f>IFERROR(VLOOKUP(D80,'기사 리스트'!B:E,4,FALSE),"")</f>
        <v/>
      </c>
      <c r="K80" s="36"/>
    </row>
    <row r="81" spans="2:11">
      <c r="B81" s="38">
        <v>79</v>
      </c>
      <c r="C81" s="188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10"/>
        <v/>
      </c>
      <c r="H81" s="37" t="str">
        <f t="shared" si="11"/>
        <v/>
      </c>
      <c r="J81" s="201" t="str">
        <f>IFERROR(VLOOKUP(D81,'기사 리스트'!B:E,4,FALSE),"")</f>
        <v/>
      </c>
      <c r="K81" s="36"/>
    </row>
    <row r="82" spans="2:11">
      <c r="B82" s="38">
        <v>80</v>
      </c>
      <c r="C82" s="188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10"/>
        <v/>
      </c>
      <c r="H82" s="37" t="str">
        <f t="shared" si="11"/>
        <v/>
      </c>
      <c r="J82" s="201" t="str">
        <f>IFERROR(VLOOKUP(D82,'기사 리스트'!B:E,4,FALSE),"")</f>
        <v/>
      </c>
      <c r="K82" s="36"/>
    </row>
    <row r="83" spans="2:11">
      <c r="B83" s="38">
        <v>81</v>
      </c>
      <c r="C83" s="188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10"/>
        <v/>
      </c>
      <c r="H83" s="37" t="str">
        <f t="shared" si="11"/>
        <v/>
      </c>
      <c r="J83" s="201" t="str">
        <f>IFERROR(VLOOKUP(D83,'기사 리스트'!B:E,4,FALSE),"")</f>
        <v/>
      </c>
      <c r="K83" s="36"/>
    </row>
    <row r="84" spans="2:11">
      <c r="B84" s="38">
        <v>82</v>
      </c>
      <c r="C84" s="188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10"/>
        <v/>
      </c>
      <c r="H84" s="37" t="str">
        <f t="shared" si="11"/>
        <v/>
      </c>
      <c r="J84" s="201" t="str">
        <f>IFERROR(VLOOKUP(D84,'기사 리스트'!B:E,4,FALSE),"")</f>
        <v/>
      </c>
      <c r="K84" s="36"/>
    </row>
    <row r="85" spans="2:11">
      <c r="B85" s="38">
        <v>83</v>
      </c>
      <c r="C85" s="188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10"/>
        <v/>
      </c>
      <c r="H85" s="37" t="str">
        <f t="shared" si="11"/>
        <v/>
      </c>
      <c r="J85" s="201" t="str">
        <f>IFERROR(VLOOKUP(D85,'기사 리스트'!B:E,4,FALSE),"")</f>
        <v/>
      </c>
      <c r="K85" s="36"/>
    </row>
    <row r="86" spans="2:11">
      <c r="B86" s="38">
        <v>84</v>
      </c>
      <c r="C86" s="188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10"/>
        <v/>
      </c>
      <c r="H86" s="37" t="str">
        <f t="shared" si="11"/>
        <v/>
      </c>
      <c r="J86" s="201" t="str">
        <f>IFERROR(VLOOKUP(D86,'기사 리스트'!B:E,4,FALSE),"")</f>
        <v/>
      </c>
      <c r="K86" s="36"/>
    </row>
    <row r="87" spans="2:11">
      <c r="B87" s="38">
        <v>85</v>
      </c>
      <c r="C87" s="188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10"/>
        <v/>
      </c>
      <c r="H87" s="37" t="str">
        <f t="shared" si="11"/>
        <v/>
      </c>
      <c r="J87" s="201" t="str">
        <f>IFERROR(VLOOKUP(D87,'기사 리스트'!B:E,4,FALSE),"")</f>
        <v/>
      </c>
      <c r="K87" s="36"/>
    </row>
    <row r="88" spans="2:11">
      <c r="B88" s="38">
        <v>86</v>
      </c>
      <c r="C88" s="188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10"/>
        <v/>
      </c>
      <c r="H88" s="37" t="str">
        <f t="shared" si="11"/>
        <v/>
      </c>
      <c r="J88" s="201" t="str">
        <f>IFERROR(VLOOKUP(D88,'기사 리스트'!B:E,4,FALSE),"")</f>
        <v/>
      </c>
      <c r="K88" s="36"/>
    </row>
    <row r="89" spans="2:11">
      <c r="B89" s="38">
        <v>87</v>
      </c>
      <c r="C89" s="188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10"/>
        <v/>
      </c>
      <c r="H89" s="37" t="str">
        <f t="shared" si="11"/>
        <v/>
      </c>
      <c r="J89" s="201" t="str">
        <f>IFERROR(VLOOKUP(D89,'기사 리스트'!B:E,4,FALSE),"")</f>
        <v/>
      </c>
      <c r="K89" s="36"/>
    </row>
    <row r="90" spans="2:11">
      <c r="B90" s="38">
        <v>88</v>
      </c>
      <c r="C90" s="188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10"/>
        <v/>
      </c>
      <c r="H90" s="37" t="str">
        <f t="shared" si="11"/>
        <v/>
      </c>
      <c r="J90" s="201" t="str">
        <f>IFERROR(VLOOKUP(D90,'기사 리스트'!B:E,4,FALSE),"")</f>
        <v/>
      </c>
      <c r="K90" s="36"/>
    </row>
    <row r="91" spans="2:11">
      <c r="B91" s="38">
        <v>89</v>
      </c>
      <c r="C91" s="188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10"/>
        <v/>
      </c>
      <c r="H91" s="37" t="str">
        <f t="shared" si="11"/>
        <v/>
      </c>
      <c r="J91" s="201" t="str">
        <f>IFERROR(VLOOKUP(D91,'기사 리스트'!B:E,4,FALSE),"")</f>
        <v/>
      </c>
      <c r="K91" s="36"/>
    </row>
    <row r="92" spans="2:11">
      <c r="B92" s="38">
        <v>90</v>
      </c>
      <c r="C92" s="188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10"/>
        <v/>
      </c>
      <c r="H92" s="37" t="str">
        <f t="shared" si="11"/>
        <v/>
      </c>
      <c r="J92" s="201" t="str">
        <f>IFERROR(VLOOKUP(D92,'기사 리스트'!B:E,4,FALSE),"")</f>
        <v/>
      </c>
      <c r="K92" s="36"/>
    </row>
    <row r="93" spans="2:11">
      <c r="B93" s="38">
        <v>91</v>
      </c>
      <c r="C93" s="188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10"/>
        <v/>
      </c>
      <c r="H93" s="37" t="str">
        <f t="shared" si="11"/>
        <v/>
      </c>
      <c r="J93" s="201" t="str">
        <f>IFERROR(VLOOKUP(D93,'기사 리스트'!B:E,4,FALSE),"")</f>
        <v/>
      </c>
      <c r="K93" s="36"/>
    </row>
    <row r="94" spans="2:11">
      <c r="B94" s="38">
        <v>92</v>
      </c>
      <c r="C94" s="188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10"/>
        <v/>
      </c>
      <c r="H94" s="37" t="str">
        <f t="shared" si="11"/>
        <v/>
      </c>
      <c r="J94" s="201" t="str">
        <f>IFERROR(VLOOKUP(D94,'기사 리스트'!B:E,4,FALSE),"")</f>
        <v/>
      </c>
      <c r="K94" s="36"/>
    </row>
    <row r="95" spans="2:11">
      <c r="B95" s="38">
        <v>93</v>
      </c>
      <c r="C95" s="188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10"/>
        <v/>
      </c>
      <c r="H95" s="37" t="str">
        <f t="shared" si="11"/>
        <v/>
      </c>
      <c r="J95" s="201" t="str">
        <f>IFERROR(VLOOKUP(D95,'기사 리스트'!B:E,4,FALSE),"")</f>
        <v/>
      </c>
      <c r="K95" s="36"/>
    </row>
    <row r="96" spans="2:11">
      <c r="B96" s="38">
        <v>94</v>
      </c>
      <c r="C96" s="188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10"/>
        <v/>
      </c>
      <c r="H96" s="37" t="str">
        <f t="shared" si="11"/>
        <v/>
      </c>
      <c r="J96" s="201" t="str">
        <f>IFERROR(VLOOKUP(D96,'기사 리스트'!B:E,4,FALSE),"")</f>
        <v/>
      </c>
      <c r="K96" s="36"/>
    </row>
    <row r="97" spans="2:11">
      <c r="B97" s="38">
        <v>95</v>
      </c>
      <c r="C97" s="188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10"/>
        <v/>
      </c>
      <c r="H97" s="37" t="str">
        <f t="shared" si="11"/>
        <v/>
      </c>
      <c r="J97" s="201" t="str">
        <f>IFERROR(VLOOKUP(D97,'기사 리스트'!B:E,4,FALSE),"")</f>
        <v/>
      </c>
      <c r="K97" s="36"/>
    </row>
    <row r="98" spans="2:11">
      <c r="B98" s="38">
        <v>96</v>
      </c>
      <c r="C98" s="188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10"/>
        <v/>
      </c>
      <c r="H98" s="37" t="str">
        <f t="shared" si="11"/>
        <v/>
      </c>
      <c r="J98" s="201" t="str">
        <f>IFERROR(VLOOKUP(D98,'기사 리스트'!B:E,4,FALSE),"")</f>
        <v/>
      </c>
      <c r="K98" s="36"/>
    </row>
    <row r="99" spans="2:11">
      <c r="B99" s="38">
        <v>97</v>
      </c>
      <c r="C99" s="188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10"/>
        <v/>
      </c>
      <c r="H99" s="37" t="str">
        <f t="shared" si="11"/>
        <v/>
      </c>
      <c r="J99" s="201" t="str">
        <f>IFERROR(VLOOKUP(D99,'기사 리스트'!B:E,4,FALSE),"")</f>
        <v/>
      </c>
      <c r="K99" s="36"/>
    </row>
    <row r="100" spans="2:11">
      <c r="B100" s="38">
        <v>98</v>
      </c>
      <c r="C100" s="188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10"/>
        <v/>
      </c>
      <c r="H100" s="37" t="str">
        <f t="shared" si="11"/>
        <v/>
      </c>
      <c r="J100" s="201" t="str">
        <f>IFERROR(VLOOKUP(D100,'기사 리스트'!B:E,4,FALSE),"")</f>
        <v/>
      </c>
      <c r="K100" s="36"/>
    </row>
    <row r="101" spans="2:11">
      <c r="B101" s="38">
        <v>99</v>
      </c>
      <c r="C101" s="188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10"/>
        <v/>
      </c>
      <c r="H101" s="37" t="str">
        <f t="shared" si="11"/>
        <v/>
      </c>
      <c r="J101" s="201" t="str">
        <f>IFERROR(VLOOKUP(D101,'기사 리스트'!B:E,4,FALSE),"")</f>
        <v/>
      </c>
      <c r="K101" s="36"/>
    </row>
    <row r="102" spans="2:11">
      <c r="B102" s="38">
        <v>100</v>
      </c>
      <c r="C102" s="188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10"/>
        <v/>
      </c>
      <c r="H102" s="37" t="str">
        <f t="shared" si="11"/>
        <v/>
      </c>
      <c r="J102" s="201" t="str">
        <f>IFERROR(VLOOKUP(D102,'기사 리스트'!B:E,4,FALSE),"")</f>
        <v/>
      </c>
      <c r="K102" s="36"/>
    </row>
  </sheetData>
  <phoneticPr fontId="1" type="noConversion"/>
  <conditionalFormatting sqref="D3:H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P102"/>
  <sheetViews>
    <sheetView zoomScaleNormal="100" workbookViewId="0">
      <selection activeCell="C3" sqref="C3:H5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13" bestFit="1" customWidth="1"/>
    <col min="12" max="12" width="13.125" bestFit="1" customWidth="1"/>
    <col min="13" max="16" width="10.75" customWidth="1"/>
  </cols>
  <sheetData>
    <row r="1" spans="1:16">
      <c r="A1" t="s">
        <v>61</v>
      </c>
    </row>
    <row r="2" spans="1:16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  <c r="J2" s="123" t="s">
        <v>706</v>
      </c>
    </row>
    <row r="3" spans="1:16">
      <c r="B3" s="38">
        <v>1</v>
      </c>
      <c r="C3" s="188">
        <f>IF(D3="","",INDEX('기사 리스트'!A:A,MATCH(B3,'기사 리스트'!H:H,0)))</f>
        <v>45454</v>
      </c>
      <c r="D3" s="34" t="str">
        <f>IF(B3&gt;MAX('기사 리스트'!H:H),"",HYPERLINK(INDEX('기사 리스트'!C:C,MATCH(B3,'기사 리스트'!H:H,0)),INDEX('기사 리스트'!B:B,MATCH(B3,'기사 리스트'!H:H,0))))</f>
        <v>[2024년 상반기 SK이노베이션 계열 자원봉사활동] “다같이 다(多)가치”… 꾸준함으로 이뤄낸 큰 변화</v>
      </c>
      <c r="E3" s="35">
        <f>IFERROR(IF(D3="","",VLOOKUP(RIGHT(VLOOKUP(D3,'기사 리스트'!B:C,2,FALSE),LEN(VLOOKUP(D3,'기사 리스트'!B:C,2,FALSE))-22),기사별유입!A:E,3,FALSE)),0)</f>
        <v>253</v>
      </c>
      <c r="F3" s="35">
        <f>IFERROR(IF(D3="","",VLOOKUP(RIGHT(VLOOKUP(D3,'기사 리스트'!B:C,2,FALSE),LEN(VLOOKUP(D3,'기사 리스트'!B:C,2,FALSE))-22),기사별유입!A:E,2,FALSE)),0)</f>
        <v>340</v>
      </c>
      <c r="G3" s="37">
        <f t="shared" ref="G3:G67" si="0">IFERROR(E3/_xlfn.DAYS(EOMONTH(C3,0),C3-1),"")</f>
        <v>12.65</v>
      </c>
      <c r="H3" s="37">
        <f t="shared" ref="H3:H67" si="1">IFERROR(F3/_xlfn.DAYS(EOMONTH(C3,0),C3-1),"")</f>
        <v>17</v>
      </c>
      <c r="J3" s="201">
        <f>IFERROR(VLOOKUP(D3,'기사 리스트'!B:E,4,FALSE),"")</f>
        <v>0</v>
      </c>
    </row>
    <row r="4" spans="1:16">
      <c r="B4" s="38">
        <v>2</v>
      </c>
      <c r="C4" s="188">
        <f>IF(D4="","",INDEX('기사 리스트'!A:A,MATCH(B4,'기사 리스트'!H:H,0)))</f>
        <v>45463</v>
      </c>
      <c r="D4" s="34" t="str">
        <f>IF(B4&gt;MAX('기사 리스트'!H:H),"",HYPERLINK(INDEX('기사 리스트'!C:C,MATCH(B4,'기사 리스트'!H:H,0)),INDEX('기사 리스트'!B:B,MATCH(B4,'기사 리스트'!H:H,0))))</f>
        <v>“옥상정원? 테니스 코트? 아니죠!” 우리나라 옥상은 왜 대부분 녹색일까?</v>
      </c>
      <c r="E4" s="35">
        <f>IFERROR(IF(D4="","",VLOOKUP(RIGHT(VLOOKUP(D4,'기사 리스트'!B:C,2,FALSE),LEN(VLOOKUP(D4,'기사 리스트'!B:C,2,FALSE))-22),기사별유입!A:E,3,FALSE)),0)</f>
        <v>1018</v>
      </c>
      <c r="F4" s="35">
        <f>IFERROR(IF(D4="","",VLOOKUP(RIGHT(VLOOKUP(D4,'기사 리스트'!B:C,2,FALSE),LEN(VLOOKUP(D4,'기사 리스트'!B:C,2,FALSE))-22),기사별유입!A:E,2,FALSE)),0)</f>
        <v>1132</v>
      </c>
      <c r="G4" s="37">
        <f t="shared" si="0"/>
        <v>92.545454545454547</v>
      </c>
      <c r="H4" s="37">
        <f t="shared" si="1"/>
        <v>102.90909090909091</v>
      </c>
      <c r="J4" s="201">
        <f>IFERROR(VLOOKUP(D4,'기사 리스트'!B:E,4,FALSE),"")</f>
        <v>0</v>
      </c>
    </row>
    <row r="5" spans="1:16" ht="17.25" thickBot="1">
      <c r="B5" s="38">
        <v>3</v>
      </c>
      <c r="C5" s="188">
        <f>IF(D5="","",INDEX('기사 리스트'!A:A,MATCH(B5,'기사 리스트'!H:H,0)))</f>
        <v>45470</v>
      </c>
      <c r="D5" s="34" t="str">
        <f>IF(B5&gt;MAX('기사 리스트'!H:H),"",HYPERLINK(INDEX('기사 리스트'!C:C,MATCH(B5,'기사 리스트'!H:H,0)),INDEX('기사 리스트'!B:B,MATCH(B5,'기사 리스트'!H:H,0))))</f>
        <v>[에너지食] ‘빛과 소금’ 대신 ‘빛과 석유’! – 시추 기술의 발전으로 알아보는 땅 속 보물찾기</v>
      </c>
      <c r="E5" s="35">
        <f>IFERROR(IF(D5="","",VLOOKUP(RIGHT(VLOOKUP(D5,'기사 리스트'!B:C,2,FALSE),LEN(VLOOKUP(D5,'기사 리스트'!B:C,2,FALSE))-22),기사별유입!A:E,3,FALSE)),0)</f>
        <v>397</v>
      </c>
      <c r="F5" s="35">
        <f>IFERROR(IF(D5="","",VLOOKUP(RIGHT(VLOOKUP(D5,'기사 리스트'!B:C,2,FALSE),LEN(VLOOKUP(D5,'기사 리스트'!B:C,2,FALSE))-22),기사별유입!A:E,2,FALSE)),0)</f>
        <v>519</v>
      </c>
      <c r="G5" s="37">
        <f t="shared" si="0"/>
        <v>99.25</v>
      </c>
      <c r="H5" s="37">
        <f t="shared" si="1"/>
        <v>129.75</v>
      </c>
      <c r="J5" s="201">
        <f>IFERROR(VLOOKUP(D5,'기사 리스트'!B:E,4,FALSE),"")</f>
        <v>0</v>
      </c>
      <c r="M5" s="26" t="str">
        <f>IF(M7=0,"",RANK(M7,$M$7:$P$7,0)+COUNTIF($M$7:M$7,M7)-1)</f>
        <v/>
      </c>
      <c r="N5" s="26" t="str">
        <f>IF(N7=0,"",RANK(N7,$M$7:$P$7,0)+COUNTIF($M$7:N$7,N7)-1)</f>
        <v/>
      </c>
      <c r="O5" s="26" t="str">
        <f>IF(O7=0,"",RANK(O7,$M$7:$P$7,0)+COUNTIF($M$7:O$7,O7)-1)</f>
        <v/>
      </c>
      <c r="P5" s="26" t="str">
        <f>IF(P7=0,"",RANK(P7,$M$7:$P$7,0)+COUNTIF($M$7:P$7,P7)-1)</f>
        <v/>
      </c>
    </row>
    <row r="6" spans="1:16">
      <c r="B6" s="38">
        <v>4</v>
      </c>
      <c r="C6" s="188" t="str">
        <f>IF(D6="","",INDEX('기사 리스트'!A:A,MATCH(B6,'기사 리스트'!H:H,0)))</f>
        <v/>
      </c>
      <c r="D6" s="34" t="str">
        <f>IF(B6&gt;MAX('기사 리스트'!H:H),"",HYPERLINK(INDEX('기사 리스트'!C:C,MATCH(B6,'기사 리스트'!H:H,0)),INDEX('기사 리스트'!B:B,MATCH(B6,'기사 리스트'!H:H,0))))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201" t="str">
        <f>IFERROR(VLOOKUP(D6,'기사 리스트'!B:E,4,FALSE),"")</f>
        <v/>
      </c>
      <c r="L6" s="282"/>
      <c r="M6" s="283" t="s">
        <v>982</v>
      </c>
      <c r="N6" s="283" t="s">
        <v>855</v>
      </c>
      <c r="O6" s="283" t="s">
        <v>705</v>
      </c>
      <c r="P6" s="284" t="s">
        <v>707</v>
      </c>
    </row>
    <row r="7" spans="1:16">
      <c r="B7" s="38">
        <v>5</v>
      </c>
      <c r="C7" s="188" t="str">
        <f>IF(D7="","",INDEX('기사 리스트'!A:A,MATCH(B7,'기사 리스트'!H:H,0)))</f>
        <v/>
      </c>
      <c r="D7" s="34" t="str">
        <f>IF(B7&gt;MAX('기사 리스트'!H:H),"",HYPERLINK(INDEX('기사 리스트'!C:C,MATCH(B7,'기사 리스트'!H:H,0)),INDEX('기사 리스트'!B:B,MATCH(B7,'기사 리스트'!H:H,0))))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201" t="str">
        <f>IFERROR(VLOOKUP(D7,'기사 리스트'!B:E,4,FALSE),"")</f>
        <v/>
      </c>
      <c r="L7" s="103" t="s">
        <v>708</v>
      </c>
      <c r="M7" s="10">
        <f>COUNTIF($J:$J,M6)</f>
        <v>0</v>
      </c>
      <c r="N7" s="10">
        <f t="shared" ref="N7:P7" si="2">COUNTIF($J:$J,N6)</f>
        <v>0</v>
      </c>
      <c r="O7" s="10">
        <f t="shared" si="2"/>
        <v>0</v>
      </c>
      <c r="P7" s="285">
        <f t="shared" si="2"/>
        <v>0</v>
      </c>
    </row>
    <row r="8" spans="1:16">
      <c r="B8" s="38">
        <v>6</v>
      </c>
      <c r="C8" s="188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201" t="str">
        <f>IFERROR(VLOOKUP(D8,'기사 리스트'!B:E,4,FALSE),"")</f>
        <v/>
      </c>
      <c r="L8" s="195" t="s">
        <v>919</v>
      </c>
      <c r="M8" s="91">
        <f>SUMIFS($G:$G,$J:$J,M$6)</f>
        <v>0</v>
      </c>
      <c r="N8" s="91">
        <f t="shared" ref="N8:P8" si="3">SUMIFS($G:$G,$J:$J,N$6)</f>
        <v>0</v>
      </c>
      <c r="O8" s="91">
        <f t="shared" si="3"/>
        <v>0</v>
      </c>
      <c r="P8" s="203">
        <f t="shared" si="3"/>
        <v>0</v>
      </c>
    </row>
    <row r="9" spans="1:16" ht="17.25" thickBot="1">
      <c r="B9" s="38">
        <v>7</v>
      </c>
      <c r="C9" s="188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1" t="str">
        <f>IFERROR(VLOOKUP(D9,'기사 리스트'!B:E,4,FALSE),"")</f>
        <v/>
      </c>
      <c r="L9" s="196" t="s">
        <v>920</v>
      </c>
      <c r="M9" s="204">
        <f>SUMIFS($H:$H,$J:$J,M$6)</f>
        <v>0</v>
      </c>
      <c r="N9" s="204">
        <f t="shared" ref="N9:P9" si="4">SUMIFS($H:$H,$J:$J,N$6)</f>
        <v>0</v>
      </c>
      <c r="O9" s="204">
        <f t="shared" si="4"/>
        <v>0</v>
      </c>
      <c r="P9" s="205">
        <f t="shared" si="4"/>
        <v>0</v>
      </c>
    </row>
    <row r="10" spans="1:16">
      <c r="B10" s="38">
        <v>8</v>
      </c>
      <c r="C10" s="188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</row>
    <row r="11" spans="1:16">
      <c r="B11" s="38">
        <v>9</v>
      </c>
      <c r="C11" s="188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</row>
    <row r="12" spans="1:16">
      <c r="B12" s="38">
        <v>10</v>
      </c>
      <c r="C12" s="188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</row>
    <row r="13" spans="1:16">
      <c r="B13" s="38">
        <v>11</v>
      </c>
      <c r="C13" s="188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</row>
    <row r="14" spans="1:16">
      <c r="B14" s="38">
        <v>12</v>
      </c>
      <c r="C14" s="188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</row>
    <row r="15" spans="1:16" ht="17.25" thickBot="1">
      <c r="B15" s="38">
        <v>13</v>
      </c>
      <c r="C15" s="188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M15">
        <v>1</v>
      </c>
      <c r="N15">
        <v>2</v>
      </c>
      <c r="O15">
        <v>3</v>
      </c>
      <c r="P15">
        <v>4</v>
      </c>
    </row>
    <row r="16" spans="1:16">
      <c r="B16" s="38">
        <v>14</v>
      </c>
      <c r="C16" s="188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L16" s="282"/>
      <c r="M16" s="286" t="str">
        <f>IFERROR(INDEX($M6:$P6,MATCH(M$15,$M$5:$P$5,0)),"")</f>
        <v/>
      </c>
      <c r="N16" s="286" t="str">
        <f t="shared" ref="N16:P16" si="5">IFERROR(INDEX($M6:$P6,MATCH(N$15,$M$5:$P$5,0)),"")</f>
        <v/>
      </c>
      <c r="O16" s="286" t="str">
        <f t="shared" si="5"/>
        <v/>
      </c>
      <c r="P16" s="287" t="str">
        <f t="shared" si="5"/>
        <v/>
      </c>
    </row>
    <row r="17" spans="2:16">
      <c r="B17" s="38">
        <v>15</v>
      </c>
      <c r="C17" s="188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L17" s="103" t="s">
        <v>708</v>
      </c>
      <c r="M17" s="10" t="str">
        <f>IFERROR(INDEX($M7:$P7,MATCH(M$15,$M$5:$P$5,0)),"")</f>
        <v/>
      </c>
      <c r="N17" s="10" t="str">
        <f t="shared" ref="N17:P17" si="6">IFERROR(INDEX($M7:$P7,MATCH(N$15,$M$5:$P$5,0)),"")</f>
        <v/>
      </c>
      <c r="O17" s="10" t="str">
        <f t="shared" si="6"/>
        <v/>
      </c>
      <c r="P17" s="285" t="str">
        <f t="shared" si="6"/>
        <v/>
      </c>
    </row>
    <row r="18" spans="2:16">
      <c r="B18" s="38">
        <v>16</v>
      </c>
      <c r="C18" s="188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L18" s="195" t="s">
        <v>919</v>
      </c>
      <c r="M18" s="91" t="str">
        <f>IFERROR(INDEX($M8:$P8,MATCH(M$15,$M$5:$P$5,0)),"")</f>
        <v/>
      </c>
      <c r="N18" s="91" t="str">
        <f t="shared" ref="N18:P18" si="7">IFERROR(INDEX($M8:$P8,MATCH(N$15,$M$5:$P$5,0)),"")</f>
        <v/>
      </c>
      <c r="O18" s="91" t="str">
        <f t="shared" si="7"/>
        <v/>
      </c>
      <c r="P18" s="203" t="str">
        <f t="shared" si="7"/>
        <v/>
      </c>
    </row>
    <row r="19" spans="2:16" ht="17.25" thickBot="1">
      <c r="B19" s="38">
        <v>17</v>
      </c>
      <c r="C19" s="188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L19" s="196" t="s">
        <v>920</v>
      </c>
      <c r="M19" s="204" t="str">
        <f>IFERROR(INDEX($M9:$P9,MATCH(M$15,$M$5:$P$5,0)),"")</f>
        <v/>
      </c>
      <c r="N19" s="204" t="str">
        <f t="shared" ref="N19:P19" si="8">IFERROR(INDEX($M9:$P9,MATCH(N$15,$M$5:$P$5,0)),"")</f>
        <v/>
      </c>
      <c r="O19" s="204" t="str">
        <f t="shared" si="8"/>
        <v/>
      </c>
      <c r="P19" s="205" t="str">
        <f t="shared" si="8"/>
        <v/>
      </c>
    </row>
    <row r="20" spans="2:16">
      <c r="B20" s="38">
        <v>18</v>
      </c>
      <c r="C20" s="188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</row>
    <row r="21" spans="2:16">
      <c r="B21" s="38">
        <v>19</v>
      </c>
      <c r="C21" s="188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</row>
    <row r="22" spans="2:16">
      <c r="B22" s="38">
        <v>20</v>
      </c>
      <c r="C22" s="188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</row>
    <row r="23" spans="2:16">
      <c r="B23" s="38">
        <v>21</v>
      </c>
      <c r="C23" s="188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</row>
    <row r="24" spans="2:16">
      <c r="B24" s="38">
        <v>22</v>
      </c>
      <c r="C24" s="188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</row>
    <row r="25" spans="2:16">
      <c r="B25" s="38">
        <v>23</v>
      </c>
      <c r="C25" s="188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</row>
    <row r="26" spans="2:16">
      <c r="B26" s="38">
        <v>24</v>
      </c>
      <c r="C26" s="188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</row>
    <row r="27" spans="2:16">
      <c r="B27" s="38">
        <v>25</v>
      </c>
      <c r="C27" s="188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</row>
    <row r="28" spans="2:16">
      <c r="B28" s="38">
        <v>26</v>
      </c>
      <c r="C28" s="188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</row>
    <row r="29" spans="2:16">
      <c r="B29" s="38">
        <v>27</v>
      </c>
      <c r="C29" s="188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</row>
    <row r="30" spans="2:16">
      <c r="B30" s="38">
        <v>28</v>
      </c>
      <c r="C30" s="188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201" t="str">
        <f>IFERROR(VLOOKUP(D30,'기사 리스트'!B:E,4,FALSE),"")</f>
        <v/>
      </c>
    </row>
    <row r="31" spans="2:16">
      <c r="B31" s="38">
        <v>29</v>
      </c>
      <c r="C31" s="188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201" t="str">
        <f>IFERROR(VLOOKUP(D31,'기사 리스트'!B:E,4,FALSE),"")</f>
        <v/>
      </c>
    </row>
    <row r="32" spans="2:16">
      <c r="B32" s="38">
        <v>30</v>
      </c>
      <c r="C32" s="188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201" t="str">
        <f>IFERROR(VLOOKUP(D32,'기사 리스트'!B:E,4,FALSE),"")</f>
        <v/>
      </c>
    </row>
    <row r="33" spans="2:14">
      <c r="B33" s="38">
        <v>31</v>
      </c>
      <c r="C33" s="188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201" t="str">
        <f>IFERROR(VLOOKUP(D33,'기사 리스트'!B:E,4,FALSE),"")</f>
        <v/>
      </c>
      <c r="L33" s="127"/>
      <c r="M33" s="127"/>
      <c r="N33" s="127"/>
    </row>
    <row r="34" spans="2:14">
      <c r="B34" s="38">
        <v>32</v>
      </c>
      <c r="C34" s="188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201" t="str">
        <f>IFERROR(VLOOKUP(D34,'기사 리스트'!B:E,4,FALSE),"")</f>
        <v/>
      </c>
      <c r="L34" s="127"/>
      <c r="M34" s="127"/>
      <c r="N34" s="127"/>
    </row>
    <row r="35" spans="2:14">
      <c r="B35" s="38">
        <v>33</v>
      </c>
      <c r="C35" s="188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201" t="str">
        <f>IFERROR(VLOOKUP(D35,'기사 리스트'!B:E,4,FALSE),"")</f>
        <v/>
      </c>
    </row>
    <row r="36" spans="2:14">
      <c r="B36" s="38">
        <v>34</v>
      </c>
      <c r="C36" s="188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201" t="str">
        <f>IFERROR(VLOOKUP(D36,'기사 리스트'!B:E,4,FALSE),"")</f>
        <v/>
      </c>
    </row>
    <row r="37" spans="2:14">
      <c r="B37" s="38">
        <v>35</v>
      </c>
      <c r="C37" s="188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201" t="str">
        <f>IFERROR(VLOOKUP(D37,'기사 리스트'!B:E,4,FALSE),"")</f>
        <v/>
      </c>
    </row>
    <row r="38" spans="2:14">
      <c r="B38" s="38">
        <v>36</v>
      </c>
      <c r="C38" s="188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201" t="str">
        <f>IFERROR(VLOOKUP(D38,'기사 리스트'!B:E,4,FALSE),"")</f>
        <v/>
      </c>
    </row>
    <row r="39" spans="2:14">
      <c r="B39" s="38">
        <v>37</v>
      </c>
      <c r="C39" s="188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201" t="str">
        <f>IFERROR(VLOOKUP(D39,'기사 리스트'!B:E,4,FALSE),"")</f>
        <v/>
      </c>
    </row>
    <row r="40" spans="2:14">
      <c r="B40" s="38">
        <v>38</v>
      </c>
      <c r="C40" s="188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201" t="str">
        <f>IFERROR(VLOOKUP(D40,'기사 리스트'!B:E,4,FALSE),"")</f>
        <v/>
      </c>
    </row>
    <row r="41" spans="2:14">
      <c r="B41" s="38">
        <v>39</v>
      </c>
      <c r="C41" s="188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201" t="str">
        <f>IFERROR(VLOOKUP(D41,'기사 리스트'!B:E,4,FALSE),"")</f>
        <v/>
      </c>
    </row>
    <row r="42" spans="2:14">
      <c r="B42" s="38">
        <v>40</v>
      </c>
      <c r="C42" s="188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201" t="str">
        <f>IFERROR(VLOOKUP(D42,'기사 리스트'!B:E,4,FALSE),"")</f>
        <v/>
      </c>
    </row>
    <row r="43" spans="2:14">
      <c r="B43" s="38">
        <v>41</v>
      </c>
      <c r="C43" s="188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201" t="str">
        <f>IFERROR(VLOOKUP(D43,'기사 리스트'!B:E,4,FALSE),"")</f>
        <v/>
      </c>
    </row>
    <row r="44" spans="2:14">
      <c r="B44" s="38">
        <v>42</v>
      </c>
      <c r="C44" s="188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201" t="str">
        <f>IFERROR(VLOOKUP(D44,'기사 리스트'!B:E,4,FALSE),"")</f>
        <v/>
      </c>
    </row>
    <row r="45" spans="2:14">
      <c r="B45" s="38">
        <v>43</v>
      </c>
      <c r="C45" s="188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201" t="str">
        <f>IFERROR(VLOOKUP(D45,'기사 리스트'!B:E,4,FALSE),"")</f>
        <v/>
      </c>
    </row>
    <row r="46" spans="2:14">
      <c r="B46" s="38">
        <v>44</v>
      </c>
      <c r="C46" s="188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201" t="str">
        <f>IFERROR(VLOOKUP(D46,'기사 리스트'!B:E,4,FALSE),"")</f>
        <v/>
      </c>
    </row>
    <row r="47" spans="2:14">
      <c r="B47" s="38">
        <v>45</v>
      </c>
      <c r="C47" s="188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201" t="str">
        <f>IFERROR(VLOOKUP(D47,'기사 리스트'!B:E,4,FALSE),"")</f>
        <v/>
      </c>
    </row>
    <row r="48" spans="2:14">
      <c r="B48" s="38">
        <v>46</v>
      </c>
      <c r="C48" s="188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201" t="str">
        <f>IFERROR(VLOOKUP(D48,'기사 리스트'!B:E,4,FALSE),"")</f>
        <v/>
      </c>
    </row>
    <row r="49" spans="2:10">
      <c r="B49" s="38">
        <v>47</v>
      </c>
      <c r="C49" s="188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201" t="str">
        <f>IFERROR(VLOOKUP(D49,'기사 리스트'!B:E,4,FALSE),"")</f>
        <v/>
      </c>
    </row>
    <row r="50" spans="2:10">
      <c r="B50" s="38">
        <v>48</v>
      </c>
      <c r="C50" s="188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201" t="str">
        <f>IFERROR(VLOOKUP(D50,'기사 리스트'!B:E,4,FALSE),"")</f>
        <v/>
      </c>
    </row>
    <row r="51" spans="2:10">
      <c r="B51" s="38">
        <v>49</v>
      </c>
      <c r="C51" s="188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201" t="str">
        <f>IFERROR(VLOOKUP(D51,'기사 리스트'!B:E,4,FALSE),"")</f>
        <v/>
      </c>
    </row>
    <row r="52" spans="2:10">
      <c r="B52" s="38">
        <v>50</v>
      </c>
      <c r="C52" s="188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201" t="str">
        <f>IFERROR(VLOOKUP(D52,'기사 리스트'!B:E,4,FALSE),"")</f>
        <v/>
      </c>
    </row>
    <row r="53" spans="2:10">
      <c r="B53" s="38">
        <v>51</v>
      </c>
      <c r="C53" s="188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201" t="str">
        <f>IFERROR(VLOOKUP(D53,'기사 리스트'!B:E,4,FALSE),"")</f>
        <v/>
      </c>
    </row>
    <row r="54" spans="2:10">
      <c r="B54" s="38">
        <v>52</v>
      </c>
      <c r="C54" s="188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201" t="str">
        <f>IFERROR(VLOOKUP(D54,'기사 리스트'!B:E,4,FALSE),"")</f>
        <v/>
      </c>
    </row>
    <row r="55" spans="2:10">
      <c r="B55" s="38">
        <v>53</v>
      </c>
      <c r="C55" s="188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201" t="str">
        <f>IFERROR(VLOOKUP(D55,'기사 리스트'!B:E,4,FALSE),"")</f>
        <v/>
      </c>
    </row>
    <row r="56" spans="2:10">
      <c r="B56" s="38">
        <v>54</v>
      </c>
      <c r="C56" s="188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201" t="str">
        <f>IFERROR(VLOOKUP(D56,'기사 리스트'!B:E,4,FALSE),"")</f>
        <v/>
      </c>
    </row>
    <row r="57" spans="2:10">
      <c r="B57" s="38">
        <v>55</v>
      </c>
      <c r="C57" s="188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201" t="str">
        <f>IFERROR(VLOOKUP(D57,'기사 리스트'!B:E,4,FALSE),"")</f>
        <v/>
      </c>
    </row>
    <row r="58" spans="2:10">
      <c r="B58" s="38">
        <v>56</v>
      </c>
      <c r="C58" s="188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201" t="str">
        <f>IFERROR(VLOOKUP(D58,'기사 리스트'!B:E,4,FALSE),"")</f>
        <v/>
      </c>
    </row>
    <row r="59" spans="2:10">
      <c r="B59" s="38">
        <v>57</v>
      </c>
      <c r="C59" s="188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201" t="str">
        <f>IFERROR(VLOOKUP(D59,'기사 리스트'!B:E,4,FALSE),"")</f>
        <v/>
      </c>
    </row>
    <row r="60" spans="2:10">
      <c r="B60" s="38">
        <v>58</v>
      </c>
      <c r="C60" s="188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201" t="str">
        <f>IFERROR(VLOOKUP(D60,'기사 리스트'!B:E,4,FALSE),"")</f>
        <v/>
      </c>
    </row>
    <row r="61" spans="2:10">
      <c r="B61" s="38">
        <v>59</v>
      </c>
      <c r="C61" s="188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201" t="str">
        <f>IFERROR(VLOOKUP(D61,'기사 리스트'!B:E,4,FALSE),"")</f>
        <v/>
      </c>
    </row>
    <row r="62" spans="2:10">
      <c r="B62" s="38">
        <v>60</v>
      </c>
      <c r="C62" s="188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201" t="str">
        <f>IFERROR(VLOOKUP(D62,'기사 리스트'!B:E,4,FALSE),"")</f>
        <v/>
      </c>
    </row>
    <row r="63" spans="2:10">
      <c r="B63" s="38">
        <v>61</v>
      </c>
      <c r="C63" s="188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201" t="str">
        <f>IFERROR(VLOOKUP(D63,'기사 리스트'!B:E,4,FALSE),"")</f>
        <v/>
      </c>
    </row>
    <row r="64" spans="2:10">
      <c r="B64" s="38">
        <v>62</v>
      </c>
      <c r="C64" s="188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201" t="str">
        <f>IFERROR(VLOOKUP(D64,'기사 리스트'!B:E,4,FALSE),"")</f>
        <v/>
      </c>
    </row>
    <row r="65" spans="2:10">
      <c r="B65" s="38">
        <v>63</v>
      </c>
      <c r="C65" s="188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201" t="str">
        <f>IFERROR(VLOOKUP(D65,'기사 리스트'!B:E,4,FALSE),"")</f>
        <v/>
      </c>
    </row>
    <row r="66" spans="2:10">
      <c r="B66" s="38">
        <v>64</v>
      </c>
      <c r="C66" s="188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201" t="str">
        <f>IFERROR(VLOOKUP(D66,'기사 리스트'!B:E,4,FALSE),"")</f>
        <v/>
      </c>
    </row>
    <row r="67" spans="2:10">
      <c r="B67" s="38">
        <v>65</v>
      </c>
      <c r="C67" s="188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201" t="str">
        <f>IFERROR(VLOOKUP(D67,'기사 리스트'!B:E,4,FALSE),"")</f>
        <v/>
      </c>
    </row>
    <row r="68" spans="2:10">
      <c r="B68" s="38">
        <v>66</v>
      </c>
      <c r="C68" s="188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9">IFERROR(E68/_xlfn.DAYS(EOMONTH(C68,0),C68-1),"")</f>
        <v/>
      </c>
      <c r="H68" s="37" t="str">
        <f t="shared" ref="H68:H102" si="10">IFERROR(F68/_xlfn.DAYS(EOMONTH(C68,0),C68-1),"")</f>
        <v/>
      </c>
      <c r="J68" s="201" t="str">
        <f>IFERROR(VLOOKUP(D68,'기사 리스트'!B:E,4,FALSE),"")</f>
        <v/>
      </c>
    </row>
    <row r="69" spans="2:10">
      <c r="B69" s="38">
        <v>67</v>
      </c>
      <c r="C69" s="188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9"/>
        <v/>
      </c>
      <c r="H69" s="37" t="str">
        <f t="shared" si="10"/>
        <v/>
      </c>
      <c r="J69" s="201" t="str">
        <f>IFERROR(VLOOKUP(D69,'기사 리스트'!B:E,4,FALSE),"")</f>
        <v/>
      </c>
    </row>
    <row r="70" spans="2:10">
      <c r="B70" s="38">
        <v>68</v>
      </c>
      <c r="C70" s="188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9"/>
        <v/>
      </c>
      <c r="H70" s="37" t="str">
        <f t="shared" si="10"/>
        <v/>
      </c>
      <c r="J70" s="201" t="str">
        <f>IFERROR(VLOOKUP(D70,'기사 리스트'!B:E,4,FALSE),"")</f>
        <v/>
      </c>
    </row>
    <row r="71" spans="2:10">
      <c r="B71" s="38">
        <v>69</v>
      </c>
      <c r="C71" s="188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9"/>
        <v/>
      </c>
      <c r="H71" s="37" t="str">
        <f t="shared" si="10"/>
        <v/>
      </c>
      <c r="J71" s="201" t="str">
        <f>IFERROR(VLOOKUP(D71,'기사 리스트'!B:E,4,FALSE),"")</f>
        <v/>
      </c>
    </row>
    <row r="72" spans="2:10">
      <c r="B72" s="38">
        <v>70</v>
      </c>
      <c r="C72" s="188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9"/>
        <v/>
      </c>
      <c r="H72" s="37" t="str">
        <f t="shared" si="10"/>
        <v/>
      </c>
      <c r="J72" s="201" t="str">
        <f>IFERROR(VLOOKUP(D72,'기사 리스트'!B:E,4,FALSE),"")</f>
        <v/>
      </c>
    </row>
    <row r="73" spans="2:10">
      <c r="B73" s="38">
        <v>71</v>
      </c>
      <c r="C73" s="188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9"/>
        <v/>
      </c>
      <c r="H73" s="37" t="str">
        <f t="shared" si="10"/>
        <v/>
      </c>
      <c r="J73" s="201" t="str">
        <f>IFERROR(VLOOKUP(D73,'기사 리스트'!B:E,4,FALSE),"")</f>
        <v/>
      </c>
    </row>
    <row r="74" spans="2:10">
      <c r="B74" s="38">
        <v>72</v>
      </c>
      <c r="C74" s="188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9"/>
        <v/>
      </c>
      <c r="H74" s="37" t="str">
        <f t="shared" si="10"/>
        <v/>
      </c>
      <c r="J74" s="201" t="str">
        <f>IFERROR(VLOOKUP(D74,'기사 리스트'!B:E,4,FALSE),"")</f>
        <v/>
      </c>
    </row>
    <row r="75" spans="2:10">
      <c r="B75" s="38">
        <v>73</v>
      </c>
      <c r="C75" s="188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9"/>
        <v/>
      </c>
      <c r="H75" s="37" t="str">
        <f t="shared" si="10"/>
        <v/>
      </c>
      <c r="J75" s="201" t="str">
        <f>IFERROR(VLOOKUP(D75,'기사 리스트'!B:E,4,FALSE),"")</f>
        <v/>
      </c>
    </row>
    <row r="76" spans="2:10">
      <c r="B76" s="38">
        <v>74</v>
      </c>
      <c r="C76" s="188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9"/>
        <v/>
      </c>
      <c r="H76" s="37" t="str">
        <f t="shared" si="10"/>
        <v/>
      </c>
      <c r="J76" s="201" t="str">
        <f>IFERROR(VLOOKUP(D76,'기사 리스트'!B:E,4,FALSE),"")</f>
        <v/>
      </c>
    </row>
    <row r="77" spans="2:10">
      <c r="B77" s="38">
        <v>75</v>
      </c>
      <c r="C77" s="188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9"/>
        <v/>
      </c>
      <c r="H77" s="37" t="str">
        <f t="shared" si="10"/>
        <v/>
      </c>
      <c r="J77" s="201" t="str">
        <f>IFERROR(VLOOKUP(D77,'기사 리스트'!B:E,4,FALSE),"")</f>
        <v/>
      </c>
    </row>
    <row r="78" spans="2:10">
      <c r="B78" s="38">
        <v>76</v>
      </c>
      <c r="C78" s="188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9"/>
        <v/>
      </c>
      <c r="H78" s="37" t="str">
        <f t="shared" si="10"/>
        <v/>
      </c>
      <c r="J78" s="201" t="str">
        <f>IFERROR(VLOOKUP(D78,'기사 리스트'!B:E,4,FALSE),"")</f>
        <v/>
      </c>
    </row>
    <row r="79" spans="2:10">
      <c r="B79" s="38">
        <v>77</v>
      </c>
      <c r="C79" s="188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9"/>
        <v/>
      </c>
      <c r="H79" s="37" t="str">
        <f t="shared" si="10"/>
        <v/>
      </c>
      <c r="J79" s="201" t="str">
        <f>IFERROR(VLOOKUP(D79,'기사 리스트'!B:E,4,FALSE),"")</f>
        <v/>
      </c>
    </row>
    <row r="80" spans="2:10">
      <c r="B80" s="38">
        <v>78</v>
      </c>
      <c r="C80" s="188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9"/>
        <v/>
      </c>
      <c r="H80" s="37" t="str">
        <f t="shared" si="10"/>
        <v/>
      </c>
      <c r="J80" s="201" t="str">
        <f>IFERROR(VLOOKUP(D80,'기사 리스트'!B:E,4,FALSE),"")</f>
        <v/>
      </c>
    </row>
    <row r="81" spans="2:10">
      <c r="B81" s="38">
        <v>79</v>
      </c>
      <c r="C81" s="188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9"/>
        <v/>
      </c>
      <c r="H81" s="37" t="str">
        <f t="shared" si="10"/>
        <v/>
      </c>
      <c r="J81" s="201" t="str">
        <f>IFERROR(VLOOKUP(D81,'기사 리스트'!B:E,4,FALSE),"")</f>
        <v/>
      </c>
    </row>
    <row r="82" spans="2:10">
      <c r="B82" s="38">
        <v>80</v>
      </c>
      <c r="C82" s="188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9"/>
        <v/>
      </c>
      <c r="H82" s="37" t="str">
        <f t="shared" si="10"/>
        <v/>
      </c>
      <c r="J82" s="201" t="str">
        <f>IFERROR(VLOOKUP(D82,'기사 리스트'!B:E,4,FALSE),"")</f>
        <v/>
      </c>
    </row>
    <row r="83" spans="2:10">
      <c r="B83" s="38">
        <v>81</v>
      </c>
      <c r="C83" s="188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9"/>
        <v/>
      </c>
      <c r="H83" s="37" t="str">
        <f t="shared" si="10"/>
        <v/>
      </c>
      <c r="J83" s="201" t="str">
        <f>IFERROR(VLOOKUP(D83,'기사 리스트'!B:E,4,FALSE),"")</f>
        <v/>
      </c>
    </row>
    <row r="84" spans="2:10">
      <c r="B84" s="38">
        <v>82</v>
      </c>
      <c r="C84" s="188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9"/>
        <v/>
      </c>
      <c r="H84" s="37" t="str">
        <f t="shared" si="10"/>
        <v/>
      </c>
      <c r="J84" s="201" t="str">
        <f>IFERROR(VLOOKUP(D84,'기사 리스트'!B:E,4,FALSE),"")</f>
        <v/>
      </c>
    </row>
    <row r="85" spans="2:10">
      <c r="B85" s="38">
        <v>83</v>
      </c>
      <c r="C85" s="188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9"/>
        <v/>
      </c>
      <c r="H85" s="37" t="str">
        <f t="shared" si="10"/>
        <v/>
      </c>
      <c r="J85" s="201" t="str">
        <f>IFERROR(VLOOKUP(D85,'기사 리스트'!B:E,4,FALSE),"")</f>
        <v/>
      </c>
    </row>
    <row r="86" spans="2:10">
      <c r="B86" s="38">
        <v>84</v>
      </c>
      <c r="C86" s="188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9"/>
        <v/>
      </c>
      <c r="H86" s="37" t="str">
        <f t="shared" si="10"/>
        <v/>
      </c>
      <c r="J86" s="201" t="str">
        <f>IFERROR(VLOOKUP(D86,'기사 리스트'!B:E,4,FALSE),"")</f>
        <v/>
      </c>
    </row>
    <row r="87" spans="2:10">
      <c r="B87" s="38">
        <v>85</v>
      </c>
      <c r="C87" s="188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9"/>
        <v/>
      </c>
      <c r="H87" s="37" t="str">
        <f t="shared" si="10"/>
        <v/>
      </c>
      <c r="J87" s="201" t="str">
        <f>IFERROR(VLOOKUP(D87,'기사 리스트'!B:E,4,FALSE),"")</f>
        <v/>
      </c>
    </row>
    <row r="88" spans="2:10">
      <c r="B88" s="38">
        <v>86</v>
      </c>
      <c r="C88" s="188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9"/>
        <v/>
      </c>
      <c r="H88" s="37" t="str">
        <f t="shared" si="10"/>
        <v/>
      </c>
      <c r="J88" s="201" t="str">
        <f>IFERROR(VLOOKUP(D88,'기사 리스트'!B:E,4,FALSE),"")</f>
        <v/>
      </c>
    </row>
    <row r="89" spans="2:10">
      <c r="B89" s="38">
        <v>87</v>
      </c>
      <c r="C89" s="188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9"/>
        <v/>
      </c>
      <c r="H89" s="37" t="str">
        <f t="shared" si="10"/>
        <v/>
      </c>
      <c r="J89" s="201" t="str">
        <f>IFERROR(VLOOKUP(D89,'기사 리스트'!B:E,4,FALSE),"")</f>
        <v/>
      </c>
    </row>
    <row r="90" spans="2:10">
      <c r="B90" s="38">
        <v>88</v>
      </c>
      <c r="C90" s="188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9"/>
        <v/>
      </c>
      <c r="H90" s="37" t="str">
        <f t="shared" si="10"/>
        <v/>
      </c>
      <c r="J90" s="201" t="str">
        <f>IFERROR(VLOOKUP(D90,'기사 리스트'!B:E,4,FALSE),"")</f>
        <v/>
      </c>
    </row>
    <row r="91" spans="2:10">
      <c r="B91" s="38">
        <v>89</v>
      </c>
      <c r="C91" s="188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9"/>
        <v/>
      </c>
      <c r="H91" s="37" t="str">
        <f t="shared" si="10"/>
        <v/>
      </c>
      <c r="J91" s="201" t="str">
        <f>IFERROR(VLOOKUP(D91,'기사 리스트'!B:E,4,FALSE),"")</f>
        <v/>
      </c>
    </row>
    <row r="92" spans="2:10">
      <c r="B92" s="38">
        <v>90</v>
      </c>
      <c r="C92" s="188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9"/>
        <v/>
      </c>
      <c r="H92" s="37" t="str">
        <f t="shared" si="10"/>
        <v/>
      </c>
      <c r="J92" s="201" t="str">
        <f>IFERROR(VLOOKUP(D92,'기사 리스트'!B:E,4,FALSE),"")</f>
        <v/>
      </c>
    </row>
    <row r="93" spans="2:10">
      <c r="B93" s="38">
        <v>91</v>
      </c>
      <c r="C93" s="188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9"/>
        <v/>
      </c>
      <c r="H93" s="37" t="str">
        <f t="shared" si="10"/>
        <v/>
      </c>
      <c r="J93" s="201" t="str">
        <f>IFERROR(VLOOKUP(D93,'기사 리스트'!B:E,4,FALSE),"")</f>
        <v/>
      </c>
    </row>
    <row r="94" spans="2:10">
      <c r="B94" s="38">
        <v>92</v>
      </c>
      <c r="C94" s="188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9"/>
        <v/>
      </c>
      <c r="H94" s="37" t="str">
        <f t="shared" si="10"/>
        <v/>
      </c>
      <c r="J94" s="201" t="str">
        <f>IFERROR(VLOOKUP(D94,'기사 리스트'!B:E,4,FALSE),"")</f>
        <v/>
      </c>
    </row>
    <row r="95" spans="2:10">
      <c r="B95" s="38">
        <v>93</v>
      </c>
      <c r="C95" s="188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9"/>
        <v/>
      </c>
      <c r="H95" s="37" t="str">
        <f t="shared" si="10"/>
        <v/>
      </c>
      <c r="J95" s="201" t="str">
        <f>IFERROR(VLOOKUP(D95,'기사 리스트'!B:E,4,FALSE),"")</f>
        <v/>
      </c>
    </row>
    <row r="96" spans="2:10">
      <c r="B96" s="38">
        <v>94</v>
      </c>
      <c r="C96" s="188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9"/>
        <v/>
      </c>
      <c r="H96" s="37" t="str">
        <f t="shared" si="10"/>
        <v/>
      </c>
      <c r="J96" s="201" t="str">
        <f>IFERROR(VLOOKUP(D96,'기사 리스트'!B:E,4,FALSE),"")</f>
        <v/>
      </c>
    </row>
    <row r="97" spans="2:10">
      <c r="B97" s="38">
        <v>95</v>
      </c>
      <c r="C97" s="188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9"/>
        <v/>
      </c>
      <c r="H97" s="37" t="str">
        <f t="shared" si="10"/>
        <v/>
      </c>
      <c r="J97" s="201" t="str">
        <f>IFERROR(VLOOKUP(D97,'기사 리스트'!B:E,4,FALSE),"")</f>
        <v/>
      </c>
    </row>
    <row r="98" spans="2:10">
      <c r="B98" s="38">
        <v>96</v>
      </c>
      <c r="C98" s="188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9"/>
        <v/>
      </c>
      <c r="H98" s="37" t="str">
        <f t="shared" si="10"/>
        <v/>
      </c>
      <c r="J98" s="201" t="str">
        <f>IFERROR(VLOOKUP(D98,'기사 리스트'!B:E,4,FALSE),"")</f>
        <v/>
      </c>
    </row>
    <row r="99" spans="2:10">
      <c r="B99" s="38">
        <v>97</v>
      </c>
      <c r="C99" s="188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9"/>
        <v/>
      </c>
      <c r="H99" s="37" t="str">
        <f t="shared" si="10"/>
        <v/>
      </c>
      <c r="J99" s="201" t="str">
        <f>IFERROR(VLOOKUP(D99,'기사 리스트'!B:E,4,FALSE),"")</f>
        <v/>
      </c>
    </row>
    <row r="100" spans="2:10">
      <c r="B100" s="38">
        <v>98</v>
      </c>
      <c r="C100" s="188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9"/>
        <v/>
      </c>
      <c r="H100" s="37" t="str">
        <f t="shared" si="10"/>
        <v/>
      </c>
      <c r="J100" s="201" t="str">
        <f>IFERROR(VLOOKUP(D100,'기사 리스트'!B:E,4,FALSE),"")</f>
        <v/>
      </c>
    </row>
    <row r="101" spans="2:10">
      <c r="B101" s="38">
        <v>99</v>
      </c>
      <c r="C101" s="188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9"/>
        <v/>
      </c>
      <c r="H101" s="37" t="str">
        <f t="shared" si="10"/>
        <v/>
      </c>
      <c r="J101" s="201" t="str">
        <f>IFERROR(VLOOKUP(D101,'기사 리스트'!B:E,4,FALSE),"")</f>
        <v/>
      </c>
    </row>
    <row r="102" spans="2:10">
      <c r="B102" s="38">
        <v>100</v>
      </c>
      <c r="C102" s="188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9"/>
        <v/>
      </c>
      <c r="H102" s="37" t="str">
        <f t="shared" si="10"/>
        <v/>
      </c>
      <c r="J102" s="201" t="str">
        <f>IFERROR(VLOOKUP(D102,'기사 리스트'!B:E,4,FALSE),"")</f>
        <v/>
      </c>
    </row>
  </sheetData>
  <autoFilter ref="J2:J11" xr:uid="{00000000-0009-0000-0000-00000E000000}"/>
  <phoneticPr fontId="1" type="noConversion"/>
  <conditionalFormatting sqref="D3:H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C3" sqref="C3:D1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8">
        <f>IF(D3="","",INDEX('기사 리스트'!A:A,MATCH(B3,'기사 리스트'!L:L,0)))</f>
        <v>45445</v>
      </c>
      <c r="D3" s="34" t="str">
        <f>IF(B3&gt;MAX('기사 리스트'!L:L),"",HYPERLINK(INDEX('기사 리스트'!C:C,MATCH(B3,'기사 리스트'!L:L,0)),INDEX('기사 리스트'!B:B,MATCH(B3,'기사 리스트'!L:L,0))))</f>
        <v>[사진] SK이노베이션, 2주간 ‘집중 자원봉사’ 활동 펼쳐… 구성원 2,800명 동참</v>
      </c>
      <c r="E3" s="35">
        <f>IFERROR(IF(D3="","",VLOOKUP(RIGHT(VLOOKUP(D3,'기사 리스트'!B:C,2,FALSE),LEN(VLOOKUP(D3,'기사 리스트'!B:C,2,FALSE))-22),기사별유입!A:E,3,FALSE)),0)</f>
        <v>7</v>
      </c>
      <c r="F3" s="35">
        <f>IFERROR(IF(D3="","",VLOOKUP(RIGHT(VLOOKUP(D3,'기사 리스트'!B:C,2,FALSE),LEN(VLOOKUP(D3,'기사 리스트'!B:C,2,FALSE))-22),기사별유입!A:E,2,FALSE)),0)</f>
        <v>7</v>
      </c>
      <c r="G3" s="37">
        <f>IFERROR(E3/_xlfn.DAYS(EOMONTH(C3,0),C3-1),"")</f>
        <v>0.2413793103448276</v>
      </c>
      <c r="H3" s="37">
        <f>IFERROR(F3/_xlfn.DAYS(EOMONTH(C3,0),C3-1),"")</f>
        <v>0.2413793103448276</v>
      </c>
      <c r="J3" s="36"/>
    </row>
    <row r="4" spans="1:10">
      <c r="B4" s="38">
        <v>2</v>
      </c>
      <c r="C4" s="188">
        <f>IF(D4="","",INDEX('기사 리스트'!A:A,MATCH(B4,'기사 리스트'!L:L,0)))</f>
        <v>45452</v>
      </c>
      <c r="D4" s="34" t="str">
        <f>IF(B4&gt;MAX('기사 리스트'!L:L),"",HYPERLINK(INDEX('기사 리스트'!C:C,MATCH(B4,'기사 리스트'!L:L,0)),INDEX('기사 리스트'!B:B,MATCH(B4,'기사 리스트'!L:L,0))))</f>
        <v>[사진] SK인천석유화학, 초등학교 ‘친환경 놀이과학교실’ 개강</v>
      </c>
      <c r="E4" s="35">
        <f>IFERROR(IF(D4="","",VLOOKUP(RIGHT(VLOOKUP(D4,'기사 리스트'!B:C,2,FALSE),LEN(VLOOKUP(D4,'기사 리스트'!B:C,2,FALSE))-22),기사별유입!A:E,3,FALSE)),0)</f>
        <v>2</v>
      </c>
      <c r="F4" s="35">
        <f>IFERROR(IF(D4="","",VLOOKUP(RIGHT(VLOOKUP(D4,'기사 리스트'!B:C,2,FALSE),LEN(VLOOKUP(D4,'기사 리스트'!B:C,2,FALSE))-22),기사별유입!A:E,2,FALSE)),0)</f>
        <v>2</v>
      </c>
      <c r="G4" s="37">
        <f t="shared" ref="G4:G67" si="0">IFERROR(E4/_xlfn.DAYS(EOMONTH(C4,0),C4-1),"")</f>
        <v>9.0909090909090912E-2</v>
      </c>
      <c r="H4" s="37">
        <f t="shared" ref="H4:H67" si="1">IFERROR(F4/_xlfn.DAYS(EOMONTH(C4,0),C4-1),"")</f>
        <v>9.0909090909090912E-2</v>
      </c>
      <c r="J4" s="36"/>
    </row>
    <row r="5" spans="1:10">
      <c r="B5" s="38">
        <v>3</v>
      </c>
      <c r="C5" s="188">
        <f>IF(D5="","",INDEX('기사 리스트'!A:A,MATCH(B5,'기사 리스트'!L:L,0)))</f>
        <v>45454</v>
      </c>
      <c r="D5" s="34" t="str">
        <f>IF(B5&gt;MAX('기사 리스트'!L:L),"",HYPERLINK(INDEX('기사 리스트'!C:C,MATCH(B5,'기사 리스트'!L:L,0)),INDEX('기사 리스트'!B:B,MATCH(B5,'기사 리스트'!L:L,0))))</f>
        <v>[사진] [2024년 상반기 SK이노베이션 계열 자원봉사활동] “다같이 다(多)가치”… 꾸준함으로 이뤄낸 큰 변화</v>
      </c>
      <c r="E5" s="35">
        <f>IFERROR(IF(D5="","",VLOOKUP(RIGHT(VLOOKUP(D5,'기사 리스트'!B:C,2,FALSE),LEN(VLOOKUP(D5,'기사 리스트'!B:C,2,FALSE))-22),기사별유입!A:E,3,FALSE)),0)</f>
        <v>5</v>
      </c>
      <c r="F5" s="35">
        <f>IFERROR(IF(D5="","",VLOOKUP(RIGHT(VLOOKUP(D5,'기사 리스트'!B:C,2,FALSE),LEN(VLOOKUP(D5,'기사 리스트'!B:C,2,FALSE))-22),기사별유입!A:E,2,FALSE)),0)</f>
        <v>6</v>
      </c>
      <c r="G5" s="37">
        <f t="shared" si="0"/>
        <v>0.25</v>
      </c>
      <c r="H5" s="37">
        <f t="shared" si="1"/>
        <v>0.3</v>
      </c>
      <c r="J5" s="36"/>
    </row>
    <row r="6" spans="1:10">
      <c r="B6" s="38">
        <v>4</v>
      </c>
      <c r="C6" s="188">
        <f>IF(D6="","",INDEX('기사 리스트'!A:A,MATCH(B6,'기사 리스트'!L:L,0)))</f>
        <v>45455</v>
      </c>
      <c r="D6" s="34" t="str">
        <f>IF(B6&gt;MAX('기사 리스트'!L:L),"",HYPERLINK(INDEX('기사 리스트'!C:C,MATCH(B6,'기사 리스트'!L:L,0)),INDEX('기사 리스트'!B:B,MATCH(B6,'기사 리스트'!L:L,0))))</f>
        <v>[사진] SK이노베이션, 사회적기업 소방·안전·시설관리 시스템 구축 돕는다</v>
      </c>
      <c r="E6" s="35">
        <f>IFERROR(IF(D6="","",VLOOKUP(RIGHT(VLOOKUP(D6,'기사 리스트'!B:C,2,FALSE),LEN(VLOOKUP(D6,'기사 리스트'!B:C,2,FALSE))-22),기사별유입!A:E,3,FALSE)),0)</f>
        <v>1</v>
      </c>
      <c r="F6" s="35">
        <f>IFERROR(IF(D6="","",VLOOKUP(RIGHT(VLOOKUP(D6,'기사 리스트'!B:C,2,FALSE),LEN(VLOOKUP(D6,'기사 리스트'!B:C,2,FALSE))-22),기사별유입!A:E,2,FALSE)),0)</f>
        <v>1</v>
      </c>
      <c r="G6" s="37">
        <f t="shared" si="0"/>
        <v>5.2631578947368418E-2</v>
      </c>
      <c r="H6" s="37">
        <f t="shared" si="1"/>
        <v>5.2631578947368418E-2</v>
      </c>
      <c r="J6" s="36"/>
    </row>
    <row r="7" spans="1:10">
      <c r="B7" s="38">
        <v>5</v>
      </c>
      <c r="C7" s="188">
        <f>IF(D7="","",INDEX('기사 리스트'!A:A,MATCH(B7,'기사 리스트'!L:L,0)))</f>
        <v>45456</v>
      </c>
      <c r="D7" s="34" t="str">
        <f>IF(B7&gt;MAX('기사 리스트'!L:L),"",HYPERLINK(INDEX('기사 리스트'!C:C,MATCH(B7,'기사 리스트'!L:L,0)),INDEX('기사 리스트'!B:B,MATCH(B7,'기사 리스트'!L:L,0))))</f>
        <v>[사진] 공장내 발생하는 배기가스, 자원으로 재탄생</v>
      </c>
      <c r="E7" s="35">
        <f>IFERROR(IF(D7="","",VLOOKUP(RIGHT(VLOOKUP(D7,'기사 리스트'!B:C,2,FALSE),LEN(VLOOKUP(D7,'기사 리스트'!B:C,2,FALSE))-22),기사별유입!A:E,3,FALSE)),0)</f>
        <v>3</v>
      </c>
      <c r="F7" s="35">
        <f>IFERROR(IF(D7="","",VLOOKUP(RIGHT(VLOOKUP(D7,'기사 리스트'!B:C,2,FALSE),LEN(VLOOKUP(D7,'기사 리스트'!B:C,2,FALSE))-22),기사별유입!A:E,2,FALSE)),0)</f>
        <v>4</v>
      </c>
      <c r="G7" s="37">
        <f t="shared" si="0"/>
        <v>0.16666666666666666</v>
      </c>
      <c r="H7" s="37">
        <f t="shared" si="1"/>
        <v>0.22222222222222221</v>
      </c>
      <c r="J7" s="36"/>
    </row>
    <row r="8" spans="1:10">
      <c r="B8" s="38">
        <v>6</v>
      </c>
      <c r="C8" s="188">
        <f>IF(D8="","",INDEX('기사 리스트'!A:A,MATCH(B8,'기사 리스트'!L:L,0)))</f>
        <v>45459</v>
      </c>
      <c r="D8" s="34" t="str">
        <f>IF(B8&gt;MAX('기사 리스트'!L:L),"",HYPERLINK(INDEX('기사 리스트'!C:C,MATCH(B8,'기사 리스트'!L:L,0)),INDEX('기사 리스트'!B:B,MATCH(B8,'기사 리스트'!L:L,0))))</f>
        <v>[사진] “음악엔 장애도 장벽도 없다”, 부다페스트 수놓은 희망의 선율</v>
      </c>
      <c r="E8" s="35">
        <f>IFERROR(IF(D8="","",VLOOKUP(RIGHT(VLOOKUP(D8,'기사 리스트'!B:C,2,FALSE),LEN(VLOOKUP(D8,'기사 리스트'!B:C,2,FALSE))-22),기사별유입!A:E,3,FALSE)),0)</f>
        <v>2</v>
      </c>
      <c r="F8" s="35">
        <f>IFERROR(IF(D8="","",VLOOKUP(RIGHT(VLOOKUP(D8,'기사 리스트'!B:C,2,FALSE),LEN(VLOOKUP(D8,'기사 리스트'!B:C,2,FALSE))-22),기사별유입!A:E,2,FALSE)),0)</f>
        <v>2</v>
      </c>
      <c r="G8" s="37">
        <f t="shared" si="0"/>
        <v>0.13333333333333333</v>
      </c>
      <c r="H8" s="37">
        <f t="shared" si="1"/>
        <v>0.13333333333333333</v>
      </c>
      <c r="J8" s="36"/>
    </row>
    <row r="9" spans="1:10">
      <c r="B9" s="38">
        <v>7</v>
      </c>
      <c r="C9" s="188">
        <f>IF(D9="","",INDEX('기사 리스트'!A:A,MATCH(B9,'기사 리스트'!L:L,0)))</f>
        <v>45464</v>
      </c>
      <c r="D9" s="34" t="str">
        <f>IF(B9&gt;MAX('기사 리스트'!L:L),"",HYPERLINK(INDEX('기사 리스트'!C:C,MATCH(B9,'기사 리스트'!L:L,0)),INDEX('기사 리스트'!B:B,MATCH(B9,'기사 리스트'!L:L,0))))</f>
        <v>[사진] SK이노베이션, 이해관계자 눈높이에 맞춰 ESG 활동 최적화한다</v>
      </c>
      <c r="E9" s="35">
        <f>IFERROR(IF(D9="","",VLOOKUP(RIGHT(VLOOKUP(D9,'기사 리스트'!B:C,2,FALSE),LEN(VLOOKUP(D9,'기사 리스트'!B:C,2,FALSE))-22),기사별유입!A:E,3,FALSE)),0)</f>
        <v>1</v>
      </c>
      <c r="F9" s="35">
        <f>IFERROR(IF(D9="","",VLOOKUP(RIGHT(VLOOKUP(D9,'기사 리스트'!B:C,2,FALSE),LEN(VLOOKUP(D9,'기사 리스트'!B:C,2,FALSE))-22),기사별유입!A:E,2,FALSE)),0)</f>
        <v>1</v>
      </c>
      <c r="G9" s="37">
        <f t="shared" si="0"/>
        <v>0.1</v>
      </c>
      <c r="H9" s="37">
        <f t="shared" si="1"/>
        <v>0.1</v>
      </c>
      <c r="J9" s="36"/>
    </row>
    <row r="10" spans="1:10">
      <c r="B10" s="38">
        <v>8</v>
      </c>
      <c r="C10" s="188">
        <f>IF(D10="","",INDEX('기사 리스트'!A:A,MATCH(B10,'기사 리스트'!L:L,0)))</f>
        <v>45467</v>
      </c>
      <c r="D10" s="34" t="str">
        <f>IF(B10&gt;MAX('기사 리스트'!L:L),"",HYPERLINK(INDEX('기사 리스트'!C:C,MATCH(B10,'기사 리스트'!L:L,0)),INDEX('기사 리스트'!B:B,MATCH(B10,'기사 리스트'!L:L,0))))</f>
        <v>[사진] SK슈가글라이더즈, 선수 유니폼으로 ‘업사이클링 굿즈’ 선보여</v>
      </c>
      <c r="E10" s="35">
        <f>IFERROR(IF(D10="","",VLOOKUP(RIGHT(VLOOKUP(D10,'기사 리스트'!B:C,2,FALSE),LEN(VLOOKUP(D10,'기사 리스트'!B:C,2,FALSE))-22),기사별유입!A:E,3,FALSE)),0)</f>
        <v>1</v>
      </c>
      <c r="F10" s="35">
        <f>IFERROR(IF(D10="","",VLOOKUP(RIGHT(VLOOKUP(D10,'기사 리스트'!B:C,2,FALSE),LEN(VLOOKUP(D10,'기사 리스트'!B:C,2,FALSE))-22),기사별유입!A:E,2,FALSE)),0)</f>
        <v>1</v>
      </c>
      <c r="G10" s="37">
        <f t="shared" si="0"/>
        <v>0.14285714285714285</v>
      </c>
      <c r="H10" s="37">
        <f t="shared" si="1"/>
        <v>0.14285714285714285</v>
      </c>
      <c r="J10" s="36"/>
    </row>
    <row r="11" spans="1:10">
      <c r="B11" s="38">
        <v>9</v>
      </c>
      <c r="C11" s="188">
        <f>IF(D11="","",INDEX('기사 리스트'!A:A,MATCH(B11,'기사 리스트'!L:L,0)))</f>
        <v>45468</v>
      </c>
      <c r="D11" s="34" t="str">
        <f>IF(B11&gt;MAX('기사 리스트'!L:L),"",HYPERLINK(INDEX('기사 리스트'!C:C,MATCH(B11,'기사 리스트'!L:L,0)),INDEX('기사 리스트'!B:B,MATCH(B11,'기사 리스트'!L:L,0))))</f>
        <v>[사진] SK이노베이션 지원 소셜벤처, 美 진출 기회 잡는다</v>
      </c>
      <c r="E11" s="35">
        <f>IFERROR(IF(D11="","",VLOOKUP(RIGHT(VLOOKUP(D11,'기사 리스트'!B:C,2,FALSE),LEN(VLOOKUP(D11,'기사 리스트'!B:C,2,FALSE))-22),기사별유입!A:E,3,FALSE)),0)</f>
        <v>1</v>
      </c>
      <c r="F11" s="35">
        <f>IFERROR(IF(D11="","",VLOOKUP(RIGHT(VLOOKUP(D11,'기사 리스트'!B:C,2,FALSE),LEN(VLOOKUP(D11,'기사 리스트'!B:C,2,FALSE))-22),기사별유입!A:E,2,FALSE)),0)</f>
        <v>1</v>
      </c>
      <c r="G11" s="37">
        <f t="shared" si="0"/>
        <v>0.16666666666666666</v>
      </c>
      <c r="H11" s="37">
        <f t="shared" si="1"/>
        <v>0.16666666666666666</v>
      </c>
      <c r="J11" s="36"/>
    </row>
    <row r="12" spans="1:10">
      <c r="B12" s="38">
        <v>10</v>
      </c>
      <c r="C12" s="188">
        <f>IF(D12="","",INDEX('기사 리스트'!A:A,MATCH(B12,'기사 리스트'!L:L,0)))</f>
        <v>45469</v>
      </c>
      <c r="D12" s="34" t="str">
        <f>IF(B12&gt;MAX('기사 리스트'!L:L),"",HYPERLINK(INDEX('기사 리스트'!C:C,MATCH(B12,'기사 리스트'!L:L,0)),INDEX('기사 리스트'!B:B,MATCH(B12,'기사 리스트'!L:L,0))))</f>
        <v>[사진] SK온, 엑손모빌과 리튬 공급 협력</v>
      </c>
      <c r="E12" s="35">
        <f>IFERROR(IF(D12="","",VLOOKUP(RIGHT(VLOOKUP(D12,'기사 리스트'!B:C,2,FALSE),LEN(VLOOKUP(D12,'기사 리스트'!B:C,2,FALSE))-22),기사별유입!A:E,3,FALSE)),0)</f>
        <v>1</v>
      </c>
      <c r="F12" s="35">
        <f>IFERROR(IF(D12="","",VLOOKUP(RIGHT(VLOOKUP(D12,'기사 리스트'!B:C,2,FALSE),LEN(VLOOKUP(D12,'기사 리스트'!B:C,2,FALSE))-22),기사별유입!A:E,2,FALSE)),0)</f>
        <v>1</v>
      </c>
      <c r="G12" s="37">
        <f t="shared" si="0"/>
        <v>0.2</v>
      </c>
      <c r="H12" s="37">
        <f t="shared" si="1"/>
        <v>0.2</v>
      </c>
      <c r="J12" s="36"/>
    </row>
    <row r="13" spans="1:10">
      <c r="B13" s="38">
        <v>11</v>
      </c>
      <c r="C13" s="188">
        <f>IF(D13="","",INDEX('기사 리스트'!A:A,MATCH(B13,'기사 리스트'!L:L,0)))</f>
        <v>45471</v>
      </c>
      <c r="D13" s="34" t="str">
        <f>IF(B13&gt;MAX('기사 리스트'!L:L),"",HYPERLINK(INDEX('기사 리스트'!C:C,MATCH(B13,'기사 리스트'!L:L,0)),INDEX('기사 리스트'!B:B,MATCH(B13,'기사 리스트'!L:L,0))))</f>
        <v>[사진] SK아이이테크놀로지, K-택소노미·이중 중대성 평가 반영한 지속가능경영보고서 발간</v>
      </c>
      <c r="E13" s="35">
        <f>IFERROR(IF(D13="","",VLOOKUP(RIGHT(VLOOKUP(D13,'기사 리스트'!B:C,2,FALSE),LEN(VLOOKUP(D13,'기사 리스트'!B:C,2,FALSE))-22),기사별유입!A:E,3,FALSE)),0)</f>
        <v>0</v>
      </c>
      <c r="F13" s="35">
        <f>IFERROR(IF(D13="","",VLOOKUP(RIGHT(VLOOKUP(D13,'기사 리스트'!B:C,2,FALSE),LEN(VLOOKUP(D13,'기사 리스트'!B:C,2,FALSE))-22),기사별유입!A:E,2,FALSE)),0)</f>
        <v>0</v>
      </c>
      <c r="G13" s="37">
        <f t="shared" si="0"/>
        <v>0</v>
      </c>
      <c r="H13" s="37">
        <f t="shared" si="1"/>
        <v>0</v>
      </c>
      <c r="J13" s="36"/>
    </row>
    <row r="14" spans="1:10">
      <c r="B14" s="38">
        <v>12</v>
      </c>
      <c r="C14" s="188">
        <f>IF(D14="","",INDEX('기사 리스트'!A:A,MATCH(B14,'기사 리스트'!L:L,0)))</f>
        <v>45471</v>
      </c>
      <c r="D14" s="34" t="str">
        <f>IF(B14&gt;MAX('기사 리스트'!L:L),"",HYPERLINK(INDEX('기사 리스트'!C:C,MATCH(B14,'기사 리스트'!L:L,0)),INDEX('기사 리스트'!B:B,MATCH(B14,'기사 리스트'!L:L,0))))</f>
        <v>[사진] SK온, 페라리 2024년 우수 공급사로 선정</v>
      </c>
      <c r="E14" s="35">
        <f>IFERROR(IF(D14="","",VLOOKUP(RIGHT(VLOOKUP(D14,'기사 리스트'!B:C,2,FALSE),LEN(VLOOKUP(D14,'기사 리스트'!B:C,2,FALSE))-22),기사별유입!A:E,3,FALSE)),0)</f>
        <v>0</v>
      </c>
      <c r="F14" s="35">
        <f>IFERROR(IF(D14="","",VLOOKUP(RIGHT(VLOOKUP(D14,'기사 리스트'!B:C,2,FALSE),LEN(VLOOKUP(D14,'기사 리스트'!B:C,2,FALSE))-22),기사별유입!A:E,2,FALSE)),0)</f>
        <v>0</v>
      </c>
      <c r="G14" s="37">
        <f t="shared" si="0"/>
        <v>0</v>
      </c>
      <c r="H14" s="37">
        <f t="shared" si="1"/>
        <v>0</v>
      </c>
      <c r="J14" s="36"/>
    </row>
    <row r="15" spans="1:10">
      <c r="B15" s="38">
        <v>13</v>
      </c>
      <c r="C15" s="188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8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8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8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8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8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8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8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8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8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8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8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8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8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8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8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8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8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8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8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8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8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8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8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8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8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8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8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8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8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8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8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8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8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8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8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8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8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8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8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8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8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8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8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8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8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8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8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8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8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8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8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8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8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8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8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8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8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8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8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8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8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8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8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8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8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8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8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8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8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8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8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8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8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8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8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8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8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8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8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8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8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8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8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8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8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8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8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tabSelected="1" zoomScaleNormal="100" workbookViewId="0">
      <selection activeCell="AC8" sqref="AC8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44" t="s">
        <v>260</v>
      </c>
      <c r="F1" s="345"/>
      <c r="G1" s="346"/>
    </row>
    <row r="2" spans="1:16" ht="17.25" thickBot="1">
      <c r="A2" s="32" t="s">
        <v>237</v>
      </c>
      <c r="B2" s="32">
        <v>19524</v>
      </c>
      <c r="C2" s="32">
        <v>16094</v>
      </c>
      <c r="E2" s="93" t="s">
        <v>213</v>
      </c>
      <c r="F2" s="94" t="str">
        <f>IF(체크리스트!A15-1=0,12,체크리스트!A15-1)&amp;"월"</f>
        <v>5월</v>
      </c>
      <c r="G2" s="94" t="str">
        <f>체크리스트!A15&amp;"월"</f>
        <v>6월</v>
      </c>
      <c r="H2" s="94" t="s">
        <v>924</v>
      </c>
      <c r="J2" s="55" t="s">
        <v>925</v>
      </c>
    </row>
    <row r="3" spans="1:16" ht="18" thickTop="1" thickBot="1">
      <c r="A3" s="32" t="s">
        <v>238</v>
      </c>
      <c r="B3" s="32">
        <v>3740</v>
      </c>
      <c r="C3" s="32">
        <v>2012</v>
      </c>
      <c r="E3" s="222" t="s">
        <v>243</v>
      </c>
      <c r="F3" s="96" t="s">
        <v>3383</v>
      </c>
      <c r="G3" s="225" t="str">
        <f t="shared" ref="G3:G11" si="0">IFERROR(CONCATENATE(TEXT(VLOOKUP(VLOOKUP(E3,O:P,2,FALSE),A:B,2,FALSE),"#,###")&amp;"("&amp;TEXT(VLOOKUP(VLOOKUP(E3,O:P,2,FALSE),A:B,2,FALSE)/SUM(B:B),"0.00%")&amp;")"),"없는 수치임")</f>
        <v>19,524(75.58%)</v>
      </c>
      <c r="H3" s="225" t="str">
        <f>IF(L3 &gt;= J3, "▲", "▼") &amp;  TEXT(ABS(J3 - L3), "#,##0") &amp;
IF(M3 &gt;= K3, " (▲", " (▼") &amp; TEXT(ABS(M3 - K3), "0.##%p") &amp; ")"</f>
        <v>▼1,684 (▼4.41%p)</v>
      </c>
      <c r="I3" s="224"/>
      <c r="J3" s="226">
        <f>VALUE(IF(ISNUMBER(SEARCH(",",F3))=TRUE,(LEFT(F3,SEARCH(",",F3)-1)&amp;MID(F3,SEARCH(",",F3)+1,3)),LEFT(F3,SEARCH("(",F3)-1)))</f>
        <v>21208</v>
      </c>
      <c r="K3" s="226">
        <f t="shared" ref="K3:K11" si="1">MID(F3,SEARCH("(",F3)+1,SEARCH(")",F3)-SEARCH("(",F3)-2)/100</f>
        <v>0.79989999999999994</v>
      </c>
      <c r="L3" s="226">
        <f>VALUE(IF(ISNUMBER(SEARCH(",",G3))=TRUE,(LEFT(G3,SEARCH(",",G3)-1)&amp;MID(G3,SEARCH(",",G3)+1,3)),LEFT(G3,SEARCH("(",G3)-1)))</f>
        <v>19524</v>
      </c>
      <c r="M3" s="226">
        <f t="shared" ref="M3:M11" si="2">MID(G3,SEARCH("(",G3)+1,SEARCH(")",G3)-SEARCH("(",G3)-2)/100</f>
        <v>0.75580000000000003</v>
      </c>
      <c r="N3" s="88"/>
    </row>
    <row r="4" spans="1:16" ht="18" thickTop="1" thickBot="1">
      <c r="A4" s="32" t="s">
        <v>241</v>
      </c>
      <c r="B4" s="32">
        <v>1701</v>
      </c>
      <c r="C4" s="32">
        <v>803</v>
      </c>
      <c r="E4" s="222" t="s">
        <v>248</v>
      </c>
      <c r="F4" s="96" t="s">
        <v>3384</v>
      </c>
      <c r="G4" s="225" t="str">
        <f t="shared" si="0"/>
        <v>3,740(14.48%)</v>
      </c>
      <c r="H4" s="225" t="str">
        <f t="shared" ref="H4:H11" si="3">IF(L4 &gt;= J4, "▲", "▼") &amp;  TEXT(ABS(J4 - L4), "#,##0") &amp;
IF(M4 &gt;= K4, " (▲", " (▼") &amp; TEXT(ABS(M4 - K4), "0.##%p") &amp; ")"</f>
        <v>▲1,301 (▲5.28%p)</v>
      </c>
      <c r="I4" s="224"/>
      <c r="J4" s="226">
        <f t="shared" ref="J4:J11" si="4">VALUE(IF(ISNUMBER(SEARCH(",",F4))=TRUE,(LEFT(F4,SEARCH(",",F4)-1)&amp;MID(F4,SEARCH(",",F4)+1,3)),LEFT(F4,SEARCH("(",F4)-1)))</f>
        <v>2439</v>
      </c>
      <c r="K4" s="226">
        <f t="shared" si="1"/>
        <v>9.1999999999999998E-2</v>
      </c>
      <c r="L4" s="226">
        <f t="shared" ref="L4:L11" si="5">VALUE(IF(ISNUMBER(SEARCH(",",G4))=TRUE,(LEFT(G4,SEARCH(",",G4)-1)&amp;MID(G4,SEARCH(",",G4)+1,3)),LEFT(G4,SEARCH("(",G4)-1)))</f>
        <v>3740</v>
      </c>
      <c r="M4" s="226">
        <f t="shared" si="2"/>
        <v>0.14480000000000001</v>
      </c>
      <c r="N4" s="88"/>
      <c r="O4" s="104" t="s">
        <v>247</v>
      </c>
      <c r="P4" s="117" t="s">
        <v>237</v>
      </c>
    </row>
    <row r="5" spans="1:16" ht="18" thickTop="1" thickBot="1">
      <c r="A5" s="32" t="s">
        <v>239</v>
      </c>
      <c r="B5" s="32">
        <v>840</v>
      </c>
      <c r="C5" s="32">
        <v>754</v>
      </c>
      <c r="E5" s="222" t="s">
        <v>244</v>
      </c>
      <c r="F5" s="96" t="s">
        <v>3385</v>
      </c>
      <c r="G5" s="225" t="str">
        <f t="shared" si="0"/>
        <v>840(3.25%)</v>
      </c>
      <c r="H5" s="225" t="str">
        <f t="shared" si="3"/>
        <v>▼479 (▼1.72%p)</v>
      </c>
      <c r="I5" s="224"/>
      <c r="J5" s="226">
        <f t="shared" si="4"/>
        <v>1319</v>
      </c>
      <c r="K5" s="226">
        <f t="shared" si="1"/>
        <v>4.9699999999999994E-2</v>
      </c>
      <c r="L5" s="226">
        <f t="shared" si="5"/>
        <v>840</v>
      </c>
      <c r="M5" s="226">
        <f t="shared" si="2"/>
        <v>3.2500000000000001E-2</v>
      </c>
      <c r="N5" s="88"/>
      <c r="O5" s="104" t="s">
        <v>249</v>
      </c>
      <c r="P5" s="117" t="s">
        <v>238</v>
      </c>
    </row>
    <row r="6" spans="1:16" ht="18" thickTop="1" thickBot="1">
      <c r="A6" s="32" t="s">
        <v>240</v>
      </c>
      <c r="B6" s="32">
        <v>23</v>
      </c>
      <c r="C6" s="32">
        <v>23</v>
      </c>
      <c r="E6" s="222" t="s">
        <v>252</v>
      </c>
      <c r="F6" s="96" t="s">
        <v>3386</v>
      </c>
      <c r="G6" s="225" t="str">
        <f t="shared" si="0"/>
        <v>1,701(6.58%)</v>
      </c>
      <c r="H6" s="225" t="str">
        <f t="shared" si="3"/>
        <v>▲224 (▲1.01%p)</v>
      </c>
      <c r="I6" s="224"/>
      <c r="J6" s="226">
        <f t="shared" si="4"/>
        <v>1477</v>
      </c>
      <c r="K6" s="226">
        <f t="shared" si="1"/>
        <v>5.57E-2</v>
      </c>
      <c r="L6" s="226">
        <f t="shared" si="5"/>
        <v>1701</v>
      </c>
      <c r="M6" s="226">
        <f t="shared" si="2"/>
        <v>6.5799999999999997E-2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236</v>
      </c>
      <c r="B7" s="32">
        <v>3</v>
      </c>
      <c r="C7" s="32">
        <v>2</v>
      </c>
      <c r="E7" s="222" t="s">
        <v>256</v>
      </c>
      <c r="F7" s="96" t="s">
        <v>3387</v>
      </c>
      <c r="G7" s="225" t="str">
        <f t="shared" si="0"/>
        <v>23(0.09%)</v>
      </c>
      <c r="H7" s="225" t="str">
        <f t="shared" si="3"/>
        <v>▼15 (▼0.05%p)</v>
      </c>
      <c r="I7" s="224"/>
      <c r="J7" s="226">
        <f t="shared" si="4"/>
        <v>38</v>
      </c>
      <c r="K7" s="226">
        <f t="shared" si="1"/>
        <v>1.4000000000000002E-3</v>
      </c>
      <c r="L7" s="226">
        <f t="shared" si="5"/>
        <v>23</v>
      </c>
      <c r="M7" s="226">
        <f t="shared" si="2"/>
        <v>8.9999999999999998E-4</v>
      </c>
      <c r="O7" s="104" t="s">
        <v>253</v>
      </c>
      <c r="P7" s="117" t="s">
        <v>241</v>
      </c>
    </row>
    <row r="8" spans="1:16" ht="18" thickTop="1" thickBot="1">
      <c r="A8" s="32" t="s">
        <v>2672</v>
      </c>
      <c r="B8" s="32">
        <v>2</v>
      </c>
      <c r="C8" s="32">
        <v>5</v>
      </c>
      <c r="E8" s="222" t="s">
        <v>245</v>
      </c>
      <c r="F8" s="96" t="s">
        <v>3388</v>
      </c>
      <c r="G8" s="225" t="str">
        <f t="shared" si="0"/>
        <v>3(0.01%)</v>
      </c>
      <c r="H8" s="225" t="str">
        <f t="shared" si="3"/>
        <v>▼2 (▼0.01%p)</v>
      </c>
      <c r="I8" s="224"/>
      <c r="J8" s="226">
        <f t="shared" si="4"/>
        <v>5</v>
      </c>
      <c r="K8" s="226">
        <f t="shared" si="1"/>
        <v>2.0000000000000001E-4</v>
      </c>
      <c r="L8" s="226">
        <f t="shared" si="5"/>
        <v>3</v>
      </c>
      <c r="M8" s="226">
        <f t="shared" si="2"/>
        <v>1E-4</v>
      </c>
      <c r="N8" s="88"/>
      <c r="O8" s="104" t="s">
        <v>257</v>
      </c>
      <c r="P8" s="117" t="s">
        <v>240</v>
      </c>
    </row>
    <row r="9" spans="1:16" ht="18" thickTop="1" thickBot="1">
      <c r="E9" s="222" t="s">
        <v>254</v>
      </c>
      <c r="F9" s="96" t="s">
        <v>261</v>
      </c>
      <c r="G9" s="225" t="str">
        <f t="shared" si="0"/>
        <v>없는 수치임</v>
      </c>
      <c r="H9" s="225" t="e">
        <f t="shared" si="3"/>
        <v>#VALUE!</v>
      </c>
      <c r="I9" s="224"/>
      <c r="J9" s="226" t="e">
        <f t="shared" si="4"/>
        <v>#VALUE!</v>
      </c>
      <c r="K9" s="226" t="e">
        <f t="shared" si="1"/>
        <v>#VALUE!</v>
      </c>
      <c r="L9" s="226" t="e">
        <f t="shared" si="5"/>
        <v>#VALUE!</v>
      </c>
      <c r="M9" s="226" t="e">
        <f t="shared" si="2"/>
        <v>#VALUE!</v>
      </c>
      <c r="O9" s="104" t="s">
        <v>246</v>
      </c>
      <c r="P9" s="117" t="s">
        <v>236</v>
      </c>
    </row>
    <row r="10" spans="1:16" ht="18" thickTop="1" thickBot="1">
      <c r="E10" s="223" t="str">
        <f>O11</f>
        <v>자연 쇼핑유입</v>
      </c>
      <c r="F10" s="96" t="s">
        <v>261</v>
      </c>
      <c r="G10" s="225" t="str">
        <f t="shared" si="0"/>
        <v>없는 수치임</v>
      </c>
      <c r="H10" s="225" t="e">
        <f t="shared" si="3"/>
        <v>#VALUE!</v>
      </c>
      <c r="I10" s="224"/>
      <c r="J10" s="226" t="e">
        <f t="shared" si="4"/>
        <v>#VALUE!</v>
      </c>
      <c r="K10" s="226" t="e">
        <f t="shared" si="1"/>
        <v>#VALUE!</v>
      </c>
      <c r="L10" s="226" t="e">
        <f t="shared" si="5"/>
        <v>#VALUE!</v>
      </c>
      <c r="M10" s="226" t="e">
        <f t="shared" si="2"/>
        <v>#VALUE!</v>
      </c>
      <c r="O10" s="104" t="s">
        <v>255</v>
      </c>
      <c r="P10" s="117" t="s">
        <v>251</v>
      </c>
    </row>
    <row r="11" spans="1:16" ht="18" thickTop="1" thickBot="1">
      <c r="E11" s="223">
        <f>O12</f>
        <v>0</v>
      </c>
      <c r="F11" s="96" t="s">
        <v>261</v>
      </c>
      <c r="G11" s="225" t="str">
        <f t="shared" si="0"/>
        <v>없는 수치임</v>
      </c>
      <c r="H11" s="225" t="e">
        <f t="shared" si="3"/>
        <v>#VALUE!</v>
      </c>
      <c r="I11" s="224"/>
      <c r="J11" s="226" t="e">
        <f t="shared" si="4"/>
        <v>#VALUE!</v>
      </c>
      <c r="K11" s="226" t="e">
        <f t="shared" si="1"/>
        <v>#VALUE!</v>
      </c>
      <c r="L11" s="226" t="e">
        <f t="shared" si="5"/>
        <v>#VALUE!</v>
      </c>
      <c r="M11" s="226" t="e">
        <f t="shared" si="2"/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42" t="s">
        <v>258</v>
      </c>
      <c r="G16" s="343"/>
      <c r="H16" s="95"/>
      <c r="I16" s="95"/>
      <c r="J16" s="95"/>
    </row>
    <row r="17" spans="5:10">
      <c r="F17" s="108" t="s">
        <v>243</v>
      </c>
      <c r="G17" s="105">
        <f t="shared" ref="G17:G22" si="6">IFERROR((VLOOKUP(VLOOKUP(E3,O:P,2,FALSE),A:B,2,FALSE)/SUM(B:B)),0)</f>
        <v>0.75577749390314719</v>
      </c>
      <c r="H17" s="95"/>
      <c r="I17" s="95"/>
      <c r="J17" s="95"/>
    </row>
    <row r="18" spans="5:10">
      <c r="F18" s="109" t="s">
        <v>248</v>
      </c>
      <c r="G18" s="106">
        <f t="shared" si="6"/>
        <v>0.14477606162660164</v>
      </c>
      <c r="H18" s="95"/>
      <c r="I18" s="95"/>
      <c r="J18" s="95"/>
    </row>
    <row r="19" spans="5:10">
      <c r="F19" s="109" t="s">
        <v>244</v>
      </c>
      <c r="G19" s="106">
        <f t="shared" si="6"/>
        <v>3.2516548600627103E-2</v>
      </c>
      <c r="H19" s="95"/>
      <c r="I19" s="95"/>
      <c r="J19" s="95"/>
    </row>
    <row r="20" spans="5:10">
      <c r="F20" s="109" t="s">
        <v>252</v>
      </c>
      <c r="G20" s="106">
        <f t="shared" si="6"/>
        <v>6.584601091626989E-2</v>
      </c>
      <c r="H20" s="95"/>
      <c r="I20" s="95"/>
      <c r="J20" s="95"/>
    </row>
    <row r="21" spans="5:10">
      <c r="F21" s="109" t="s">
        <v>256</v>
      </c>
      <c r="G21" s="106">
        <f t="shared" si="6"/>
        <v>8.9033406882669456E-4</v>
      </c>
      <c r="H21" s="95"/>
      <c r="I21" s="95"/>
      <c r="J21" s="95"/>
    </row>
    <row r="22" spans="5:10" ht="17.25" thickBot="1">
      <c r="F22" s="110" t="s">
        <v>245</v>
      </c>
      <c r="G22" s="107">
        <f t="shared" si="6"/>
        <v>1.1613053071652537E-4</v>
      </c>
    </row>
    <row r="25" spans="5:10">
      <c r="E25" s="347" t="s">
        <v>426</v>
      </c>
      <c r="F25" s="347"/>
      <c r="G25" s="347"/>
    </row>
    <row r="26" spans="5:10">
      <c r="E26" s="347"/>
      <c r="F26" s="347"/>
      <c r="G26" s="347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G2" sqref="G2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7" max="7" width="28.125" customWidth="1"/>
  </cols>
  <sheetData>
    <row r="1" spans="1:9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190</v>
      </c>
      <c r="F1" s="289" t="s">
        <v>191</v>
      </c>
      <c r="G1" s="290" t="s">
        <v>81</v>
      </c>
    </row>
    <row r="2" spans="1:9" ht="24">
      <c r="A2" s="135">
        <f>INDEX('기사 리스트'!A:A,MATCH(B2,'기사 리스트'!B:B,0))</f>
        <v>45463</v>
      </c>
      <c r="B2" s="43" t="str">
        <f>HYPERLINK(기사별유입!K85,INDEX('기사 리스트'!B:B,MATCH(기사별유입!K85,'기사 리스트'!C:C,0)))</f>
        <v>“옥상정원? 테니스 코트? 아니죠!” 우리나라 옥상은 왜 대부분 녹색일까?</v>
      </c>
      <c r="C2" s="44">
        <f>SUMIFS(기사별유입!$C:$C,기사별유입!$A:$A,기사별유입!J85)</f>
        <v>1018</v>
      </c>
      <c r="D2" s="44">
        <f>SUMIFS(기사별유입!$B:$B,기사별유입!$A:$A,기사별유입!J85)</f>
        <v>1132</v>
      </c>
      <c r="E2" s="45">
        <f>SUMIFS(기사별기기!C:C,기사별기기!A:A,기사별유입!J85,기사별기기!B:B,"desktop")</f>
        <v>91</v>
      </c>
      <c r="F2" s="44">
        <f>D2-E2</f>
        <v>1041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Facebook (90%)
- Instagramstory (3%)</v>
      </c>
      <c r="H2">
        <v>1</v>
      </c>
      <c r="I2">
        <f>VLOOKUP(기사별유입!$J85,기사별유입!A:F,6,FALSE)</f>
        <v>1</v>
      </c>
    </row>
    <row r="3" spans="1:9" ht="24">
      <c r="A3" s="135">
        <f>INDEX('기사 리스트'!A:A,MATCH(B3,'기사 리스트'!B:B,0))</f>
        <v>45470</v>
      </c>
      <c r="B3" s="43" t="str">
        <f>HYPERLINK(기사별유입!K86,INDEX('기사 리스트'!B:B,MATCH(기사별유입!K86,'기사 리스트'!C:C,0)))</f>
        <v>[에너지食] ‘빛과 소금’ 대신 ‘빛과 석유’! – 시추 기술의 발전으로 알아보는 땅 속 보물찾기</v>
      </c>
      <c r="C3" s="44">
        <f>SUMIFS(기사별유입!$C:$C,기사별유입!$A:$A,기사별유입!J86)</f>
        <v>397</v>
      </c>
      <c r="D3" s="44">
        <f>SUMIFS(기사별유입!$B:$B,기사별유입!$A:$A,기사별유입!J86)</f>
        <v>519</v>
      </c>
      <c r="E3" s="45">
        <f>SUMIFS(기사별기기!C:C,기사별기기!A:A,기사별유입!J86,기사별기기!B:B,"desktop")</f>
        <v>64</v>
      </c>
      <c r="F3" s="44">
        <f t="shared" ref="F3:F14" si="0">D3-E3</f>
        <v>455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Facebook (85%)
- Instagramstory (4%)</v>
      </c>
      <c r="H3">
        <v>2</v>
      </c>
      <c r="I3">
        <f>VLOOKUP(기사별유입!$J86,기사별유입!A:F,6,FALSE)</f>
        <v>7</v>
      </c>
    </row>
    <row r="4" spans="1:9" ht="24">
      <c r="A4" s="135">
        <f>INDEX('기사 리스트'!A:A,MATCH(B4,'기사 리스트'!B:B,0))</f>
        <v>45454</v>
      </c>
      <c r="B4" s="43" t="str">
        <f>HYPERLINK(기사별유입!K87,INDEX('기사 리스트'!B:B,MATCH(기사별유입!K87,'기사 리스트'!C:C,0)))</f>
        <v>[2024년 상반기 SK이노베이션 계열 자원봉사활동] “다같이 다(多)가치”… 꾸준함으로 이뤄낸 큰 변화</v>
      </c>
      <c r="C4" s="44">
        <f>SUMIFS(기사별유입!$C:$C,기사별유입!$A:$A,기사별유입!J87)</f>
        <v>253</v>
      </c>
      <c r="D4" s="44">
        <f>SUMIFS(기사별유입!$B:$B,기사별유입!$A:$A,기사별유입!J87)</f>
        <v>340</v>
      </c>
      <c r="E4" s="45">
        <f>SUMIFS(기사별기기!C:C,기사별기기!A:A,기사별유입!J87,기사별기기!B:B,"desktop")</f>
        <v>91</v>
      </c>
      <c r="F4" s="44">
        <f t="shared" si="0"/>
        <v>249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Facebook (70%)
- 직접유입 (8%)</v>
      </c>
      <c r="H4">
        <v>3</v>
      </c>
      <c r="I4">
        <f>VLOOKUP(기사별유입!$J87,기사별유입!A:F,6,FALSE)</f>
        <v>12</v>
      </c>
    </row>
    <row r="5" spans="1:9" ht="24">
      <c r="A5" s="135">
        <f>INDEX('기사 리스트'!A:A,MATCH(B5,'기사 리스트'!B:B,0))</f>
        <v>45459</v>
      </c>
      <c r="B5" s="43" t="str">
        <f>HYPERLINK(기사별유입!K88,INDEX('기사 리스트'!B:B,MATCH(기사별유입!K88,'기사 리스트'!C:C,0)))</f>
        <v>SK온, 리튬메탈 배터리용 고분자 전해질 개발</v>
      </c>
      <c r="C5" s="44">
        <f>SUMIFS(기사별유입!$C:$C,기사별유입!$A:$A,기사별유입!J88)</f>
        <v>170</v>
      </c>
      <c r="D5" s="44">
        <f>SUMIFS(기사별유입!$B:$B,기사별유입!$A:$A,기사별유입!J88)</f>
        <v>236</v>
      </c>
      <c r="E5" s="45">
        <f>SUMIFS(기사별기기!C:C,기사별기기!A:A,기사별유입!J88,기사별기기!B:B,"desktop")</f>
        <v>191</v>
      </c>
      <c r="F5" s="44">
        <f t="shared" si="0"/>
        <v>45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Google 검색 (33%)
- 직접유입 (27%)</v>
      </c>
      <c r="H5">
        <v>4</v>
      </c>
      <c r="I5">
        <f>VLOOKUP(기사별유입!$J88,기사별유입!A:F,6,FALSE)</f>
        <v>20</v>
      </c>
    </row>
    <row r="6" spans="1:9" ht="24">
      <c r="A6" s="135">
        <f>INDEX('기사 리스트'!A:A,MATCH(B6,'기사 리스트'!B:B,0))</f>
        <v>45450</v>
      </c>
      <c r="B6" s="43" t="str">
        <f>HYPERLINK(기사별유입!K89,INDEX('기사 리스트'!B:B,MATCH(기사별유입!K89,'기사 리스트'!C:C,0)))</f>
        <v>최재원 수석부회장, SK이노베이션 수석부회장으로 선임</v>
      </c>
      <c r="C6" s="44">
        <f>SUMIFS(기사별유입!$C:$C,기사별유입!$A:$A,기사별유입!J89)</f>
        <v>129</v>
      </c>
      <c r="D6" s="44">
        <f>SUMIFS(기사별유입!$B:$B,기사별유입!$A:$A,기사별유입!J89)</f>
        <v>156</v>
      </c>
      <c r="E6" s="45">
        <f>SUMIFS(기사별기기!C:C,기사별기기!A:A,기사별유입!J89,기사별기기!B:B,"desktop")</f>
        <v>118</v>
      </c>
      <c r="F6" s="44">
        <f t="shared" si="0"/>
        <v>38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Google 검색 (59%)
- 직접유입 (23%)</v>
      </c>
      <c r="H6">
        <v>5</v>
      </c>
      <c r="I6">
        <f>VLOOKUP(기사별유입!$J89,기사별유입!A:F,6,FALSE)</f>
        <v>30</v>
      </c>
    </row>
    <row r="7" spans="1:9" ht="24.75" thickBot="1">
      <c r="A7" s="136">
        <f>INDEX('기사 리스트'!A:A,MATCH(B7,'기사 리스트'!B:B,0))</f>
        <v>45445</v>
      </c>
      <c r="B7" s="46" t="str">
        <f>HYPERLINK(기사별유입!K90,INDEX('기사 리스트'!B:B,MATCH(기사별유입!K90,'기사 리스트'!C:C,0)))</f>
        <v>SK이노베이션, 2주간 ‘집중 자원봉사’ 활동 펼쳐… 구성원 2,800명 동참</v>
      </c>
      <c r="C7" s="137">
        <f>SUMIFS(기사별유입!$C:$C,기사별유입!$A:$A,기사별유입!J90)</f>
        <v>88</v>
      </c>
      <c r="D7" s="137">
        <f>SUMIFS(기사별유입!$B:$B,기사별유입!$A:$A,기사별유입!J90)</f>
        <v>114</v>
      </c>
      <c r="E7" s="138">
        <f>SUMIFS(기사별기기!C:C,기사별기기!A:A,기사별유입!J90,기사별기기!B:B,"desktop")</f>
        <v>89</v>
      </c>
      <c r="F7" s="137">
        <f t="shared" si="0"/>
        <v>25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직접유입 (42%)
- Google 검색 (24%)</v>
      </c>
      <c r="H7">
        <v>6</v>
      </c>
      <c r="I7">
        <f>VLOOKUP(기사별유입!$J90,기사별유입!A:F,6,FALSE)</f>
        <v>53</v>
      </c>
    </row>
    <row r="8" spans="1:9" ht="24">
      <c r="A8" s="129">
        <f>INDEX('기사 리스트'!A:A,MATCH(B8,'기사 리스트'!B:B,0))</f>
        <v>45459</v>
      </c>
      <c r="B8" s="48" t="str">
        <f>HYPERLINK(기사별유입!K91,INDEX('기사 리스트'!B:B,MATCH(기사별유입!K91,'기사 리스트'!C:C,0)))</f>
        <v>“음악엔 장애도 장벽도 없다”, 부다페스트 수놓은 희망의 선율</v>
      </c>
      <c r="C8" s="132">
        <f>SUMIFS(기사별유입!$C:$C,기사별유입!$A:$A,기사별유입!J91)</f>
        <v>77</v>
      </c>
      <c r="D8" s="132">
        <f>SUMIFS(기사별유입!$B:$B,기사별유입!$A:$A,기사별유입!J91)</f>
        <v>113</v>
      </c>
      <c r="E8" s="133">
        <f>SUMIFS(기사별기기!C:C,기사별기기!A:A,기사별유입!J91,기사별기기!B:B,"desktop")</f>
        <v>45</v>
      </c>
      <c r="F8" s="132">
        <f t="shared" si="0"/>
        <v>68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직접유입 (42%)
- Google 검색 (12%)</v>
      </c>
      <c r="H8">
        <v>7</v>
      </c>
      <c r="I8">
        <f>VLOOKUP(기사별유입!$J91,기사별유입!A:F,6,FALSE)</f>
        <v>56</v>
      </c>
    </row>
    <row r="9" spans="1:9" ht="24">
      <c r="A9" s="129">
        <f>INDEX('기사 리스트'!A:A,MATCH(B9,'기사 리스트'!B:B,0))</f>
        <v>45456</v>
      </c>
      <c r="B9" s="48" t="str">
        <f>HYPERLINK(기사별유입!K92,INDEX('기사 리스트'!B:B,MATCH(기사별유입!K92,'기사 리스트'!C:C,0)))</f>
        <v>공장내 발생하는 배기가스, 자원으로 재탄생</v>
      </c>
      <c r="C9" s="44">
        <f>SUMIFS(기사별유입!$C:$C,기사별유입!$A:$A,기사별유입!J92)</f>
        <v>82</v>
      </c>
      <c r="D9" s="44">
        <f>SUMIFS(기사별유입!$B:$B,기사별유입!$A:$A,기사별유입!J92)</f>
        <v>101</v>
      </c>
      <c r="E9" s="45">
        <f>SUMIFS(기사별기기!C:C,기사별기기!A:A,기사별유입!J92,기사별기기!B:B,"desktop")</f>
        <v>84</v>
      </c>
      <c r="F9" s="44">
        <f t="shared" si="0"/>
        <v>17</v>
      </c>
      <c r="G9" s="52" t="str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- Google 검색 (30%)
- 직접유입 (28%)</v>
      </c>
      <c r="H9">
        <v>8</v>
      </c>
      <c r="I9">
        <f>VLOOKUP(기사별유입!$J92,기사별유입!A:F,6,FALSE)</f>
        <v>59</v>
      </c>
    </row>
    <row r="10" spans="1:9" ht="24">
      <c r="A10" s="129">
        <f>INDEX('기사 리스트'!A:A,MATCH(B10,'기사 리스트'!B:B,0))</f>
        <v>45464</v>
      </c>
      <c r="B10" s="48" t="str">
        <f>HYPERLINK(기사별유입!K93,INDEX('기사 리스트'!B:B,MATCH(기사별유입!K93,'기사 리스트'!C:C,0)))</f>
        <v>SK이노베이션, 이해관계자 눈높이에 맞춰 ESG 활동 최적화한다</v>
      </c>
      <c r="C10" s="44">
        <f>SUMIFS(기사별유입!$C:$C,기사별유입!$A:$A,기사별유입!J93)</f>
        <v>76</v>
      </c>
      <c r="D10" s="44">
        <f>SUMIFS(기사별유입!$B:$B,기사별유입!$A:$A,기사별유입!J93)</f>
        <v>87</v>
      </c>
      <c r="E10" s="45">
        <f>SUMIFS(기사별기기!C:C,기사별기기!A:A,기사별유입!J93,기사별기기!B:B,"desktop")</f>
        <v>75</v>
      </c>
      <c r="F10" s="44">
        <f t="shared" si="0"/>
        <v>12</v>
      </c>
      <c r="G10" s="52" t="str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- 직접유입 (53%)
- Google 검색 (33%)</v>
      </c>
      <c r="H10">
        <v>9</v>
      </c>
      <c r="I10">
        <f>VLOOKUP(기사별유입!$J93,기사별유입!A:F,6,FALSE)</f>
        <v>74</v>
      </c>
    </row>
    <row r="11" spans="1:9">
      <c r="A11" s="129">
        <f>INDEX('기사 리스트'!A:A,MATCH(B11,'기사 리스트'!B:B,0))</f>
        <v>45469</v>
      </c>
      <c r="B11" s="48" t="str">
        <f>HYPERLINK(기사별유입!K94,INDEX('기사 리스트'!B:B,MATCH(기사별유입!K94,'기사 리스트'!C:C,0)))</f>
        <v>SK온, 엑손모빌과 리튬 공급 협력</v>
      </c>
      <c r="C11" s="44">
        <f>SUMIFS(기사별유입!$C:$C,기사별유입!$A:$A,기사별유입!J94)</f>
        <v>73</v>
      </c>
      <c r="D11" s="44">
        <f>SUMIFS(기사별유입!$B:$B,기사별유입!$A:$A,기사별유입!J94)</f>
        <v>79</v>
      </c>
      <c r="E11" s="45">
        <f>SUMIFS(기사별기기!C:C,기사별기기!A:A,기사별유입!J94,기사별기기!B:B,"desktop")</f>
        <v>64</v>
      </c>
      <c r="F11" s="44">
        <f t="shared" si="0"/>
        <v>15</v>
      </c>
      <c r="G11" s="52" t="e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#N/A</v>
      </c>
      <c r="H11">
        <v>10</v>
      </c>
      <c r="I11">
        <f>VLOOKUP(기사별유입!$J94,기사별유입!A:F,6,FALSE)</f>
        <v>81</v>
      </c>
    </row>
    <row r="12" spans="1:9">
      <c r="A12" s="129">
        <f>INDEX('기사 리스트'!A:A,MATCH(B12,'기사 리스트'!B:B,0))</f>
        <v>45447</v>
      </c>
      <c r="B12" s="48" t="str">
        <f>HYPERLINK(기사별유입!K95,INDEX('기사 리스트'!B:B,MATCH(기사별유입!K95,'기사 리스트'!C:C,0)))</f>
        <v>“지구를 살리는 푸른 상상력” – ‘제3회 환경도서 독후감상화 그리기 축제’ 6월 22일 개최</v>
      </c>
      <c r="C12" s="44">
        <f>SUMIFS(기사별유입!$C:$C,기사별유입!$A:$A,기사별유입!J95)</f>
        <v>56</v>
      </c>
      <c r="D12" s="44">
        <f>SUMIFS(기사별유입!$B:$B,기사별유입!$A:$A,기사별유입!J95)</f>
        <v>74</v>
      </c>
      <c r="E12" s="45">
        <f>SUMIFS(기사별기기!C:C,기사별기기!A:A,기사별유입!J95,기사별기기!B:B,"desktop")</f>
        <v>52</v>
      </c>
      <c r="F12" s="44">
        <f t="shared" si="0"/>
        <v>22</v>
      </c>
      <c r="G12" s="52" t="e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#N/A</v>
      </c>
      <c r="H12">
        <v>11</v>
      </c>
      <c r="I12">
        <f>VLOOKUP(기사별유입!$J95,기사별유입!A:F,6,FALSE)</f>
        <v>87</v>
      </c>
    </row>
    <row r="13" spans="1:9">
      <c r="A13" s="129">
        <f>INDEX('기사 리스트'!A:A,MATCH(B13,'기사 리스트'!B:B,0))</f>
        <v>45455</v>
      </c>
      <c r="B13" s="48" t="str">
        <f>HYPERLINK(기사별유입!K96,INDEX('기사 리스트'!B:B,MATCH(기사별유입!K96,'기사 리스트'!C:C,0)))</f>
        <v>SK이노베이션, 사회적기업 소방·안전·시설관리 시스템 구축 돕는다</v>
      </c>
      <c r="C13" s="44">
        <f>SUMIFS(기사별유입!$C:$C,기사별유입!$A:$A,기사별유입!J96)</f>
        <v>43</v>
      </c>
      <c r="D13" s="44">
        <f>SUMIFS(기사별유입!$B:$B,기사별유입!$A:$A,기사별유입!J96)</f>
        <v>61</v>
      </c>
      <c r="E13" s="45">
        <f>SUMIFS(기사별기기!C:C,기사별기기!A:A,기사별유입!J96,기사별기기!B:B,"desktop")</f>
        <v>49</v>
      </c>
      <c r="F13" s="44">
        <f t="shared" si="0"/>
        <v>12</v>
      </c>
      <c r="G13" s="52" t="e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#N/A</v>
      </c>
      <c r="H13">
        <v>12</v>
      </c>
      <c r="I13">
        <f>VLOOKUP(기사별유입!$J96,기사별유입!A:F,6,FALSE)</f>
        <v>112</v>
      </c>
    </row>
    <row r="14" spans="1:9">
      <c r="A14" s="129">
        <f>INDEX('기사 리스트'!A:A,MATCH(B14,'기사 리스트'!B:B,0))</f>
        <v>45471</v>
      </c>
      <c r="B14" s="48" t="str">
        <f>HYPERLINK(기사별유입!K97,INDEX('기사 리스트'!B:B,MATCH(기사별유입!K97,'기사 리스트'!C:C,0)))</f>
        <v>SK온, 페라리 2024년 우수 공급사로 선정</v>
      </c>
      <c r="C14" s="44">
        <f>SUMIFS(기사별유입!$C:$C,기사별유입!$A:$A,기사별유입!J97)</f>
        <v>49</v>
      </c>
      <c r="D14" s="44">
        <f>SUMIFS(기사별유입!$B:$B,기사별유입!$A:$A,기사별유입!J97)</f>
        <v>54</v>
      </c>
      <c r="E14" s="45">
        <f>SUMIFS(기사별기기!C:C,기사별기기!A:A,기사별유입!J97,기사별기기!B:B,"desktop")</f>
        <v>36</v>
      </c>
      <c r="F14" s="44">
        <f t="shared" si="0"/>
        <v>18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>
        <f>VLOOKUP(기사별유입!$J97,기사별유입!A:F,6,FALSE)</f>
        <v>118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L8" sqref="L8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6" max="6" width="13.875" customWidth="1"/>
    <col min="7" max="7" width="28.125" customWidth="1"/>
  </cols>
  <sheetData>
    <row r="1" spans="1:8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188</v>
      </c>
      <c r="F1" s="289" t="s">
        <v>189</v>
      </c>
      <c r="G1" s="290" t="s">
        <v>81</v>
      </c>
    </row>
    <row r="2" spans="1:8" ht="24">
      <c r="A2" s="130">
        <f>INDEX('기사 리스트'!A:A,MATCH(B2,'기사 리스트'!B:B,0))</f>
        <v>45463</v>
      </c>
      <c r="B2" s="43" t="str">
        <f>HYPERLINK(기사별유입!K3,INDEX('기사 리스트'!B:B,MATCH(기사별유입!K3,'기사 리스트'!C:C,0)))</f>
        <v>“옥상정원? 테니스 코트? 아니죠!” 우리나라 옥상은 왜 대부분 녹색일까?</v>
      </c>
      <c r="C2" s="44">
        <f>SUMIFS(기사별유입!$C:$C,기사별유입!$A:$A,기사별유입!J3)</f>
        <v>1018</v>
      </c>
      <c r="D2" s="44">
        <f>SUMIFS(기사별유입!$B:$B,기사별유입!$A:$A,기사별유입!J3)</f>
        <v>1132</v>
      </c>
      <c r="E2" s="44">
        <f>SUMIFS(기사별기기!C:C,기사별기기!A:A,기사별유입!J3,기사별기기!B:B,"desktop")</f>
        <v>91</v>
      </c>
      <c r="F2" s="44">
        <f>D2-E2</f>
        <v>1041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Facebook (90%)
- Instagramstory (3%)</v>
      </c>
      <c r="H2">
        <v>1</v>
      </c>
    </row>
    <row r="3" spans="1:8" ht="24">
      <c r="A3" s="130">
        <f>INDEX('기사 리스트'!A:A,MATCH(B3,'기사 리스트'!B:B,0))</f>
        <v>43236</v>
      </c>
      <c r="B3" s="43" t="str">
        <f>HYPERLINK(기사별유입!K4,INDEX('기사 리스트'!B:B,MATCH(기사별유입!K4,'기사 리스트'!C:C,0)))</f>
        <v>패션의 완성은 운동화! 운동화 끈 예쁘게 묶는 법 TOP 5</v>
      </c>
      <c r="C3" s="44">
        <f>SUMIFS(기사별유입!$C:$C,기사별유입!$A:$A,기사별유입!J4)</f>
        <v>777</v>
      </c>
      <c r="D3" s="44">
        <f>SUMIFS(기사별유입!$B:$B,기사별유입!$A:$A,기사별유입!J4)</f>
        <v>890</v>
      </c>
      <c r="E3" s="44">
        <f>SUMIFS(기사별기기!C:C,기사별기기!A:A,기사별유입!J4,기사별기기!B:B,"desktop")</f>
        <v>163</v>
      </c>
      <c r="F3" s="44">
        <f t="shared" ref="F3:F14" si="0">D3-E3</f>
        <v>727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Google 검색 (80%)
- Naver 검색 (12%)</v>
      </c>
      <c r="H3">
        <v>2</v>
      </c>
    </row>
    <row r="4" spans="1:8" ht="24">
      <c r="A4" s="130">
        <f>INDEX('기사 리스트'!A:A,MATCH(B4,'기사 리스트'!B:B,0))</f>
        <v>45422</v>
      </c>
      <c r="B4" s="43" t="str">
        <f>HYPERLINK(기사별유입!K5,INDEX('기사 리스트'!B:B,MATCH(기사별유입!K5,'기사 리스트'!C:C,0)))</f>
        <v>[팩트체크해油] 석유 고갈… 50년 전에도 앞으로 50년, 지금도 50년?</v>
      </c>
      <c r="C4" s="44">
        <f>SUMIFS(기사별유입!$C:$C,기사별유입!$A:$A,기사별유입!J5)</f>
        <v>602</v>
      </c>
      <c r="D4" s="44">
        <f>SUMIFS(기사별유입!$B:$B,기사별유입!$A:$A,기사별유입!J5)</f>
        <v>678</v>
      </c>
      <c r="E4" s="44">
        <f>SUMIFS(기사별기기!C:C,기사별기기!A:A,기사별유입!J5,기사별기기!B:B,"desktop")</f>
        <v>321</v>
      </c>
      <c r="F4" s="44">
        <f t="shared" si="0"/>
        <v>357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(81%)
- 직접유입 (10%)</v>
      </c>
      <c r="H4">
        <v>3</v>
      </c>
    </row>
    <row r="5" spans="1:8" ht="24">
      <c r="A5" s="130">
        <f>INDEX('기사 리스트'!A:A,MATCH(B5,'기사 리스트'!B:B,0))</f>
        <v>45315</v>
      </c>
      <c r="B5" s="43" t="str">
        <f>HYPERLINK(기사별유입!K6,INDEX('기사 리스트'!B:B,MATCH(기사별유입!K6,'기사 리스트'!C:C,0)))</f>
        <v>[카드뉴스] "액체에 전자기기를 담근다?” - AI시대, 꼭 필요한 차세대 열관리 기술 ‘액침냉각’</v>
      </c>
      <c r="C5" s="44">
        <f>SUMIFS(기사별유입!$C:$C,기사별유입!$A:$A,기사별유입!J6)</f>
        <v>439</v>
      </c>
      <c r="D5" s="44">
        <f>SUMIFS(기사별유입!$B:$B,기사별유입!$A:$A,기사별유입!J6)</f>
        <v>542</v>
      </c>
      <c r="E5" s="44">
        <f>SUMIFS(기사별기기!C:C,기사별기기!A:A,기사별유입!J6,기사별기기!B:B,"desktop")</f>
        <v>431</v>
      </c>
      <c r="F5" s="44">
        <f t="shared" si="0"/>
        <v>111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Google 검색 (88%)
- 직접유입 (5%)</v>
      </c>
      <c r="H5">
        <v>4</v>
      </c>
    </row>
    <row r="6" spans="1:8" ht="24">
      <c r="A6" s="130">
        <f>INDEX('기사 리스트'!A:A,MATCH(B6,'기사 리스트'!B:B,0))</f>
        <v>44364</v>
      </c>
      <c r="B6" s="43" t="str">
        <f>HYPERLINK(기사별유입!K7,INDEX('기사 리스트'!B:B,MATCH(기사별유입!K7,'기사 리스트'!C:C,0)))</f>
        <v>각형, 원통형, 파우치형… 형태에 따른 전기차 배터리 특성</v>
      </c>
      <c r="C6" s="44">
        <f>SUMIFS(기사별유입!$C:$C,기사별유입!$A:$A,기사별유입!J7)</f>
        <v>445</v>
      </c>
      <c r="D6" s="44">
        <f>SUMIFS(기사별유입!$B:$B,기사별유입!$A:$A,기사별유입!J7)</f>
        <v>533</v>
      </c>
      <c r="E6" s="44">
        <f>SUMIFS(기사별기기!C:C,기사별기기!A:A,기사별유입!J7,기사별기기!B:B,"desktop")</f>
        <v>430</v>
      </c>
      <c r="F6" s="44">
        <f t="shared" si="0"/>
        <v>103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(94%)
- 직접유입 (3%)</v>
      </c>
      <c r="H6">
        <v>5</v>
      </c>
    </row>
    <row r="7" spans="1:8" ht="24.75" thickBot="1">
      <c r="A7" s="141">
        <f>INDEX('기사 리스트'!A:A,MATCH(B7,'기사 리스트'!B:B,0))</f>
        <v>44905</v>
      </c>
      <c r="B7" s="46" t="str">
        <f>HYPERLINK(기사별유입!K8,INDEX('기사 리스트'!B:B,MATCH(기사별유입!K8,'기사 리스트'!C:C,0)))</f>
        <v>“일반 휘발유와 고급 휘발유, 어떤 차이가 있을까?”</v>
      </c>
      <c r="C7" s="137">
        <f>SUMIFS(기사별유입!$C:$C,기사별유입!$A:$A,기사별유입!J8)</f>
        <v>486</v>
      </c>
      <c r="D7" s="137">
        <f>SUMIFS(기사별유입!$B:$B,기사별유입!$A:$A,기사별유입!J8)</f>
        <v>527</v>
      </c>
      <c r="E7" s="137">
        <f>SUMIFS(기사별기기!C:C,기사별기기!A:A,기사별유입!J8,기사별기기!B:B,"desktop")</f>
        <v>172</v>
      </c>
      <c r="F7" s="137">
        <f t="shared" si="0"/>
        <v>355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Google 검색 (85%)
- Naver 검색 (8%)</v>
      </c>
      <c r="H7">
        <v>6</v>
      </c>
    </row>
    <row r="8" spans="1:8" ht="24">
      <c r="A8" s="140">
        <f>INDEX('기사 리스트'!A:A,MATCH(B8,'기사 리스트'!B:B,0))</f>
        <v>45470</v>
      </c>
      <c r="B8" s="48" t="str">
        <f>HYPERLINK(기사별유입!K9,INDEX('기사 리스트'!B:B,MATCH(기사별유입!K9,'기사 리스트'!C:C,0)))</f>
        <v>[에너지食] ‘빛과 소금’ 대신 ‘빛과 석유’! – 시추 기술의 발전으로 알아보는 땅 속 보물찾기</v>
      </c>
      <c r="C8" s="132">
        <f>SUMIFS(기사별유입!$C:$C,기사별유입!$A:$A,기사별유입!J9)</f>
        <v>397</v>
      </c>
      <c r="D8" s="132">
        <f>SUMIFS(기사별유입!$B:$B,기사별유입!$A:$A,기사별유입!J9)</f>
        <v>519</v>
      </c>
      <c r="E8" s="132">
        <f>SUMIFS(기사별기기!C:C,기사별기기!A:A,기사별유입!J9,기사별기기!B:B,"desktop")</f>
        <v>64</v>
      </c>
      <c r="F8" s="132">
        <f t="shared" si="0"/>
        <v>455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Facebook (85%)
- Instagramstory (4%)</v>
      </c>
      <c r="H8">
        <v>7</v>
      </c>
    </row>
    <row r="9" spans="1:8" ht="24">
      <c r="A9" s="130">
        <f>INDEX('기사 리스트'!A:A,MATCH(B9,'기사 리스트'!B:B,0))</f>
        <v>45407</v>
      </c>
      <c r="B9" s="48" t="str">
        <f>HYPERLINK(기사별유입!K10,INDEX('기사 리스트'!B:B,MATCH(기사별유입!K10,'기사 리스트'!C:C,0)))</f>
        <v>[전지적 배터리 시점] ① 일상을 차지(Charge)해 온 ‘전지’의 역사 – 과거의 꿈을 실현시키다!</v>
      </c>
      <c r="C9" s="44">
        <f>SUMIFS(기사별유입!$C:$C,기사별유입!$A:$A,기사별유입!J10)</f>
        <v>312</v>
      </c>
      <c r="D9" s="44">
        <f>SUMIFS(기사별유입!$B:$B,기사별유입!$A:$A,기사별유입!J10)</f>
        <v>434</v>
      </c>
      <c r="E9" s="44">
        <f>SUMIFS(기사별기기!C:C,기사별기기!A:A,기사별유입!J10,기사별기기!B:B,"desktop")</f>
        <v>316</v>
      </c>
      <c r="F9" s="44">
        <f t="shared" si="0"/>
        <v>118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Google 검색 (78%)
- 직접유입 (11%)</v>
      </c>
      <c r="H9">
        <v>8</v>
      </c>
    </row>
    <row r="10" spans="1:8" ht="24">
      <c r="A10" s="130">
        <f>INDEX('기사 리스트'!A:A,MATCH(B10,'기사 리스트'!B:B,0))</f>
        <v>45082</v>
      </c>
      <c r="B10" s="48" t="str">
        <f>HYPERLINK(기사별유입!K11,INDEX('기사 리스트'!B:B,MATCH(기사별유입!K11,'기사 리스트'!C:C,0)))</f>
        <v>[카드뉴스] 6월 5일은 세계 환경의 날, 오늘만큼은 관심을 주세요!</v>
      </c>
      <c r="C10" s="44">
        <f>SUMIFS(기사별유입!$C:$C,기사별유입!$A:$A,기사별유입!J11)</f>
        <v>337</v>
      </c>
      <c r="D10" s="44">
        <f>SUMIFS(기사별유입!$B:$B,기사별유입!$A:$A,기사별유입!J11)</f>
        <v>405</v>
      </c>
      <c r="E10" s="44">
        <f>SUMIFS(기사별기기!C:C,기사별기기!A:A,기사별유입!J11,기사별기기!B:B,"desktop")</f>
        <v>309</v>
      </c>
      <c r="F10" s="44">
        <f t="shared" si="0"/>
        <v>96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Google 검색 (91%)
- 직접유입 (6%)</v>
      </c>
      <c r="H10">
        <v>9</v>
      </c>
    </row>
    <row r="11" spans="1:8" ht="24">
      <c r="A11" s="130">
        <f>INDEX('기사 리스트'!A:A,MATCH(B11,'기사 리스트'!B:B,0))</f>
        <v>43544</v>
      </c>
      <c r="B11" s="48" t="str">
        <f>HYPERLINK(기사별유입!K12,INDEX('기사 리스트'!B:B,MATCH(기사별유입!K12,'기사 리스트'!C:C,0)))</f>
        <v>비행기를 띄우는 힘, ‘항공유’의 모든 것</v>
      </c>
      <c r="C11" s="44">
        <f>SUMIFS(기사별유입!$C:$C,기사별유입!$A:$A,기사별유입!J12)</f>
        <v>279</v>
      </c>
      <c r="D11" s="44">
        <f>SUMIFS(기사별유입!$B:$B,기사별유입!$A:$A,기사별유입!J12)</f>
        <v>345</v>
      </c>
      <c r="E11" s="44">
        <f>SUMIFS(기사별기기!C:C,기사별기기!A:A,기사별유입!J12,기사별기기!B:B,"desktop")</f>
        <v>218</v>
      </c>
      <c r="F11" s="44">
        <f t="shared" si="0"/>
        <v>127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(89%)
- 직접유입 (6%)</v>
      </c>
      <c r="H11">
        <v>10</v>
      </c>
    </row>
    <row r="12" spans="1:8" ht="24">
      <c r="A12" s="130">
        <f>INDEX('기사 리스트'!A:A,MATCH(B12,'기사 리스트'!B:B,0))</f>
        <v>41508</v>
      </c>
      <c r="B12" s="48" t="str">
        <f>HYPERLINK(기사별유입!K13,INDEX('기사 리스트'!B:B,MATCH(기사별유입!K13,'기사 리스트'!C:C,0)))</f>
        <v>History#1 선경직물의 탄생과 성장</v>
      </c>
      <c r="C12" s="44">
        <f>SUMIFS(기사별유입!$C:$C,기사별유입!$A:$A,기사별유입!J13)</f>
        <v>314</v>
      </c>
      <c r="D12" s="44">
        <f>SUMIFS(기사별유입!$B:$B,기사별유입!$A:$A,기사별유입!J13)</f>
        <v>341</v>
      </c>
      <c r="E12" s="44">
        <f>SUMIFS(기사별기기!C:C,기사별기기!A:A,기사별유입!J13,기사별기기!B:B,"desktop")</f>
        <v>277</v>
      </c>
      <c r="F12" s="44">
        <f t="shared" si="0"/>
        <v>64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직접유입 (69%)
- Google 검색 (24%)</v>
      </c>
      <c r="H12">
        <v>11</v>
      </c>
    </row>
    <row r="13" spans="1:8" ht="24">
      <c r="A13" s="130">
        <f>INDEX('기사 리스트'!A:A,MATCH(B13,'기사 리스트'!B:B,0))</f>
        <v>45454</v>
      </c>
      <c r="B13" s="48" t="str">
        <f>HYPERLINK(기사별유입!K14,INDEX('기사 리스트'!B:B,MATCH(기사별유입!K14,'기사 리스트'!C:C,0)))</f>
        <v>[2024년 상반기 SK이노베이션 계열 자원봉사활동] “다같이 다(多)가치”… 꾸준함으로 이뤄낸 큰 변화</v>
      </c>
      <c r="C13" s="44">
        <f>SUMIFS(기사별유입!$C:$C,기사별유입!$A:$A,기사별유입!J14)</f>
        <v>253</v>
      </c>
      <c r="D13" s="44">
        <f>SUMIFS(기사별유입!$B:$B,기사별유입!$A:$A,기사별유입!J14)</f>
        <v>340</v>
      </c>
      <c r="E13" s="44">
        <f>SUMIFS(기사별기기!C:C,기사별기기!A:A,기사별유입!J14,기사별기기!B:B,"desktop")</f>
        <v>91</v>
      </c>
      <c r="F13" s="44">
        <f t="shared" si="0"/>
        <v>249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Facebook (70%)
- 직접유입 (8%)</v>
      </c>
      <c r="H13">
        <v>12</v>
      </c>
    </row>
    <row r="14" spans="1:8" ht="24">
      <c r="A14" s="130">
        <f>INDEX('기사 리스트'!A:A,MATCH(B14,'기사 리스트'!B:B,0))</f>
        <v>43510</v>
      </c>
      <c r="B14" s="48" t="str">
        <f>HYPERLINK(기사별유입!K15,INDEX('기사 리스트'!B:B,MATCH(기사별유입!K15,'기사 리스트'!C:C,0)))</f>
        <v>원유의 분별 증류에 의해 생산되는 석유 제품의 성상(性狀)과 용도</v>
      </c>
      <c r="C14" s="44">
        <f>SUMIFS(기사별유입!$C:$C,기사별유입!$A:$A,기사별유입!J15)</f>
        <v>202</v>
      </c>
      <c r="D14" s="44">
        <f>SUMIFS(기사별유입!$B:$B,기사별유입!$A:$A,기사별유입!J15)</f>
        <v>325</v>
      </c>
      <c r="E14" s="44">
        <f>SUMIFS(기사별기기!C:C,기사별기기!A:A,기사별유입!J15,기사별기기!B:B,"desktop")</f>
        <v>178</v>
      </c>
      <c r="F14" s="44">
        <f t="shared" si="0"/>
        <v>147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Google 검색 (90%)
- 직접유입 (7%)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M51"/>
  <sheetViews>
    <sheetView zoomScale="85" zoomScaleNormal="85" workbookViewId="0">
      <selection activeCell="U12" sqref="U12"/>
    </sheetView>
  </sheetViews>
  <sheetFormatPr defaultRowHeight="16.5"/>
  <cols>
    <col min="2" max="2" width="8.375" bestFit="1" customWidth="1"/>
    <col min="3" max="9" width="27.625" customWidth="1"/>
    <col min="11" max="11" width="16.875" customWidth="1"/>
  </cols>
  <sheetData>
    <row r="3" spans="2:13">
      <c r="B3" s="55" t="s">
        <v>943</v>
      </c>
    </row>
    <row r="4" spans="2:13" ht="17.25" thickBot="1"/>
    <row r="5" spans="2:13" ht="30.6" customHeight="1">
      <c r="B5" s="178" t="str">
        <f>B30&amp;"월"</f>
        <v>6월</v>
      </c>
      <c r="C5" s="271" t="str">
        <f t="shared" ref="C5:I5" si="0">C30</f>
        <v>일</v>
      </c>
      <c r="D5" s="272" t="str">
        <f t="shared" si="0"/>
        <v>월</v>
      </c>
      <c r="E5" s="272" t="str">
        <f t="shared" si="0"/>
        <v>화</v>
      </c>
      <c r="F5" s="272" t="str">
        <f t="shared" si="0"/>
        <v>수</v>
      </c>
      <c r="G5" s="272" t="str">
        <f t="shared" si="0"/>
        <v>목</v>
      </c>
      <c r="H5" s="272" t="str">
        <f t="shared" si="0"/>
        <v>금</v>
      </c>
      <c r="I5" s="273" t="str">
        <f t="shared" si="0"/>
        <v>토</v>
      </c>
      <c r="K5" s="177">
        <f>일일data!A4</f>
        <v>45444</v>
      </c>
      <c r="L5" s="26">
        <f>일일data!F4</f>
        <v>726</v>
      </c>
      <c r="M5" s="26">
        <f>일일data!L4</f>
        <v>822</v>
      </c>
    </row>
    <row r="6" spans="2:13" ht="30.6" customHeight="1">
      <c r="B6" s="179" t="str">
        <f t="shared" ref="B6" si="1">B31</f>
        <v>1주차</v>
      </c>
      <c r="C6" s="261" t="str">
        <f>IFERROR(C31&amp;" ("&amp;TEXT(VLOOKUP(DATE(체크리스트!$A$11,체크리스트!$A$15,캘린더!C31),캘린더!$K$5:$M$35,2,FALSE),"#,##0")&amp;"/"&amp;TEXT(VLOOKUP(DATE(체크리스트!$A$11,체크리스트!$A$15,캘린더!C31),캘린더!$K$5:$M$35,3,FALSE),"#,##0")&amp;")","")</f>
        <v/>
      </c>
      <c r="D6" s="180" t="str">
        <f>IFERROR(D31&amp;" ("&amp;TEXT(VLOOKUP(DATE(체크리스트!$A$11,체크리스트!$A$15,캘린더!D31),캘린더!$K$5:$M$35,2,FALSE),"#,##0")&amp;"/"&amp;TEXT(VLOOKUP(DATE(체크리스트!$A$11,체크리스트!$A$15,캘린더!D31),캘린더!$K$5:$M$35,3,FALSE),"#,##0")&amp;")","")</f>
        <v/>
      </c>
      <c r="E6" s="180" t="str">
        <f>IFERROR(E31&amp;" ("&amp;TEXT(VLOOKUP(DATE(체크리스트!$A$11,체크리스트!$A$15,캘린더!E31),캘린더!$K$5:$M$35,2,FALSE),"#,##0")&amp;"/"&amp;TEXT(VLOOKUP(DATE(체크리스트!$A$11,체크리스트!$A$15,캘린더!E31),캘린더!$K$5:$M$35,3,FALSE),"#,##0")&amp;")","")</f>
        <v/>
      </c>
      <c r="F6" s="180" t="str">
        <f>IFERROR(F31&amp;" ("&amp;TEXT(VLOOKUP(DATE(체크리스트!$A$11,체크리스트!$A$15,캘린더!F31),캘린더!$K$5:$M$35,2,FALSE),"#,##0")&amp;"/"&amp;TEXT(VLOOKUP(DATE(체크리스트!$A$11,체크리스트!$A$15,캘린더!F31),캘린더!$K$5:$M$35,3,FALSE),"#,##0")&amp;")","")</f>
        <v/>
      </c>
      <c r="G6" s="180" t="str">
        <f>IFERROR(G31&amp;" ("&amp;TEXT(VLOOKUP(DATE(체크리스트!$A$11,체크리스트!$A$15,캘린더!G31),캘린더!$K$5:$M$35,2,FALSE),"#,##0")&amp;"/"&amp;TEXT(VLOOKUP(DATE(체크리스트!$A$11,체크리스트!$A$15,캘린더!G31),캘린더!$K$5:$M$35,3,FALSE),"#,##0")&amp;")","")</f>
        <v/>
      </c>
      <c r="H6" s="180" t="str">
        <f>IFERROR(H31&amp;" ("&amp;TEXT(VLOOKUP(DATE(체크리스트!$A$11,체크리스트!$A$15,캘린더!H31),캘린더!$K$5:$M$35,2,FALSE),"#,##0")&amp;"/"&amp;TEXT(VLOOKUP(DATE(체크리스트!$A$11,체크리스트!$A$15,캘린더!H31),캘린더!$K$5:$M$35,3,FALSE),"#,##0")&amp;")","")</f>
        <v/>
      </c>
      <c r="I6" s="181" t="str">
        <f>IFERROR(I31&amp;" ("&amp;TEXT(VLOOKUP(DATE(체크리스트!$A$11,체크리스트!$A$15,캘린더!I31),캘린더!$K$5:$M$35,2,FALSE),"#,##0")&amp;"/"&amp;TEXT(VLOOKUP(DATE(체크리스트!$A$11,체크리스트!$A$15,캘린더!I31),캘린더!$K$5:$M$35,3,FALSE),"#,##0")&amp;")","")</f>
        <v>1 (726/822)</v>
      </c>
      <c r="K6" s="177">
        <f>일일data!A5</f>
        <v>45445</v>
      </c>
      <c r="L6" s="26">
        <f>일일data!F5</f>
        <v>897</v>
      </c>
      <c r="M6" s="26">
        <f>일일data!L5</f>
        <v>1030</v>
      </c>
    </row>
    <row r="7" spans="2:13" ht="30.6" customHeight="1">
      <c r="B7" s="179" t="str">
        <f t="shared" ref="B7" si="2">B32</f>
        <v>Contents</v>
      </c>
      <c r="C7" s="262" t="str">
        <f>IF(C32="","",C32)</f>
        <v/>
      </c>
      <c r="D7" s="182" t="str">
        <f t="shared" ref="D7:I7" si="3">IF(D32="","",D32)</f>
        <v/>
      </c>
      <c r="E7" s="182" t="str">
        <f t="shared" si="3"/>
        <v/>
      </c>
      <c r="F7" s="182" t="str">
        <f t="shared" si="3"/>
        <v/>
      </c>
      <c r="G7" s="182" t="str">
        <f t="shared" si="3"/>
        <v/>
      </c>
      <c r="H7" s="182" t="str">
        <f t="shared" si="3"/>
        <v/>
      </c>
      <c r="I7" s="183" t="str">
        <f t="shared" si="3"/>
        <v/>
      </c>
      <c r="K7" s="177">
        <f>일일data!A6</f>
        <v>45446</v>
      </c>
      <c r="L7" s="26">
        <f>일일data!F6</f>
        <v>2038</v>
      </c>
      <c r="M7" s="26">
        <f>일일data!L6</f>
        <v>2380</v>
      </c>
    </row>
    <row r="8" spans="2:13" ht="30.6" customHeight="1" thickBot="1">
      <c r="B8" s="184" t="str">
        <f t="shared" ref="B8" si="4">B33</f>
        <v>Contents</v>
      </c>
      <c r="C8" s="263" t="str">
        <f t="shared" ref="C8:I8" si="5">IF(C33="","",C33)</f>
        <v/>
      </c>
      <c r="D8" s="185" t="str">
        <f t="shared" si="5"/>
        <v/>
      </c>
      <c r="E8" s="185" t="str">
        <f t="shared" si="5"/>
        <v/>
      </c>
      <c r="F8" s="185" t="str">
        <f t="shared" si="5"/>
        <v/>
      </c>
      <c r="G8" s="185" t="str">
        <f t="shared" si="5"/>
        <v/>
      </c>
      <c r="H8" s="185" t="str">
        <f t="shared" si="5"/>
        <v/>
      </c>
      <c r="I8" s="186" t="str">
        <f t="shared" si="5"/>
        <v/>
      </c>
      <c r="K8" s="177">
        <f>일일data!A7</f>
        <v>45447</v>
      </c>
      <c r="L8" s="26">
        <f>일일data!F7</f>
        <v>1868</v>
      </c>
      <c r="M8" s="26">
        <f>일일data!L7</f>
        <v>2241</v>
      </c>
    </row>
    <row r="9" spans="2:13" ht="30.6" customHeight="1">
      <c r="B9" s="178" t="str">
        <f t="shared" ref="B9" si="6">B34</f>
        <v>2주차</v>
      </c>
      <c r="C9" s="267" t="str">
        <f>IFERROR(C34&amp;" ("&amp;TEXT(VLOOKUP(DATE(체크리스트!$A$11,체크리스트!$A$15,캘린더!C34),캘린더!$K$5:$M$35,2,FALSE),"#,##0")&amp;"/"&amp;TEXT(VLOOKUP(DATE(체크리스트!$A$11,체크리스트!$A$15,캘린더!C34),캘린더!$K$5:$M$35,3,FALSE),"#,##0")&amp;")","")</f>
        <v>2 (897/1,030)</v>
      </c>
      <c r="D9" s="268" t="str">
        <f>IFERROR(D34&amp;" ("&amp;TEXT(VLOOKUP(DATE(체크리스트!$A$11,체크리스트!$A$15,캘린더!D34),캘린더!$K$5:$M$35,2,FALSE),"#,##0")&amp;"/"&amp;TEXT(VLOOKUP(DATE(체크리스트!$A$11,체크리스트!$A$15,캘린더!D34),캘린더!$K$5:$M$35,3,FALSE),"#,##0")&amp;")","")</f>
        <v>3 (2,038/2,380)</v>
      </c>
      <c r="E9" s="268" t="str">
        <f>IFERROR(E34&amp;" ("&amp;TEXT(VLOOKUP(DATE(체크리스트!$A$11,체크리스트!$A$15,캘린더!E34),캘린더!$K$5:$M$35,2,FALSE),"#,##0")&amp;"/"&amp;TEXT(VLOOKUP(DATE(체크리스트!$A$11,체크리스트!$A$15,캘린더!E34),캘린더!$K$5:$M$35,3,FALSE),"#,##0")&amp;")","")</f>
        <v>4 (1,868/2,241)</v>
      </c>
      <c r="F9" s="268" t="str">
        <f>IFERROR(F34&amp;" ("&amp;TEXT(VLOOKUP(DATE(체크리스트!$A$11,체크리스트!$A$15,캘린더!F34),캘린더!$K$5:$M$35,2,FALSE),"#,##0")&amp;"/"&amp;TEXT(VLOOKUP(DATE(체크리스트!$A$11,체크리스트!$A$15,캘린더!F34),캘린더!$K$5:$M$35,3,FALSE),"#,##0")&amp;")","")</f>
        <v>5 (1,689/1,926)</v>
      </c>
      <c r="G9" s="268" t="str">
        <f>IFERROR(G34&amp;" ("&amp;TEXT(VLOOKUP(DATE(체크리스트!$A$11,체크리스트!$A$15,캘린더!G34),캘린더!$K$5:$M$35,2,FALSE),"#,##0")&amp;"/"&amp;TEXT(VLOOKUP(DATE(체크리스트!$A$11,체크리스트!$A$15,캘린더!G34),캘린더!$K$5:$M$35,3,FALSE),"#,##0")&amp;")","")</f>
        <v>6 (965/1,112)</v>
      </c>
      <c r="H9" s="268" t="str">
        <f>IFERROR(H34&amp;" ("&amp;TEXT(VLOOKUP(DATE(체크리스트!$A$11,체크리스트!$A$15,캘린더!H34),캘린더!$K$5:$M$35,2,FALSE),"#,##0")&amp;"/"&amp;TEXT(VLOOKUP(DATE(체크리스트!$A$11,체크리스트!$A$15,캘린더!H34),캘린더!$K$5:$M$35,3,FALSE),"#,##0")&amp;")","")</f>
        <v>7 (1,413/1,665)</v>
      </c>
      <c r="I9" s="269" t="str">
        <f>IFERROR(I34&amp;" ("&amp;TEXT(VLOOKUP(DATE(체크리스트!$A$11,체크리스트!$A$15,캘린더!I34),캘린더!$K$5:$M$35,2,FALSE),"#,##0")&amp;"/"&amp;TEXT(VLOOKUP(DATE(체크리스트!$A$11,체크리스트!$A$15,캘린더!I34),캘린더!$K$5:$M$35,3,FALSE),"#,##0")&amp;")","")</f>
        <v>8 (846/962)</v>
      </c>
      <c r="K9" s="177">
        <f>일일data!A8</f>
        <v>45448</v>
      </c>
      <c r="L9" s="26">
        <f>일일data!F8</f>
        <v>1689</v>
      </c>
      <c r="M9" s="26">
        <f>일일data!L8</f>
        <v>1926</v>
      </c>
    </row>
    <row r="10" spans="2:13" ht="30.6" customHeight="1">
      <c r="B10" s="179" t="str">
        <f t="shared" ref="B10" si="7">B35</f>
        <v>Contents</v>
      </c>
      <c r="C10" s="262" t="str">
        <f t="shared" ref="C10:I10" si="8">IF(C35="","",C35)</f>
        <v>SK이노베이션 2주간 봉사활동</v>
      </c>
      <c r="D10" s="182" t="str">
        <f t="shared" si="8"/>
        <v/>
      </c>
      <c r="E10" s="182" t="str">
        <f t="shared" si="8"/>
        <v>환경도서 독후감상화 그리기</v>
      </c>
      <c r="F10" s="182" t="str">
        <f t="shared" si="8"/>
        <v/>
      </c>
      <c r="G10" s="182" t="str">
        <f t="shared" si="8"/>
        <v>SK엔무브 ZIC 교환 할인</v>
      </c>
      <c r="H10" s="182" t="str">
        <f t="shared" si="8"/>
        <v>최재원 수석부회장 선임</v>
      </c>
      <c r="I10" s="183" t="str">
        <f t="shared" si="8"/>
        <v/>
      </c>
      <c r="K10" s="177">
        <f>일일data!A9</f>
        <v>45449</v>
      </c>
      <c r="L10" s="26">
        <f>일일data!F9</f>
        <v>965</v>
      </c>
      <c r="M10" s="26">
        <f>일일data!L9</f>
        <v>1112</v>
      </c>
    </row>
    <row r="11" spans="2:13" ht="30.6" customHeight="1" thickBot="1">
      <c r="B11" s="184" t="str">
        <f t="shared" ref="B11" si="9">B36</f>
        <v>Contents</v>
      </c>
      <c r="C11" s="263" t="str">
        <f t="shared" ref="C11:I11" si="10">IF(C36="","",C36)</f>
        <v/>
      </c>
      <c r="D11" s="185" t="str">
        <f t="shared" si="10"/>
        <v/>
      </c>
      <c r="E11" s="185" t="str">
        <f t="shared" si="10"/>
        <v/>
      </c>
      <c r="F11" s="185" t="str">
        <f t="shared" si="10"/>
        <v/>
      </c>
      <c r="G11" s="185" t="str">
        <f t="shared" si="10"/>
        <v/>
      </c>
      <c r="H11" s="185" t="str">
        <f t="shared" si="10"/>
        <v/>
      </c>
      <c r="I11" s="186" t="str">
        <f t="shared" si="10"/>
        <v/>
      </c>
      <c r="K11" s="177">
        <f>일일data!A10</f>
        <v>45450</v>
      </c>
      <c r="L11" s="26">
        <f>일일data!F10</f>
        <v>1413</v>
      </c>
      <c r="M11" s="26">
        <f>일일data!L10</f>
        <v>1665</v>
      </c>
    </row>
    <row r="12" spans="2:13" ht="30.6" customHeight="1">
      <c r="B12" s="178" t="str">
        <f t="shared" ref="B12" si="11">B37</f>
        <v>3주차</v>
      </c>
      <c r="C12" s="267" t="str">
        <f>IFERROR(C37&amp;" ("&amp;TEXT(VLOOKUP(DATE(체크리스트!$A$11,체크리스트!$A$15,캘린더!C37),캘린더!$K$5:$M$35,2,FALSE),"#,##0")&amp;"/"&amp;TEXT(VLOOKUP(DATE(체크리스트!$A$11,체크리스트!$A$15,캘린더!C37),캘린더!$K$5:$M$35,3,FALSE),"#,##0")&amp;")","")</f>
        <v>9 (1,003/1,172)</v>
      </c>
      <c r="D12" s="268" t="str">
        <f>IFERROR(D37&amp;" ("&amp;TEXT(VLOOKUP(DATE(체크리스트!$A$11,체크리스트!$A$15,캘린더!D37),캘린더!$K$5:$M$35,2,FALSE),"#,##0")&amp;"/"&amp;TEXT(VLOOKUP(DATE(체크리스트!$A$11,체크리스트!$A$15,캘린더!D37),캘린더!$K$5:$M$35,3,FALSE),"#,##0")&amp;")","")</f>
        <v>10 (1,689/2,035)</v>
      </c>
      <c r="E12" s="268" t="str">
        <f>IFERROR(E37&amp;" ("&amp;TEXT(VLOOKUP(DATE(체크리스트!$A$11,체크리스트!$A$15,캘린더!E37),캘린더!$K$5:$M$35,2,FALSE),"#,##0")&amp;"/"&amp;TEXT(VLOOKUP(DATE(체크리스트!$A$11,체크리스트!$A$15,캘린더!E37),캘린더!$K$5:$M$35,3,FALSE),"#,##0")&amp;")","")</f>
        <v>11 (1,653/1,976)</v>
      </c>
      <c r="F12" s="268" t="str">
        <f>IFERROR(F37&amp;" ("&amp;TEXT(VLOOKUP(DATE(체크리스트!$A$11,체크리스트!$A$15,캘린더!F37),캘린더!$K$5:$M$35,2,FALSE),"#,##0")&amp;"/"&amp;TEXT(VLOOKUP(DATE(체크리스트!$A$11,체크리스트!$A$15,캘린더!F37),캘린더!$K$5:$M$35,3,FALSE),"#,##0")&amp;")","")</f>
        <v>12 (1,935/2,224)</v>
      </c>
      <c r="G12" s="268" t="str">
        <f>IFERROR(G37&amp;" ("&amp;TEXT(VLOOKUP(DATE(체크리스트!$A$11,체크리스트!$A$15,캘린더!G37),캘린더!$K$5:$M$35,2,FALSE),"#,##0")&amp;"/"&amp;TEXT(VLOOKUP(DATE(체크리스트!$A$11,체크리스트!$A$15,캘린더!G37),캘린더!$K$5:$M$35,3,FALSE),"#,##0")&amp;")","")</f>
        <v>13 (1,613/1,920)</v>
      </c>
      <c r="H12" s="268" t="str">
        <f>IFERROR(H37&amp;" ("&amp;TEXT(VLOOKUP(DATE(체크리스트!$A$11,체크리스트!$A$15,캘린더!H37),캘린더!$K$5:$M$35,2,FALSE),"#,##0")&amp;"/"&amp;TEXT(VLOOKUP(DATE(체크리스트!$A$11,체크리스트!$A$15,캘린더!H37),캘린더!$K$5:$M$35,3,FALSE),"#,##0")&amp;")","")</f>
        <v>14 (1,383/1,612)</v>
      </c>
      <c r="I12" s="269" t="str">
        <f>IFERROR(I37&amp;" ("&amp;TEXT(VLOOKUP(DATE(체크리스트!$A$11,체크리스트!$A$15,캘린더!I37),캘린더!$K$5:$M$35,2,FALSE),"#,##0")&amp;"/"&amp;TEXT(VLOOKUP(DATE(체크리스트!$A$11,체크리스트!$A$15,캘린더!I37),캘린더!$K$5:$M$35,3,FALSE),"#,##0")&amp;")","")</f>
        <v>15 (615/669)</v>
      </c>
      <c r="K12" s="177">
        <f>일일data!A11</f>
        <v>45451</v>
      </c>
      <c r="L12" s="26">
        <f>일일data!F11</f>
        <v>846</v>
      </c>
      <c r="M12" s="26">
        <f>일일data!L11</f>
        <v>962</v>
      </c>
    </row>
    <row r="13" spans="2:13" ht="30.6" customHeight="1">
      <c r="B13" s="179" t="str">
        <f t="shared" ref="B13" si="12">B38</f>
        <v>Contents</v>
      </c>
      <c r="C13" s="262" t="str">
        <f t="shared" ref="C13:I13" si="13">IF(C38="","",C38)</f>
        <v>SK인천석유화학 친환경 놀이과학교실</v>
      </c>
      <c r="D13" s="182" t="str">
        <f t="shared" si="13"/>
        <v/>
      </c>
      <c r="E13" s="182" t="str">
        <f t="shared" si="13"/>
        <v>2024년 상반기 다같이 다가치</v>
      </c>
      <c r="F13" s="182" t="str">
        <f t="shared" si="13"/>
        <v>SK이노 사회적기업 시설 시스템 구축</v>
      </c>
      <c r="G13" s="182" t="str">
        <f t="shared" si="13"/>
        <v>공장 내 배기가스 자원으로 재활용</v>
      </c>
      <c r="H13" s="182" t="str">
        <f t="shared" si="13"/>
        <v/>
      </c>
      <c r="I13" s="183" t="str">
        <f t="shared" si="13"/>
        <v/>
      </c>
      <c r="K13" s="177">
        <f>일일data!A12</f>
        <v>45452</v>
      </c>
      <c r="L13" s="26">
        <f>일일data!F12</f>
        <v>1003</v>
      </c>
      <c r="M13" s="26">
        <f>일일data!L12</f>
        <v>1172</v>
      </c>
    </row>
    <row r="14" spans="2:13" ht="30.6" customHeight="1" thickBot="1">
      <c r="B14" s="184" t="str">
        <f t="shared" ref="B14" si="14">B39</f>
        <v>Contents</v>
      </c>
      <c r="C14" s="263" t="str">
        <f t="shared" ref="C14:I14" si="15">IF(C39="","",C39)</f>
        <v/>
      </c>
      <c r="D14" s="185" t="str">
        <f t="shared" si="15"/>
        <v/>
      </c>
      <c r="E14" s="185" t="str">
        <f t="shared" si="15"/>
        <v/>
      </c>
      <c r="F14" s="185" t="str">
        <f t="shared" si="15"/>
        <v/>
      </c>
      <c r="G14" s="185" t="str">
        <f t="shared" si="15"/>
        <v/>
      </c>
      <c r="H14" s="185" t="str">
        <f t="shared" si="15"/>
        <v/>
      </c>
      <c r="I14" s="186" t="str">
        <f t="shared" si="15"/>
        <v/>
      </c>
      <c r="K14" s="177">
        <f>일일data!A13</f>
        <v>45453</v>
      </c>
      <c r="L14" s="26">
        <f>일일data!F13</f>
        <v>1689</v>
      </c>
      <c r="M14" s="26">
        <f>일일data!L13</f>
        <v>2035</v>
      </c>
    </row>
    <row r="15" spans="2:13" ht="30.6" customHeight="1">
      <c r="B15" s="178" t="str">
        <f t="shared" ref="B15" si="16">B40</f>
        <v>4주차</v>
      </c>
      <c r="C15" s="267" t="str">
        <f>IFERROR(C40&amp;" ("&amp;TEXT(VLOOKUP(DATE(체크리스트!$A$11,체크리스트!$A$15,캘린더!C40),캘린더!$K$5:$M$35,2,FALSE),"#,##0")&amp;"/"&amp;TEXT(VLOOKUP(DATE(체크리스트!$A$11,체크리스트!$A$15,캘린더!C40),캘린더!$K$5:$M$35,3,FALSE),"#,##0")&amp;")","")</f>
        <v>16 (738/837)</v>
      </c>
      <c r="D15" s="268" t="str">
        <f>IFERROR(D40&amp;" ("&amp;TEXT(VLOOKUP(DATE(체크리스트!$A$11,체크리스트!$A$15,캘린더!D40),캘린더!$K$5:$M$35,2,FALSE),"#,##0")&amp;"/"&amp;TEXT(VLOOKUP(DATE(체크리스트!$A$11,체크리스트!$A$15,캘린더!D40),캘린더!$K$5:$M$35,3,FALSE),"#,##0")&amp;")","")</f>
        <v>17 (1,524/1,870)</v>
      </c>
      <c r="E15" s="268" t="str">
        <f>IFERROR(E40&amp;" ("&amp;TEXT(VLOOKUP(DATE(체크리스트!$A$11,체크리스트!$A$15,캘린더!E40),캘린더!$K$5:$M$35,2,FALSE),"#,##0")&amp;"/"&amp;TEXT(VLOOKUP(DATE(체크리스트!$A$11,체크리스트!$A$15,캘린더!E40),캘린더!$K$5:$M$35,3,FALSE),"#,##0")&amp;")","")</f>
        <v>18 (1,446/1,688)</v>
      </c>
      <c r="F15" s="268" t="str">
        <f>IFERROR(F40&amp;" ("&amp;TEXT(VLOOKUP(DATE(체크리스트!$A$11,체크리스트!$A$15,캘린더!F40),캘린더!$K$5:$M$35,2,FALSE),"#,##0")&amp;"/"&amp;TEXT(VLOOKUP(DATE(체크리스트!$A$11,체크리스트!$A$15,캘린더!F40),캘린더!$K$5:$M$35,3,FALSE),"#,##0")&amp;")","")</f>
        <v>19 (1,396/1,599)</v>
      </c>
      <c r="G15" s="268" t="str">
        <f>IFERROR(G40&amp;" ("&amp;TEXT(VLOOKUP(DATE(체크리스트!$A$11,체크리스트!$A$15,캘린더!G40),캘린더!$K$5:$M$35,2,FALSE),"#,##0")&amp;"/"&amp;TEXT(VLOOKUP(DATE(체크리스트!$A$11,체크리스트!$A$15,캘린더!G40),캘린더!$K$5:$M$35,3,FALSE),"#,##0")&amp;")","")</f>
        <v>20 (1,616/1,924)</v>
      </c>
      <c r="H15" s="268" t="str">
        <f>IFERROR(H40&amp;" ("&amp;TEXT(VLOOKUP(DATE(체크리스트!$A$11,체크리스트!$A$15,캘린더!H40),캘린더!$K$5:$M$35,2,FALSE),"#,##0")&amp;"/"&amp;TEXT(VLOOKUP(DATE(체크리스트!$A$11,체크리스트!$A$15,캘린더!H40),캘린더!$K$5:$M$35,3,FALSE),"#,##0")&amp;")","")</f>
        <v>21 (1,459/1,711)</v>
      </c>
      <c r="I15" s="269" t="str">
        <f>IFERROR(I40&amp;" ("&amp;TEXT(VLOOKUP(DATE(체크리스트!$A$11,체크리스트!$A$15,캘린더!I40),캘린더!$K$5:$M$35,2,FALSE),"#,##0")&amp;"/"&amp;TEXT(VLOOKUP(DATE(체크리스트!$A$11,체크리스트!$A$15,캘린더!I40),캘린더!$K$5:$M$35,3,FALSE),"#,##0")&amp;")","")</f>
        <v>22 (831/907)</v>
      </c>
      <c r="K15" s="177">
        <f>일일data!A14</f>
        <v>45454</v>
      </c>
      <c r="L15" s="26">
        <f>일일data!F14</f>
        <v>1653</v>
      </c>
      <c r="M15" s="26">
        <f>일일data!L14</f>
        <v>1976</v>
      </c>
    </row>
    <row r="16" spans="2:13" ht="30.6" customHeight="1">
      <c r="B16" s="179" t="str">
        <f t="shared" ref="B16" si="17">B41</f>
        <v>Contents</v>
      </c>
      <c r="C16" s="262" t="str">
        <f t="shared" ref="C16:I16" si="18">IF(C41="","",C41)</f>
        <v>SK온 리튬메탈 배터리용 전해질 개발</v>
      </c>
      <c r="D16" s="182" t="str">
        <f t="shared" si="18"/>
        <v/>
      </c>
      <c r="E16" s="182" t="str">
        <f t="shared" si="18"/>
        <v/>
      </c>
      <c r="F16" s="182" t="str">
        <f t="shared" si="18"/>
        <v/>
      </c>
      <c r="G16" s="182" t="str">
        <f t="shared" si="18"/>
        <v>옥상이 녹색인 이유</v>
      </c>
      <c r="H16" s="182" t="str">
        <f t="shared" si="18"/>
        <v>SK이노 ESG 활동 최적화</v>
      </c>
      <c r="I16" s="183" t="str">
        <f t="shared" si="18"/>
        <v/>
      </c>
      <c r="K16" s="177">
        <f>일일data!A15</f>
        <v>45455</v>
      </c>
      <c r="L16" s="26">
        <f>일일data!F15</f>
        <v>1935</v>
      </c>
      <c r="M16" s="26">
        <f>일일data!L15</f>
        <v>2224</v>
      </c>
    </row>
    <row r="17" spans="1:13" ht="30.6" customHeight="1" thickBot="1">
      <c r="B17" s="184" t="str">
        <f t="shared" ref="B17:B18" si="19">B42</f>
        <v>Contents</v>
      </c>
      <c r="C17" s="263" t="str">
        <f t="shared" ref="C17:I17" si="20">IF(C42="","",C42)</f>
        <v>부다페스트 음악축제</v>
      </c>
      <c r="D17" s="185" t="str">
        <f t="shared" si="20"/>
        <v/>
      </c>
      <c r="E17" s="185" t="str">
        <f t="shared" si="20"/>
        <v/>
      </c>
      <c r="F17" s="185" t="str">
        <f t="shared" si="20"/>
        <v/>
      </c>
      <c r="G17" s="185" t="str">
        <f t="shared" si="20"/>
        <v/>
      </c>
      <c r="H17" s="185" t="str">
        <f t="shared" si="20"/>
        <v/>
      </c>
      <c r="I17" s="186" t="str">
        <f t="shared" si="20"/>
        <v/>
      </c>
      <c r="K17" s="177">
        <f>일일data!A16</f>
        <v>45456</v>
      </c>
      <c r="L17" s="26">
        <f>일일data!F16</f>
        <v>1613</v>
      </c>
      <c r="M17" s="26">
        <f>일일data!L16</f>
        <v>1920</v>
      </c>
    </row>
    <row r="18" spans="1:13" ht="30.6" customHeight="1">
      <c r="B18" s="178" t="str">
        <f t="shared" si="19"/>
        <v>5주차</v>
      </c>
      <c r="C18" s="267" t="str">
        <f>IFERROR(C43&amp;" ("&amp;TEXT(VLOOKUP(DATE(체크리스트!$A$11,체크리스트!$A$15,캘린더!C43),캘린더!$K$5:$M$35,2,FALSE),"#,##0")&amp;"/"&amp;TEXT(VLOOKUP(DATE(체크리스트!$A$11,체크리스트!$A$15,캘린더!C43),캘린더!$K$5:$M$35,3,FALSE),"#,##0")&amp;")","")</f>
        <v>23 (902/1,018)</v>
      </c>
      <c r="D18" s="268" t="str">
        <f>IFERROR(D43&amp;" ("&amp;TEXT(VLOOKUP(DATE(체크리스트!$A$11,체크리스트!$A$15,캘린더!D43),캘린더!$K$5:$M$35,2,FALSE),"#,##0")&amp;"/"&amp;TEXT(VLOOKUP(DATE(체크리스트!$A$11,체크리스트!$A$15,캘린더!D43),캘린더!$K$5:$M$35,3,FALSE),"#,##0")&amp;")","")</f>
        <v>24 (1,670/1,981)</v>
      </c>
      <c r="E18" s="268" t="str">
        <f>IFERROR(E43&amp;" ("&amp;TEXT(VLOOKUP(DATE(체크리스트!$A$11,체크리스트!$A$15,캘린더!E43),캘린더!$K$5:$M$35,2,FALSE),"#,##0")&amp;"/"&amp;TEXT(VLOOKUP(DATE(체크리스트!$A$11,체크리스트!$A$15,캘린더!E43),캘린더!$K$5:$M$35,3,FALSE),"#,##0")&amp;")","")</f>
        <v>25 (1,528/1,781)</v>
      </c>
      <c r="F18" s="268" t="str">
        <f>IFERROR(F43&amp;" ("&amp;TEXT(VLOOKUP(DATE(체크리스트!$A$11,체크리스트!$A$15,캘린더!F43),캘린더!$K$5:$M$35,2,FALSE),"#,##0")&amp;"/"&amp;TEXT(VLOOKUP(DATE(체크리스트!$A$11,체크리스트!$A$15,캘린더!F43),캘린더!$K$5:$M$35,3,FALSE),"#,##0")&amp;")","")</f>
        <v>26 (1,405/1,713)</v>
      </c>
      <c r="G18" s="268" t="str">
        <f>IFERROR(G43&amp;" ("&amp;TEXT(VLOOKUP(DATE(체크리스트!$A$11,체크리스트!$A$15,캘린더!G43),캘린더!$K$5:$M$35,2,FALSE),"#,##0")&amp;"/"&amp;TEXT(VLOOKUP(DATE(체크리스트!$A$11,체크리스트!$A$15,캘린더!G43),캘린더!$K$5:$M$35,3,FALSE),"#,##0")&amp;")","")</f>
        <v>27 (1,438/1,739)</v>
      </c>
      <c r="H18" s="268" t="str">
        <f>IFERROR(H43&amp;" ("&amp;TEXT(VLOOKUP(DATE(체크리스트!$A$11,체크리스트!$A$15,캘린더!H43),캘린더!$K$5:$M$35,2,FALSE),"#,##0")&amp;"/"&amp;TEXT(VLOOKUP(DATE(체크리스트!$A$11,체크리스트!$A$15,캘린더!H43),캘린더!$K$5:$M$35,3,FALSE),"#,##0")&amp;")","")</f>
        <v>28 (1,337/1,550)</v>
      </c>
      <c r="I18" s="269" t="str">
        <f>IFERROR(I43&amp;" ("&amp;TEXT(VLOOKUP(DATE(체크리스트!$A$11,체크리스트!$A$15,캘린더!I43),캘린더!$K$5:$M$35,2,FALSE),"#,##0")&amp;"/"&amp;TEXT(VLOOKUP(DATE(체크리스트!$A$11,체크리스트!$A$15,캘린더!I43),캘린더!$K$5:$M$35,3,FALSE),"#,##0")&amp;")","")</f>
        <v>29 (649/706)</v>
      </c>
      <c r="K18" s="177">
        <f>일일data!A17</f>
        <v>45457</v>
      </c>
      <c r="L18" s="26">
        <f>일일data!F17</f>
        <v>1383</v>
      </c>
      <c r="M18" s="26">
        <f>일일data!L17</f>
        <v>1612</v>
      </c>
    </row>
    <row r="19" spans="1:13" ht="30.6" customHeight="1">
      <c r="B19" s="179" t="str">
        <f t="shared" ref="B19" si="21">B44</f>
        <v>Contents</v>
      </c>
      <c r="C19" s="262" t="str">
        <f t="shared" ref="C19:I19" si="22">IF(C44="","",C44)</f>
        <v/>
      </c>
      <c r="D19" s="182" t="str">
        <f t="shared" si="22"/>
        <v>SK슈가글라이더즈 유니폼 업사이클링</v>
      </c>
      <c r="E19" s="182" t="str">
        <f t="shared" si="22"/>
        <v>SK이노 소셜벤처 미국 진출 기회</v>
      </c>
      <c r="F19" s="182" t="str">
        <f t="shared" si="22"/>
        <v>SK온 엑손모빌 협력</v>
      </c>
      <c r="G19" s="182" t="str">
        <f t="shared" si="22"/>
        <v>빛과 석유</v>
      </c>
      <c r="H19" s="182" t="str">
        <f t="shared" si="22"/>
        <v>SKIET 지속가능경영보고서 발간</v>
      </c>
      <c r="I19" s="183" t="str">
        <f t="shared" si="22"/>
        <v/>
      </c>
      <c r="K19" s="177">
        <f>일일data!A18</f>
        <v>45458</v>
      </c>
      <c r="L19" s="26">
        <f>일일data!F18</f>
        <v>615</v>
      </c>
      <c r="M19" s="26">
        <f>일일data!L18</f>
        <v>669</v>
      </c>
    </row>
    <row r="20" spans="1:13" ht="30.6" customHeight="1" thickBot="1">
      <c r="B20" s="184" t="str">
        <f t="shared" ref="B20" si="23">B45</f>
        <v>Contents</v>
      </c>
      <c r="C20" s="263" t="str">
        <f t="shared" ref="C20:I20" si="24">IF(C45="","",C45)</f>
        <v/>
      </c>
      <c r="D20" s="185" t="str">
        <f t="shared" si="24"/>
        <v/>
      </c>
      <c r="E20" s="185" t="str">
        <f t="shared" si="24"/>
        <v/>
      </c>
      <c r="F20" s="185" t="str">
        <f t="shared" si="24"/>
        <v/>
      </c>
      <c r="G20" s="185" t="str">
        <f t="shared" si="24"/>
        <v/>
      </c>
      <c r="H20" s="185" t="str">
        <f t="shared" si="24"/>
        <v>SK온 페라리 2024 우수공급사 선정</v>
      </c>
      <c r="I20" s="186" t="str">
        <f t="shared" si="24"/>
        <v/>
      </c>
      <c r="K20" s="177">
        <f>일일data!A19</f>
        <v>45459</v>
      </c>
      <c r="L20" s="26">
        <f>일일data!F19</f>
        <v>738</v>
      </c>
      <c r="M20" s="26">
        <f>일일data!L19</f>
        <v>837</v>
      </c>
    </row>
    <row r="21" spans="1:13" ht="30.6" customHeight="1">
      <c r="B21" s="264" t="str">
        <f t="shared" ref="B21" si="25">B46</f>
        <v>6주차</v>
      </c>
      <c r="C21" s="265" t="str">
        <f>IFERROR(C46&amp;" ("&amp;TEXT(VLOOKUP(DATE(체크리스트!$A$11,체크리스트!$A$15,캘린더!C46),캘린더!$K$5:$M$35,2,FALSE),"#,##0")&amp;"/"&amp;TEXT(VLOOKUP(DATE(체크리스트!$A$11,체크리스트!$A$15,캘린더!C46),캘린더!$K$5:$M$35,3,FALSE),"#,##0")&amp;")","")</f>
        <v>30 (737/810)</v>
      </c>
      <c r="D21" s="266" t="str">
        <f>IFERROR(D46&amp;" ("&amp;TEXT(VLOOKUP(DATE(체크리스트!$A$11,체크리스트!$A$15,캘린더!D46),캘린더!$K$5:$M$35,2,FALSE),"#,##0")&amp;"/"&amp;TEXT(VLOOKUP(DATE(체크리스트!$A$11,체크리스트!$A$15,캘린더!D46),캘린더!$K$5:$M$35,3,FALSE),"#,##0")&amp;")","")</f>
        <v/>
      </c>
      <c r="E21" s="266" t="str">
        <f>IFERROR(E46&amp;" ("&amp;TEXT(VLOOKUP(DATE(체크리스트!$A$11,체크리스트!$A$15,캘린더!E46),캘린더!$K$5:$M$35,2,FALSE),"#,##0")&amp;"/"&amp;TEXT(VLOOKUP(DATE(체크리스트!$A$11,체크리스트!$A$15,캘린더!E46),캘린더!$K$5:$M$35,3,FALSE),"#,##0")&amp;")","")</f>
        <v/>
      </c>
      <c r="F21" s="266" t="str">
        <f>IFERROR(F46&amp;" ("&amp;TEXT(VLOOKUP(DATE(체크리스트!$A$11,체크리스트!$A$15,캘린더!F46),캘린더!$K$5:$M$35,2,FALSE),"#,##0")&amp;"/"&amp;TEXT(VLOOKUP(DATE(체크리스트!$A$11,체크리스트!$A$15,캘린더!F46),캘린더!$K$5:$M$35,3,FALSE),"#,##0")&amp;")","")</f>
        <v/>
      </c>
      <c r="G21" s="266" t="str">
        <f>IFERROR(G46&amp;" ("&amp;TEXT(VLOOKUP(DATE(체크리스트!$A$11,체크리스트!$A$15,캘린더!G46),캘린더!$K$5:$M$35,2,FALSE),"#,##0")&amp;"/"&amp;TEXT(VLOOKUP(DATE(체크리스트!$A$11,체크리스트!$A$15,캘린더!G46),캘린더!$K$5:$M$35,3,FALSE),"#,##0")&amp;")","")</f>
        <v/>
      </c>
      <c r="H21" s="266" t="str">
        <f>IFERROR(H46&amp;" ("&amp;TEXT(VLOOKUP(DATE(체크리스트!$A$11,체크리스트!$A$15,캘린더!H46),캘린더!$K$5:$M$35,2,FALSE),"#,##0")&amp;"/"&amp;TEXT(VLOOKUP(DATE(체크리스트!$A$11,체크리스트!$A$15,캘린더!H46),캘린더!$K$5:$M$35,3,FALSE),"#,##0")&amp;")","")</f>
        <v/>
      </c>
      <c r="I21" s="270" t="str">
        <f>IFERROR(I46&amp;" ("&amp;TEXT(VLOOKUP(DATE(체크리스트!$A$11,체크리스트!$A$15,캘린더!I46),캘린더!$K$5:$M$35,2,FALSE),"#,##0")&amp;"/"&amp;TEXT(VLOOKUP(DATE(체크리스트!$A$11,체크리스트!$A$15,캘린더!I46),캘린더!$K$5:$M$35,3,FALSE),"#,##0")&amp;")","")</f>
        <v/>
      </c>
      <c r="K21" s="177">
        <f>일일data!A20</f>
        <v>45460</v>
      </c>
      <c r="L21" s="26">
        <f>일일data!F20</f>
        <v>1524</v>
      </c>
      <c r="M21" s="26">
        <f>일일data!L20</f>
        <v>1870</v>
      </c>
    </row>
    <row r="22" spans="1:13" ht="30.6" customHeight="1">
      <c r="B22" s="179" t="str">
        <f t="shared" ref="B22" si="26">B47</f>
        <v>Contents</v>
      </c>
      <c r="C22" s="262" t="str">
        <f t="shared" ref="C22:I22" si="27">IF(C47="","",C47)</f>
        <v/>
      </c>
      <c r="D22" s="182" t="str">
        <f t="shared" si="27"/>
        <v/>
      </c>
      <c r="E22" s="182" t="str">
        <f t="shared" si="27"/>
        <v/>
      </c>
      <c r="F22" s="182" t="str">
        <f t="shared" si="27"/>
        <v/>
      </c>
      <c r="G22" s="182" t="str">
        <f t="shared" si="27"/>
        <v/>
      </c>
      <c r="H22" s="182" t="str">
        <f t="shared" si="27"/>
        <v/>
      </c>
      <c r="I22" s="183" t="str">
        <f t="shared" si="27"/>
        <v/>
      </c>
      <c r="K22" s="177">
        <f>일일data!A21</f>
        <v>45461</v>
      </c>
      <c r="L22" s="26">
        <f>일일data!F21</f>
        <v>1446</v>
      </c>
      <c r="M22" s="26">
        <f>일일data!L21</f>
        <v>1688</v>
      </c>
    </row>
    <row r="23" spans="1:13" ht="30.6" customHeight="1" thickBot="1">
      <c r="B23" s="184" t="str">
        <f t="shared" ref="B23" si="28">B48</f>
        <v>Contents</v>
      </c>
      <c r="C23" s="263" t="str">
        <f t="shared" ref="C23:I23" si="29">IF(C48="","",C48)</f>
        <v/>
      </c>
      <c r="D23" s="185" t="str">
        <f t="shared" si="29"/>
        <v/>
      </c>
      <c r="E23" s="185" t="str">
        <f t="shared" si="29"/>
        <v/>
      </c>
      <c r="F23" s="185" t="str">
        <f t="shared" si="29"/>
        <v/>
      </c>
      <c r="G23" s="185" t="str">
        <f t="shared" si="29"/>
        <v/>
      </c>
      <c r="H23" s="185" t="str">
        <f t="shared" si="29"/>
        <v/>
      </c>
      <c r="I23" s="186" t="str">
        <f t="shared" si="29"/>
        <v/>
      </c>
      <c r="K23" s="177">
        <f>일일data!A22</f>
        <v>45462</v>
      </c>
      <c r="L23" s="26">
        <f>일일data!F22</f>
        <v>1396</v>
      </c>
      <c r="M23" s="26">
        <f>일일data!L22</f>
        <v>1599</v>
      </c>
    </row>
    <row r="24" spans="1:13">
      <c r="K24" s="177">
        <f>일일data!A23</f>
        <v>45463</v>
      </c>
      <c r="L24" s="26">
        <f>일일data!F23</f>
        <v>1616</v>
      </c>
      <c r="M24" s="26">
        <f>일일data!L23</f>
        <v>1924</v>
      </c>
    </row>
    <row r="25" spans="1:13">
      <c r="C25" s="279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화요일(3건), 수요일(2건), 목요일(4건), 금요일(4건), 토요일(0건) 일요일(4건)</v>
      </c>
      <c r="K25" s="177">
        <f>일일data!A24</f>
        <v>45464</v>
      </c>
      <c r="L25" s="26">
        <f>일일data!F24</f>
        <v>1459</v>
      </c>
      <c r="M25" s="26">
        <f>일일data!L24</f>
        <v>1711</v>
      </c>
    </row>
    <row r="26" spans="1:13">
      <c r="K26" s="177">
        <f>일일data!A25</f>
        <v>45465</v>
      </c>
      <c r="L26" s="26">
        <f>일일data!F25</f>
        <v>831</v>
      </c>
      <c r="M26" s="26">
        <f>일일data!L25</f>
        <v>907</v>
      </c>
    </row>
    <row r="27" spans="1:13">
      <c r="K27" s="177">
        <f>일일data!A26</f>
        <v>45466</v>
      </c>
      <c r="L27" s="26">
        <f>일일data!F26</f>
        <v>902</v>
      </c>
      <c r="M27" s="26">
        <f>일일data!L26</f>
        <v>1018</v>
      </c>
    </row>
    <row r="28" spans="1:13">
      <c r="B28" s="55" t="s">
        <v>944</v>
      </c>
      <c r="K28" s="177">
        <f>일일data!A27</f>
        <v>45467</v>
      </c>
      <c r="L28" s="26">
        <f>일일data!F27</f>
        <v>1670</v>
      </c>
      <c r="M28" s="26">
        <f>일일data!L27</f>
        <v>1981</v>
      </c>
    </row>
    <row r="29" spans="1:13" ht="17.25" thickBot="1">
      <c r="K29" s="177">
        <f>일일data!A28</f>
        <v>45468</v>
      </c>
      <c r="L29" s="26">
        <f>일일data!F28</f>
        <v>1528</v>
      </c>
      <c r="M29" s="26">
        <f>일일data!L28</f>
        <v>1781</v>
      </c>
    </row>
    <row r="30" spans="1:13" ht="30" customHeight="1">
      <c r="A30" t="s">
        <v>26</v>
      </c>
      <c r="B30" s="187">
        <v>6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177">
        <f>일일data!A29</f>
        <v>45469</v>
      </c>
      <c r="L30" s="26">
        <f>일일data!F29</f>
        <v>1405</v>
      </c>
      <c r="M30" s="26">
        <f>일일data!L29</f>
        <v>1713</v>
      </c>
    </row>
    <row r="31" spans="1:13" ht="30" customHeight="1">
      <c r="B31" s="149" t="s">
        <v>892</v>
      </c>
      <c r="C31" s="180" t="str">
        <f>IF(ISNUMBER(B31)=TRUE,C31+1,IF(TEXT(DATE(YEAR('모바일 및 PC'!$A$4),$B$30,1),"aaa")=C$30,DAY(DATE(YEAR('모바일 및 PC'!$A$4),$B$30,1)),""))</f>
        <v/>
      </c>
      <c r="D31" s="180" t="str">
        <f>IF(ISNUMBER(C31)=TRUE,C31+1,IF(TEXT(DATE(YEAR('모바일 및 PC'!$A$4),$B$30,1),"aaa")=D30,DAY(DATE(YEAR('모바일 및 PC'!$A$4),$B$30,1)),""))</f>
        <v/>
      </c>
      <c r="E31" s="180" t="str">
        <f>IF(ISNUMBER(D31)=TRUE,D31+1,IF(TEXT(DATE(YEAR('모바일 및 PC'!$A$4),$B$30,1),"aaa")=E30,DAY(DATE(YEAR('모바일 및 PC'!$A$4),$B$30,1)),""))</f>
        <v/>
      </c>
      <c r="F31" s="180" t="str">
        <f>IF(ISNUMBER(E31)=TRUE,E31+1,IF(TEXT(DATE(YEAR('모바일 및 PC'!$A$4),$B$30,1),"aaa")=F30,DAY(DATE(YEAR('모바일 및 PC'!$A$4),$B$30,1)),""))</f>
        <v/>
      </c>
      <c r="G31" s="180" t="str">
        <f>IF(ISNUMBER(F31)=TRUE,F31+1,IF(TEXT(DATE(YEAR('모바일 및 PC'!$A$4),$B$30,1),"aaa")=G30,DAY(DATE(YEAR('모바일 및 PC'!$A$4),$B$30,1)),""))</f>
        <v/>
      </c>
      <c r="H31" s="180" t="str">
        <f>IF(ISNUMBER(G31)=TRUE,G31+1,IF(TEXT(DATE(YEAR('모바일 및 PC'!$A$4),$B$30,1),"aaa")=H30,DAY(DATE(YEAR('모바일 및 PC'!$A$4),$B$30,1)),""))</f>
        <v/>
      </c>
      <c r="I31" s="181">
        <f>IF(ISNUMBER(H31)=TRUE,H31+1,IF(TEXT(DATE(YEAR('모바일 및 PC'!$A$4),$B$30,1),"aaa")=I30,DAY(DATE(YEAR('모바일 및 PC'!$A$4),$B$30,1)),""))</f>
        <v>1</v>
      </c>
      <c r="K31" s="177">
        <f>일일data!A30</f>
        <v>45470</v>
      </c>
      <c r="L31" s="26">
        <f>일일data!F30</f>
        <v>1438</v>
      </c>
      <c r="M31" s="26">
        <f>일일data!L30</f>
        <v>1739</v>
      </c>
    </row>
    <row r="32" spans="1:13" ht="30" customHeight="1">
      <c r="B32" s="148" t="s">
        <v>885</v>
      </c>
      <c r="C32" s="274"/>
      <c r="D32" s="274"/>
      <c r="E32" s="274"/>
      <c r="F32" s="274"/>
      <c r="G32" s="274"/>
      <c r="H32" s="274"/>
      <c r="I32" s="275"/>
      <c r="K32" s="177">
        <f>일일data!A31</f>
        <v>45471</v>
      </c>
      <c r="L32" s="26">
        <f>일일data!F31</f>
        <v>1337</v>
      </c>
      <c r="M32" s="26">
        <f>일일data!L31</f>
        <v>1550</v>
      </c>
    </row>
    <row r="33" spans="2:13" ht="30" customHeight="1">
      <c r="B33" s="148" t="s">
        <v>885</v>
      </c>
      <c r="C33" s="274"/>
      <c r="D33" s="274"/>
      <c r="E33" s="274"/>
      <c r="F33" s="274"/>
      <c r="G33" s="274"/>
      <c r="H33" s="274"/>
      <c r="I33" s="275"/>
      <c r="K33" s="177">
        <f>일일data!A32</f>
        <v>45472</v>
      </c>
      <c r="L33" s="26">
        <f>일일data!F32</f>
        <v>649</v>
      </c>
      <c r="M33" s="26">
        <f>일일data!L32</f>
        <v>706</v>
      </c>
    </row>
    <row r="34" spans="2:13" ht="30" customHeight="1">
      <c r="B34" s="149" t="s">
        <v>893</v>
      </c>
      <c r="C34" s="261">
        <f>I31+1</f>
        <v>2</v>
      </c>
      <c r="D34" s="180">
        <f>C34+1</f>
        <v>3</v>
      </c>
      <c r="E34" s="180">
        <f t="shared" ref="E34:I34" si="30">D34+1</f>
        <v>4</v>
      </c>
      <c r="F34" s="180">
        <f t="shared" si="30"/>
        <v>5</v>
      </c>
      <c r="G34" s="180">
        <f t="shared" si="30"/>
        <v>6</v>
      </c>
      <c r="H34" s="180">
        <f t="shared" si="30"/>
        <v>7</v>
      </c>
      <c r="I34" s="181">
        <f t="shared" si="30"/>
        <v>8</v>
      </c>
      <c r="K34" s="177">
        <f>일일data!A33</f>
        <v>45473</v>
      </c>
      <c r="L34" s="26">
        <f>일일data!F33</f>
        <v>737</v>
      </c>
      <c r="M34" s="26">
        <f>일일data!L33</f>
        <v>810</v>
      </c>
    </row>
    <row r="35" spans="2:13" ht="30" customHeight="1">
      <c r="B35" s="148" t="s">
        <v>885</v>
      </c>
      <c r="C35" s="299" t="s">
        <v>4877</v>
      </c>
      <c r="D35" s="298"/>
      <c r="E35" s="301" t="s">
        <v>4878</v>
      </c>
      <c r="F35" s="274"/>
      <c r="G35" s="274" t="s">
        <v>4879</v>
      </c>
      <c r="H35" s="301" t="s">
        <v>4880</v>
      </c>
      <c r="I35" s="276"/>
      <c r="K35" s="177">
        <f>일일data!A34</f>
        <v>0</v>
      </c>
      <c r="L35" s="26">
        <f>일일data!F34</f>
        <v>0</v>
      </c>
      <c r="M35" s="26">
        <f>일일data!L34</f>
        <v>0</v>
      </c>
    </row>
    <row r="36" spans="2:13" ht="30" customHeight="1">
      <c r="B36" s="148" t="s">
        <v>885</v>
      </c>
      <c r="C36" s="274"/>
      <c r="D36" s="274"/>
      <c r="E36" s="274"/>
      <c r="F36" s="274"/>
      <c r="G36" s="274"/>
      <c r="H36" s="274"/>
      <c r="I36" s="276"/>
    </row>
    <row r="37" spans="2:13" ht="30" customHeight="1">
      <c r="B37" s="149" t="s">
        <v>894</v>
      </c>
      <c r="C37" s="261">
        <f>I34+1</f>
        <v>9</v>
      </c>
      <c r="D37" s="180">
        <f>C37+1</f>
        <v>10</v>
      </c>
      <c r="E37" s="180">
        <f t="shared" ref="E37:I37" si="31">D37+1</f>
        <v>11</v>
      </c>
      <c r="F37" s="180">
        <f t="shared" si="31"/>
        <v>12</v>
      </c>
      <c r="G37" s="180">
        <f t="shared" si="31"/>
        <v>13</v>
      </c>
      <c r="H37" s="180">
        <f t="shared" si="31"/>
        <v>14</v>
      </c>
      <c r="I37" s="181">
        <f t="shared" si="31"/>
        <v>15</v>
      </c>
    </row>
    <row r="38" spans="2:13" ht="30" customHeight="1">
      <c r="B38" s="148" t="s">
        <v>885</v>
      </c>
      <c r="C38" s="274" t="s">
        <v>4881</v>
      </c>
      <c r="D38" s="274"/>
      <c r="E38" s="274" t="s">
        <v>4882</v>
      </c>
      <c r="F38" s="274" t="s">
        <v>4883</v>
      </c>
      <c r="G38" s="274" t="s">
        <v>4884</v>
      </c>
      <c r="H38" s="274"/>
      <c r="I38" s="276"/>
    </row>
    <row r="39" spans="2:13" ht="30" customHeight="1">
      <c r="B39" s="148" t="s">
        <v>885</v>
      </c>
      <c r="C39" s="274"/>
      <c r="D39" s="274"/>
      <c r="E39" s="274"/>
      <c r="F39" s="274"/>
      <c r="G39" s="274"/>
      <c r="H39" s="274"/>
      <c r="I39" s="276"/>
    </row>
    <row r="40" spans="2:13" ht="30" customHeight="1">
      <c r="B40" s="149" t="s">
        <v>895</v>
      </c>
      <c r="C40" s="261">
        <f>I37+1</f>
        <v>16</v>
      </c>
      <c r="D40" s="180">
        <f>C40+1</f>
        <v>17</v>
      </c>
      <c r="E40" s="180">
        <f t="shared" ref="E40:I40" si="32">D40+1</f>
        <v>18</v>
      </c>
      <c r="F40" s="180">
        <f t="shared" si="32"/>
        <v>19</v>
      </c>
      <c r="G40" s="180">
        <f t="shared" si="32"/>
        <v>20</v>
      </c>
      <c r="H40" s="180">
        <f t="shared" si="32"/>
        <v>21</v>
      </c>
      <c r="I40" s="181">
        <f t="shared" si="32"/>
        <v>22</v>
      </c>
    </row>
    <row r="41" spans="2:13" ht="30" customHeight="1">
      <c r="B41" s="148" t="s">
        <v>885</v>
      </c>
      <c r="C41" s="274" t="s">
        <v>4885</v>
      </c>
      <c r="D41" s="300"/>
      <c r="E41" s="274"/>
      <c r="F41" s="280"/>
      <c r="G41" s="274" t="s">
        <v>4887</v>
      </c>
      <c r="H41" s="274" t="s">
        <v>4888</v>
      </c>
      <c r="I41" s="276"/>
    </row>
    <row r="42" spans="2:13" ht="30" customHeight="1">
      <c r="B42" s="148" t="s">
        <v>885</v>
      </c>
      <c r="C42" s="300" t="s">
        <v>4886</v>
      </c>
      <c r="D42" s="274"/>
      <c r="E42" s="274"/>
      <c r="F42" s="274"/>
      <c r="G42" s="274"/>
      <c r="H42" s="274"/>
      <c r="I42" s="276"/>
    </row>
    <row r="43" spans="2:13" ht="30" customHeight="1">
      <c r="B43" s="149" t="s">
        <v>896</v>
      </c>
      <c r="C43" s="261">
        <f>IF(DAY(EOMONTH(DATE(YEAR('모바일 및 PC'!$A$4),$B$30,1),0))=I40,"",I40+1)</f>
        <v>23</v>
      </c>
      <c r="D43" s="180">
        <f>IF(C43="","",IF(DAY(EOMONTH(DATE(YEAR('모바일 및 PC'!$A$4),$B$30,1),0))=C43,"",C43+1))</f>
        <v>24</v>
      </c>
      <c r="E43" s="180">
        <f>IF(D43="","",IF(DAY(EOMONTH(DATE(YEAR('모바일 및 PC'!$A$4),$B$30,1),0))=D43,"",D43+1))</f>
        <v>25</v>
      </c>
      <c r="F43" s="180">
        <f>IF(E43="","",IF(DAY(EOMONTH(DATE(YEAR('모바일 및 PC'!$A$4),$B$30,1),0))=E43,"",E43+1))</f>
        <v>26</v>
      </c>
      <c r="G43" s="180">
        <f>IF(F43="","",IF(DAY(EOMONTH(DATE(YEAR('모바일 및 PC'!$A$4),$B$30,1),0))=F43,"",F43+1))</f>
        <v>27</v>
      </c>
      <c r="H43" s="180">
        <f>IF(G43="","",IF(DAY(EOMONTH(DATE(YEAR('모바일 및 PC'!$A$4),$B$30,1),0))=G43,"",G43+1))</f>
        <v>28</v>
      </c>
      <c r="I43" s="181">
        <f>IF(H43="","",IF(DAY(EOMONTH(DATE(YEAR('모바일 및 PC'!$A$4),$B$30,1),0))=H43,"",H43+1))</f>
        <v>29</v>
      </c>
    </row>
    <row r="44" spans="2:13" ht="30" customHeight="1">
      <c r="B44" s="148" t="s">
        <v>885</v>
      </c>
      <c r="C44" s="274"/>
      <c r="D44" s="274" t="s">
        <v>4889</v>
      </c>
      <c r="E44" s="274" t="s">
        <v>4890</v>
      </c>
      <c r="F44" s="274" t="s">
        <v>4891</v>
      </c>
      <c r="G44" s="274" t="s">
        <v>4892</v>
      </c>
      <c r="H44" s="274" t="s">
        <v>4893</v>
      </c>
      <c r="I44" s="276"/>
    </row>
    <row r="45" spans="2:13" ht="30" customHeight="1">
      <c r="B45" s="148" t="s">
        <v>885</v>
      </c>
      <c r="C45" s="274"/>
      <c r="D45" s="274"/>
      <c r="E45" s="274"/>
      <c r="F45" s="274"/>
      <c r="G45" s="274"/>
      <c r="H45" s="274" t="s">
        <v>4894</v>
      </c>
      <c r="I45" s="276"/>
    </row>
    <row r="46" spans="2:13" ht="30" customHeight="1">
      <c r="B46" s="149" t="s">
        <v>897</v>
      </c>
      <c r="C46" s="261">
        <f>IF(I43="","",IF(DAY(EOMONTH(DATE(YEAR('모바일 및 PC'!$A$4),$B$30,1),0))=I43,"",I43+1))</f>
        <v>30</v>
      </c>
      <c r="D46" s="180" t="str">
        <f>IF(C46="","",IF(DAY(EOMONTH(DATE(YEAR('모바일 및 PC'!$A$4),$B$30,1),0))=C46,"",C46+1))</f>
        <v/>
      </c>
      <c r="E46" s="180" t="str">
        <f>IF(D46="","",IF(DAY(EOMONTH(DATE(YEAR('모바일 및 PC'!$A$4),$B$30,1),0))=D46,"",D46+1))</f>
        <v/>
      </c>
      <c r="F46" s="180" t="str">
        <f>IF(E46="","",IF(DAY(EOMONTH(DATE(YEAR('모바일 및 PC'!$A$4),$B$30,1),0))=E46,"",E46+1))</f>
        <v/>
      </c>
      <c r="G46" s="180" t="str">
        <f>IF(F46="","",IF(DAY(EOMONTH(DATE(YEAR('모바일 및 PC'!$A$4),$B$30,1),0))=F46,"",F46+1))</f>
        <v/>
      </c>
      <c r="H46" s="180" t="str">
        <f>IF(G46="","",IF(DAY(EOMONTH(DATE(YEAR('모바일 및 PC'!$A$4),$B$30,1),0))=G46,"",G46+1))</f>
        <v/>
      </c>
      <c r="I46" s="181" t="str">
        <f>IF(H46="","",IF(DAY(EOMONTH(DATE(YEAR('모바일 및 PC'!$A$4),$B$30,1),0))=H46,"",H46+1))</f>
        <v/>
      </c>
    </row>
    <row r="47" spans="2:13" ht="30" customHeight="1">
      <c r="B47" s="148" t="s">
        <v>885</v>
      </c>
      <c r="C47" s="274"/>
      <c r="D47" s="274"/>
      <c r="E47" s="274"/>
      <c r="F47" s="274"/>
      <c r="G47" s="274"/>
      <c r="H47" s="274"/>
      <c r="I47" s="276"/>
    </row>
    <row r="48" spans="2:13" ht="30" customHeight="1" thickBot="1">
      <c r="B48" s="151" t="s">
        <v>885</v>
      </c>
      <c r="C48" s="277"/>
      <c r="D48" s="277"/>
      <c r="E48" s="277"/>
      <c r="F48" s="277"/>
      <c r="G48" s="277"/>
      <c r="H48" s="277"/>
      <c r="I48" s="278"/>
    </row>
    <row r="51" spans="3:9">
      <c r="C51" s="26">
        <f t="shared" ref="C51:I51" si="33">COUNTA(C32:C33,C35:C36,C38:C39,C41:C42,C44:C45,C47:C48)</f>
        <v>4</v>
      </c>
      <c r="D51" s="26">
        <f t="shared" si="33"/>
        <v>1</v>
      </c>
      <c r="E51" s="26">
        <f t="shared" si="33"/>
        <v>3</v>
      </c>
      <c r="F51" s="26">
        <f t="shared" si="33"/>
        <v>2</v>
      </c>
      <c r="G51" s="26">
        <f t="shared" si="33"/>
        <v>4</v>
      </c>
      <c r="H51" s="26">
        <f t="shared" si="33"/>
        <v>4</v>
      </c>
      <c r="I51" s="26">
        <f t="shared" si="33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당월 자료실</vt:lpstr>
      <vt:lpstr>당월 리포트</vt:lpstr>
      <vt:lpstr>유입 종류</vt:lpstr>
      <vt:lpstr>top6기사(당월)</vt:lpstr>
      <vt:lpstr>top6기사(전체)</vt:lpstr>
      <vt:lpstr>캘린더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2024-09-06T10:52:05Z</dcterms:modified>
</cp:coreProperties>
</file>