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9c2bf77b41f9f2c0/바탕 화면/바탕화면/Prain Global/SK Innovation/국문/8월 뉴스룸/"/>
    </mc:Choice>
  </mc:AlternateContent>
  <xr:revisionPtr revIDLastSave="25" documentId="8_{6DB5AB74-FC5C-4D95-A381-F94F9C647A23}" xr6:coauthVersionLast="47" xr6:coauthVersionMax="47" xr10:uidLastSave="{6FE3B12B-CF10-4D2D-8972-FE4A6B66443C}"/>
  <bookViews>
    <workbookView xWindow="-120" yWindow="-120" windowWidth="57840" windowHeight="15720" tabRatio="852" xr2:uid="{00000000-000D-0000-FFFF-FFFF00000000}"/>
  </bookViews>
  <sheets>
    <sheet name="유입 종류" sheetId="17" r:id="rId1"/>
  </sheets>
  <definedNames>
    <definedName name="기획자료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7" l="1"/>
  <c r="L4" i="17"/>
  <c r="L5" i="17"/>
  <c r="L6" i="17"/>
  <c r="L7" i="17"/>
  <c r="L8" i="17"/>
  <c r="L9" i="17"/>
  <c r="L10" i="17"/>
  <c r="L11" i="17"/>
  <c r="L3" i="17"/>
  <c r="J4" i="17"/>
  <c r="J5" i="17"/>
  <c r="J6" i="17"/>
  <c r="J7" i="17"/>
  <c r="J8" i="17"/>
  <c r="J9" i="17"/>
  <c r="J10" i="17"/>
  <c r="J11" i="17"/>
  <c r="J3" i="17"/>
  <c r="K3" i="17"/>
  <c r="K4" i="17"/>
  <c r="K5" i="17"/>
  <c r="K6" i="17"/>
  <c r="K7" i="17"/>
  <c r="K8" i="17"/>
  <c r="K9" i="17"/>
  <c r="K10" i="17"/>
  <c r="K11" i="17"/>
  <c r="G3" i="17"/>
  <c r="G4" i="17"/>
  <c r="G5" i="17"/>
  <c r="G6" i="17"/>
  <c r="G7" i="17"/>
  <c r="G8" i="17"/>
  <c r="G9" i="17"/>
  <c r="H6" i="17" l="1"/>
  <c r="H11" i="17"/>
  <c r="H10" i="17"/>
  <c r="H9" i="17"/>
  <c r="H8" i="17"/>
  <c r="H7" i="17"/>
  <c r="H5" i="17"/>
  <c r="H3" i="17"/>
  <c r="F2" i="17"/>
  <c r="G2" i="17"/>
  <c r="M4" i="17" l="1"/>
  <c r="M5" i="17"/>
  <c r="M6" i="17"/>
  <c r="M7" i="17"/>
  <c r="M8" i="17"/>
  <c r="M9" i="17"/>
  <c r="E10" i="17"/>
  <c r="E11" i="17"/>
  <c r="G17" i="17"/>
  <c r="G18" i="17"/>
  <c r="G19" i="17"/>
  <c r="G20" i="17"/>
  <c r="G21" i="17"/>
  <c r="G22" i="17"/>
  <c r="G11" i="17" l="1"/>
  <c r="M11" i="17" s="1"/>
  <c r="G10" i="17"/>
  <c r="M10" i="17" s="1"/>
  <c r="M3" i="17"/>
</calcChain>
</file>

<file path=xl/sharedStrings.xml><?xml version="1.0" encoding="utf-8"?>
<sst xmlns="http://schemas.openxmlformats.org/spreadsheetml/2006/main" count="61" uniqueCount="43">
  <si>
    <t>PV</t>
    <phoneticPr fontId="1" type="noConversion"/>
  </si>
  <si>
    <t>UV</t>
    <phoneticPr fontId="1" type="noConversion"/>
  </si>
  <si>
    <t>구분</t>
  </si>
  <si>
    <t>Paid Search</t>
  </si>
  <si>
    <t>Organic Search</t>
  </si>
  <si>
    <t>Direct</t>
  </si>
  <si>
    <t>Referral</t>
  </si>
  <si>
    <t>Organic Video</t>
  </si>
  <si>
    <t>Organic Social</t>
  </si>
  <si>
    <t>종류</t>
    <phoneticPr fontId="1" type="noConversion"/>
  </si>
  <si>
    <t>검색</t>
  </si>
  <si>
    <t>타사이트</t>
  </si>
  <si>
    <t>유료검색</t>
  </si>
  <si>
    <t>유료검색</t>
    <phoneticPr fontId="1" type="noConversion"/>
  </si>
  <si>
    <t>검색</t>
    <phoneticPr fontId="1" type="noConversion"/>
  </si>
  <si>
    <t>직접유입</t>
  </si>
  <si>
    <t>직접유입</t>
    <phoneticPr fontId="1" type="noConversion"/>
  </si>
  <si>
    <t>타사이트</t>
    <phoneticPr fontId="1" type="noConversion"/>
  </si>
  <si>
    <t>Paid Social</t>
    <phoneticPr fontId="1" type="noConversion"/>
  </si>
  <si>
    <t>SNS 오가닉</t>
  </si>
  <si>
    <t>SNS 오가닉</t>
    <phoneticPr fontId="1" type="noConversion"/>
  </si>
  <si>
    <t>SNS 광고</t>
  </si>
  <si>
    <t>SNS 광고</t>
    <phoneticPr fontId="1" type="noConversion"/>
  </si>
  <si>
    <t>영상매체</t>
  </si>
  <si>
    <t>영상매체</t>
    <phoneticPr fontId="1" type="noConversion"/>
  </si>
  <si>
    <t>차트 작성용으로 자동생성되니 신경쓰지마시오</t>
    <phoneticPr fontId="1" type="noConversion"/>
  </si>
  <si>
    <t>A열에 못보던 항목 생기면 여기에 영문이름 그대로 적고 K열에 한글이름 추가할 것</t>
    <phoneticPr fontId="1" type="noConversion"/>
  </si>
  <si>
    <t>복붙용 표</t>
    <phoneticPr fontId="1" type="noConversion"/>
  </si>
  <si>
    <t>없는 수치임</t>
  </si>
  <si>
    <t>일일보고서 최종 &gt; 날짜선정 &gt; 신규사용자 기본 채널 그룹</t>
    <phoneticPr fontId="1" type="noConversion"/>
  </si>
  <si>
    <t>Organic Shopping</t>
  </si>
  <si>
    <t>자연 쇼핑유입</t>
    <phoneticPr fontId="1" type="noConversion"/>
  </si>
  <si>
    <t>전달대비변화</t>
    <phoneticPr fontId="1" type="noConversion"/>
  </si>
  <si>
    <t>전달대비변화 자동입력 위해 거쳐가는 데이터이므로 절대 건드리지 마시오</t>
    <phoneticPr fontId="1" type="noConversion"/>
  </si>
  <si>
    <t>Unassigned</t>
  </si>
  <si>
    <t>19,777(59.53%)</t>
  </si>
  <si>
    <t>10,603(31.92%)</t>
  </si>
  <si>
    <t>967(2.91%)</t>
  </si>
  <si>
    <t>1,781(5.36%)</t>
  </si>
  <si>
    <t>17(0.05%)</t>
  </si>
  <si>
    <t>6(0.02%)</t>
  </si>
  <si>
    <t>이번달</t>
    <phoneticPr fontId="1" type="noConversion"/>
  </si>
  <si>
    <t>지난달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</si>
</sst>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_ "/>
    <numFmt numFmtId="178" formatCode="0.0%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rgb="FFFFFFFF"/>
      <name val="나눔고딕"/>
      <family val="3"/>
      <charset val="129"/>
    </font>
    <font>
      <sz val="9"/>
      <color rgb="FF404040"/>
      <name val="나눔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9"/>
      <name val="나눔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0" fontId="3" fillId="7" borderId="12" xfId="0" applyFont="1" applyFill="1" applyBorder="1" applyAlignment="1">
      <alignment horizontal="center" vertical="center" wrapText="1" readingOrder="1"/>
    </xf>
    <xf numFmtId="0" fontId="3" fillId="7" borderId="13" xfId="0" applyFont="1" applyFill="1" applyBorder="1" applyAlignment="1">
      <alignment horizontal="center" vertical="center" wrapText="1" readingOrder="1"/>
    </xf>
    <xf numFmtId="10" fontId="0" fillId="0" borderId="0" xfId="0" applyNumberFormat="1">
      <alignment vertical="center"/>
    </xf>
    <xf numFmtId="0" fontId="4" fillId="3" borderId="8" xfId="0" applyFont="1" applyFill="1" applyBorder="1" applyAlignment="1">
      <alignment horizontal="center" vertical="center" wrapText="1" readingOrder="1"/>
    </xf>
    <xf numFmtId="0" fontId="0" fillId="0" borderId="1" xfId="0" applyBorder="1">
      <alignment vertical="center"/>
    </xf>
    <xf numFmtId="178" fontId="0" fillId="6" borderId="3" xfId="0" applyNumberFormat="1" applyFill="1" applyBorder="1">
      <alignment vertical="center"/>
    </xf>
    <xf numFmtId="178" fontId="0" fillId="6" borderId="5" xfId="0" applyNumberFormat="1" applyFill="1" applyBorder="1">
      <alignment vertical="center"/>
    </xf>
    <xf numFmtId="178" fontId="0" fillId="6" borderId="7" xfId="0" applyNumberFormat="1" applyFill="1" applyBorder="1">
      <alignment vertical="center"/>
    </xf>
    <xf numFmtId="0" fontId="3" fillId="4" borderId="2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3" fillId="4" borderId="6" xfId="0" applyFont="1" applyFill="1" applyBorder="1" applyAlignment="1">
      <alignment horizontal="center" vertical="center" wrapText="1" readingOrder="1"/>
    </xf>
    <xf numFmtId="10" fontId="0" fillId="0" borderId="1" xfId="0" applyNumberFormat="1" applyBorder="1">
      <alignment vertical="center"/>
    </xf>
    <xf numFmtId="10" fontId="6" fillId="0" borderId="1" xfId="0" applyNumberFormat="1" applyFont="1" applyBorder="1">
      <alignment vertical="center"/>
    </xf>
    <xf numFmtId="0" fontId="8" fillId="8" borderId="14" xfId="0" applyFont="1" applyFill="1" applyBorder="1" applyAlignment="1">
      <alignment horizontal="center" vertical="center" wrapText="1" readingOrder="1"/>
    </xf>
    <xf numFmtId="0" fontId="8" fillId="8" borderId="14" xfId="0" applyFont="1" applyFill="1" applyBorder="1" applyAlignment="1">
      <alignment horizontal="center" vertical="center" readingOrder="1"/>
    </xf>
    <xf numFmtId="0" fontId="6" fillId="0" borderId="0" xfId="0" applyFont="1">
      <alignment vertical="center"/>
    </xf>
    <xf numFmtId="0" fontId="4" fillId="6" borderId="8" xfId="0" applyFont="1" applyFill="1" applyBorder="1" applyAlignment="1">
      <alignment horizontal="center" vertical="center" wrapText="1" readingOrder="1"/>
    </xf>
    <xf numFmtId="177" fontId="6" fillId="6" borderId="0" xfId="0" applyNumberFormat="1" applyFont="1" applyFill="1">
      <alignment vertical="center"/>
    </xf>
    <xf numFmtId="10" fontId="6" fillId="6" borderId="0" xfId="0" applyNumberFormat="1" applyFont="1" applyFill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>
      <alignment vertical="center"/>
    </xf>
  </cellXfs>
  <cellStyles count="2">
    <cellStyle name="표준" xfId="0" builtinId="0"/>
    <cellStyle name="표준 2" xfId="1" xr:uid="{00000000-0005-0000-0000-000003000000}"/>
  </cellStyles>
  <dxfs count="3">
    <dxf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00605B"/>
      <color rgb="FF00C0B7"/>
      <color rgb="FFC1FFFC"/>
      <color rgb="FF009A93"/>
      <color rgb="FFF4750C"/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9A9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4D-49C2-A8F9-5BECAACB81CD}"/>
              </c:ext>
            </c:extLst>
          </c:dPt>
          <c:dPt>
            <c:idx val="1"/>
            <c:bubble3D val="0"/>
            <c:spPr>
              <a:solidFill>
                <a:srgbClr val="00C0B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D-49C2-A8F9-5BECAACB81CD}"/>
              </c:ext>
            </c:extLst>
          </c:dPt>
          <c:dPt>
            <c:idx val="2"/>
            <c:bubble3D val="0"/>
            <c:spPr>
              <a:solidFill>
                <a:srgbClr val="C1FFF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4D-49C2-A8F9-5BECAACB81CD}"/>
              </c:ext>
            </c:extLst>
          </c:dPt>
          <c:dPt>
            <c:idx val="3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4D-49C2-A8F9-5BECAACB81CD}"/>
              </c:ext>
            </c:extLst>
          </c:dPt>
          <c:dPt>
            <c:idx val="4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4D-49C2-A8F9-5BECAACB81CD}"/>
              </c:ext>
            </c:extLst>
          </c:dPt>
          <c:dPt>
            <c:idx val="5"/>
            <c:bubble3D val="0"/>
            <c:spPr>
              <a:solidFill>
                <a:srgbClr val="00605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B4D-49C2-A8F9-5BECAACB81CD}"/>
              </c:ext>
            </c:extLst>
          </c:dPt>
          <c:dLbls>
            <c:dLbl>
              <c:idx val="2"/>
              <c:layout>
                <c:manualLayout>
                  <c:x val="-4.9619903706726925E-3"/>
                  <c:y val="-0.1069495922554149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4D-49C2-A8F9-5BECAACB81C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755F3E8-E46F-4F2C-85B0-B4FC2071F36A}" type="CATEGORYNAME">
                      <a:rPr lang="ko-KR" altLang="en-US">
                        <a:solidFill>
                          <a:schemeClr val="bg1"/>
                        </a:solidFill>
                      </a:rPr>
                      <a:pPr/>
                      <a:t>[범주 이름]</a:t>
                    </a:fld>
                    <a:r>
                      <a:rPr lang="en-US" altLang="ko-KR" baseline="0">
                        <a:solidFill>
                          <a:schemeClr val="bg1"/>
                        </a:solidFill>
                      </a:rPr>
                      <a:t>, </a:t>
                    </a:r>
                    <a:fld id="{5690BAB7-3D9B-465B-A681-4445EE294A52}" type="VALUE">
                      <a:rPr lang="en-US" altLang="ko-KR" baseline="0">
                        <a:solidFill>
                          <a:schemeClr val="bg1"/>
                        </a:solidFill>
                      </a:rPr>
                      <a:pPr/>
                      <a:t>[값]</a:t>
                    </a:fld>
                    <a:endParaRPr lang="en-US" altLang="ko-KR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2B4D-49C2-A8F9-5BECAACB8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'유입 종류'!$F$17:$F$22</c:f>
              <c:strCache>
                <c:ptCount val="6"/>
                <c:pt idx="0">
                  <c:v>검색</c:v>
                </c:pt>
                <c:pt idx="1">
                  <c:v>직접유입</c:v>
                </c:pt>
                <c:pt idx="2">
                  <c:v>타사이트</c:v>
                </c:pt>
                <c:pt idx="3">
                  <c:v>SNS 오가닉</c:v>
                </c:pt>
                <c:pt idx="4">
                  <c:v>영상매체</c:v>
                </c:pt>
                <c:pt idx="5">
                  <c:v>유료검색</c:v>
                </c:pt>
              </c:strCache>
            </c:strRef>
          </c:cat>
          <c:val>
            <c:numRef>
              <c:f>'유입 종류'!$G$17:$G$22</c:f>
              <c:numCache>
                <c:formatCode>0.0%</c:formatCode>
                <c:ptCount val="6"/>
                <c:pt idx="0">
                  <c:v>0.75031906253625713</c:v>
                </c:pt>
                <c:pt idx="1">
                  <c:v>0.17039873148470433</c:v>
                </c:pt>
                <c:pt idx="2">
                  <c:v>4.0569284913176316E-2</c:v>
                </c:pt>
                <c:pt idx="3">
                  <c:v>3.7552693661290944E-2</c:v>
                </c:pt>
                <c:pt idx="4">
                  <c:v>5.8011370228564798E-4</c:v>
                </c:pt>
                <c:pt idx="5">
                  <c:v>2.3204548091425919E-4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4D-49C2-A8F9-5BECAACB8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186690</xdr:colOff>
      <xdr:row>16</xdr:row>
      <xdr:rowOff>118110</xdr:rowOff>
    </xdr:from>
    <xdr:to>
      <xdr:col>10</xdr:col>
      <xdr:colOff>238125</xdr:colOff>
      <xdr:row>33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6">
    <tabColor theme="7" tint="0.79998168889431442"/>
  </sheetPr>
  <dimension ref="A1:R26"/>
  <sheetViews>
    <sheetView tabSelected="1" zoomScaleNormal="100" workbookViewId="0">
      <selection activeCell="P18" sqref="P18"/>
    </sheetView>
  </sheetViews>
  <sheetFormatPr defaultRowHeight="16.5" x14ac:dyDescent="0.3"/>
  <cols>
    <col min="1" max="1" width="17.875" style="1" bestFit="1" customWidth="1"/>
    <col min="2" max="3" width="14.875" style="1" customWidth="1"/>
    <col min="6" max="7" width="21.875" customWidth="1"/>
    <col min="8" max="8" width="17.625" bestFit="1" customWidth="1"/>
    <col min="9" max="10" width="12.375" customWidth="1"/>
    <col min="15" max="15" width="14.125" customWidth="1"/>
    <col min="16" max="16" width="77.875" bestFit="1" customWidth="1"/>
  </cols>
  <sheetData>
    <row r="1" spans="1:18" ht="17.25" thickBot="1" x14ac:dyDescent="0.35">
      <c r="A1" s="1" t="s">
        <v>9</v>
      </c>
      <c r="B1" s="1" t="s">
        <v>1</v>
      </c>
      <c r="C1" s="1" t="s">
        <v>0</v>
      </c>
      <c r="E1" s="25" t="s">
        <v>27</v>
      </c>
      <c r="F1" s="26"/>
      <c r="G1" s="27"/>
      <c r="J1" s="2" t="s">
        <v>33</v>
      </c>
    </row>
    <row r="2" spans="1:18" ht="17.25" thickBot="1" x14ac:dyDescent="0.35">
      <c r="A2" s="1" t="s">
        <v>4</v>
      </c>
      <c r="B2" s="1">
        <v>19401</v>
      </c>
      <c r="C2" s="1">
        <v>18344</v>
      </c>
      <c r="E2" s="4" t="s">
        <v>2</v>
      </c>
      <c r="F2" s="5" t="e">
        <f>IF(#REF!-1=0,12,#REF!-1)&amp;"월"</f>
        <v>#REF!</v>
      </c>
      <c r="G2" s="5" t="e">
        <f>#REF!&amp;"월"</f>
        <v>#REF!</v>
      </c>
      <c r="H2" s="5" t="s">
        <v>32</v>
      </c>
      <c r="J2" t="s">
        <v>42</v>
      </c>
      <c r="K2" t="s">
        <v>42</v>
      </c>
      <c r="L2" t="s">
        <v>41</v>
      </c>
      <c r="M2" t="s">
        <v>41</v>
      </c>
    </row>
    <row r="3" spans="1:18" ht="18" thickTop="1" thickBot="1" x14ac:dyDescent="0.35">
      <c r="A3" s="1" t="s">
        <v>5</v>
      </c>
      <c r="B3" s="1">
        <v>4406</v>
      </c>
      <c r="C3" s="1">
        <v>4126</v>
      </c>
      <c r="E3" s="17" t="s">
        <v>10</v>
      </c>
      <c r="F3" s="7" t="s">
        <v>35</v>
      </c>
      <c r="G3" s="20" t="str">
        <f t="shared" ref="G3:G11" si="0">IFERROR(CONCATENATE(TEXT(VLOOKUP(VLOOKUP(E3,O:P,2,FALSE),A:B,2,FALSE),"#,###")&amp;"("&amp;TEXT(VLOOKUP(VLOOKUP(E3,O:P,2,FALSE),A:B,2,FALSE)/SUM(B:B),"0.00%")&amp;")"),"없는 수치임")</f>
        <v>19,401(75.03%)</v>
      </c>
      <c r="H3" s="20" t="str">
        <f>IF(L3 &gt;= J3, "▲", "▼") &amp;  TEXT(ABS(J3 - L3), "#,##0") &amp;
IF(M3 &gt;= K3, " (▲", " (▼") &amp; TEXT(ABS(M3 - K3), "0.##%p") &amp; ")"</f>
        <v>▼376 (▲15.5%p)</v>
      </c>
      <c r="I3" s="19"/>
      <c r="J3" s="21">
        <f>VALUE(IF(ISNUMBER(SEARCH(",",F3))=TRUE,(LEFT(F3,SEARCH(",",F3)-1)&amp;MID(F3,SEARCH(",",F3)+1,3)),LEFT(F3,SEARCH("(",F3)-1)))</f>
        <v>19777</v>
      </c>
      <c r="K3" s="22">
        <f t="shared" ref="K3:K11" si="1">MID(F3,SEARCH("(",F3)+1,SEARCH(")",F3)-SEARCH("(",F3)-2)/100</f>
        <v>0.59530000000000005</v>
      </c>
      <c r="L3" s="21">
        <f>VALUE(IF(ISNUMBER(SEARCH(",",G3))=TRUE,(LEFT(G3,SEARCH(",",G3)-1)&amp;MID(G3,SEARCH(",",G3)+1,3)),LEFT(G3,SEARCH("(",G3)-1)))</f>
        <v>19401</v>
      </c>
      <c r="M3" s="22">
        <f t="shared" ref="M3:M11" si="2">MID(G3,SEARCH("(",G3)+1,SEARCH(")",G3)-SEARCH("(",G3)-2)/100</f>
        <v>0.75029999999999997</v>
      </c>
      <c r="N3" s="3"/>
    </row>
    <row r="4" spans="1:18" ht="18" thickTop="1" thickBot="1" x14ac:dyDescent="0.35">
      <c r="A4" s="1" t="s">
        <v>6</v>
      </c>
      <c r="B4" s="1">
        <v>1049</v>
      </c>
      <c r="C4" s="1">
        <v>949</v>
      </c>
      <c r="E4" s="17" t="s">
        <v>15</v>
      </c>
      <c r="F4" s="7" t="s">
        <v>36</v>
      </c>
      <c r="G4" s="20" t="str">
        <f t="shared" si="0"/>
        <v>4,406(17.04%)</v>
      </c>
      <c r="H4" s="20" t="str">
        <f>IF(L4 &gt;= J4, "▲", "▼") &amp;  TEXT(ABS(J4 - L4), "#,##0") &amp;
IF(M4 &gt;= K4, " (▲", " (▼") &amp; TEXT(ABS(M4 - K4), "0.##%p") &amp; ")"</f>
        <v>▼6,197 (▼14.88%p)</v>
      </c>
      <c r="I4" s="19"/>
      <c r="J4" s="21">
        <f t="shared" ref="J4:J11" si="3">VALUE(IF(ISNUMBER(SEARCH(",",F4))=TRUE,(LEFT(F4,SEARCH(",",F4)-1)&amp;MID(F4,SEARCH(",",F4)+1,3)),LEFT(F4,SEARCH("(",F4)-1)))</f>
        <v>10603</v>
      </c>
      <c r="K4" s="22">
        <f t="shared" si="1"/>
        <v>0.31920000000000004</v>
      </c>
      <c r="L4" s="21">
        <f t="shared" ref="L4:L11" si="4">VALUE(IF(ISNUMBER(SEARCH(",",G4))=TRUE,(LEFT(G4,SEARCH(",",G4)-1)&amp;MID(G4,SEARCH(",",G4)+1,3)),LEFT(G4,SEARCH("(",G4)-1)))</f>
        <v>4406</v>
      </c>
      <c r="M4" s="22">
        <f t="shared" si="2"/>
        <v>0.1704</v>
      </c>
      <c r="N4" s="3"/>
      <c r="O4" s="8" t="s">
        <v>14</v>
      </c>
      <c r="P4" s="15" t="s">
        <v>4</v>
      </c>
      <c r="R4" s="29"/>
    </row>
    <row r="5" spans="1:18" ht="18" thickTop="1" thickBot="1" x14ac:dyDescent="0.35">
      <c r="A5" s="1" t="s">
        <v>8</v>
      </c>
      <c r="B5" s="1">
        <v>971</v>
      </c>
      <c r="C5" s="1">
        <v>881</v>
      </c>
      <c r="E5" s="17" t="s">
        <v>11</v>
      </c>
      <c r="F5" s="7" t="s">
        <v>37</v>
      </c>
      <c r="G5" s="20" t="str">
        <f t="shared" si="0"/>
        <v>1,049(4.06%)</v>
      </c>
      <c r="H5" s="20" t="str">
        <f t="shared" ref="H4:H11" si="5">IF(L5 &gt;= J5, "▲", "▼") &amp;  TEXT(ABS(J5 - L5), "#,##0") &amp;
IF(M5 &gt;= K5, " (▲", " (▼") &amp; TEXT(ABS(M5 - K5), "0.##%p") &amp; ")"</f>
        <v>▲82 (▲1.15%p)</v>
      </c>
      <c r="I5" s="19"/>
      <c r="J5" s="21">
        <f t="shared" si="3"/>
        <v>967</v>
      </c>
      <c r="K5" s="22">
        <f t="shared" si="1"/>
        <v>2.9100000000000001E-2</v>
      </c>
      <c r="L5" s="21">
        <f t="shared" si="4"/>
        <v>1049</v>
      </c>
      <c r="M5" s="22">
        <f t="shared" si="2"/>
        <v>4.0599999999999997E-2</v>
      </c>
      <c r="N5" s="3"/>
      <c r="O5" s="8" t="s">
        <v>16</v>
      </c>
      <c r="P5" s="15" t="s">
        <v>5</v>
      </c>
    </row>
    <row r="6" spans="1:18" ht="18" thickTop="1" thickBot="1" x14ac:dyDescent="0.35">
      <c r="A6" s="1" t="s">
        <v>7</v>
      </c>
      <c r="B6" s="1">
        <v>15</v>
      </c>
      <c r="C6" s="1">
        <v>12</v>
      </c>
      <c r="E6" s="17" t="s">
        <v>19</v>
      </c>
      <c r="F6" s="7" t="s">
        <v>38</v>
      </c>
      <c r="G6" s="20" t="str">
        <f t="shared" si="0"/>
        <v>971(3.76%)</v>
      </c>
      <c r="H6" s="20" t="str">
        <f t="shared" si="5"/>
        <v>▼810 (▼1.6%p)</v>
      </c>
      <c r="I6" s="19"/>
      <c r="J6" s="21">
        <f t="shared" si="3"/>
        <v>1781</v>
      </c>
      <c r="K6" s="22">
        <f t="shared" si="1"/>
        <v>5.3600000000000002E-2</v>
      </c>
      <c r="L6" s="21">
        <f t="shared" si="4"/>
        <v>971</v>
      </c>
      <c r="M6" s="22">
        <f t="shared" si="2"/>
        <v>3.7599999999999995E-2</v>
      </c>
      <c r="N6" s="3"/>
      <c r="O6" s="8" t="s">
        <v>17</v>
      </c>
      <c r="P6" s="15" t="s">
        <v>6</v>
      </c>
    </row>
    <row r="7" spans="1:18" ht="18" thickTop="1" thickBot="1" x14ac:dyDescent="0.35">
      <c r="A7" s="1" t="s">
        <v>3</v>
      </c>
      <c r="B7" s="1">
        <v>6</v>
      </c>
      <c r="C7" s="1">
        <v>4</v>
      </c>
      <c r="E7" s="17" t="s">
        <v>23</v>
      </c>
      <c r="F7" s="7" t="s">
        <v>39</v>
      </c>
      <c r="G7" s="20" t="str">
        <f t="shared" si="0"/>
        <v>15(0.06%)</v>
      </c>
      <c r="H7" s="20" t="str">
        <f t="shared" si="5"/>
        <v>▼2 (▲0.01%p)</v>
      </c>
      <c r="I7" s="19"/>
      <c r="J7" s="21">
        <f t="shared" si="3"/>
        <v>17</v>
      </c>
      <c r="K7" s="22">
        <f t="shared" si="1"/>
        <v>5.0000000000000001E-4</v>
      </c>
      <c r="L7" s="21">
        <f t="shared" si="4"/>
        <v>15</v>
      </c>
      <c r="M7" s="22">
        <f t="shared" si="2"/>
        <v>5.9999999999999995E-4</v>
      </c>
      <c r="O7" s="8" t="s">
        <v>20</v>
      </c>
      <c r="P7" s="15" t="s">
        <v>8</v>
      </c>
    </row>
    <row r="8" spans="1:18" ht="18" thickTop="1" thickBot="1" x14ac:dyDescent="0.35">
      <c r="A8" s="1" t="s">
        <v>34</v>
      </c>
      <c r="B8" s="1">
        <v>9</v>
      </c>
      <c r="C8" s="1">
        <v>2</v>
      </c>
      <c r="E8" s="17" t="s">
        <v>12</v>
      </c>
      <c r="F8" s="7" t="s">
        <v>40</v>
      </c>
      <c r="G8" s="20" t="str">
        <f t="shared" si="0"/>
        <v>6(0.02%)</v>
      </c>
      <c r="H8" s="20" t="str">
        <f t="shared" si="5"/>
        <v>▲0 (▲0.%p)</v>
      </c>
      <c r="I8" s="19"/>
      <c r="J8" s="21">
        <f t="shared" si="3"/>
        <v>6</v>
      </c>
      <c r="K8" s="22">
        <f t="shared" si="1"/>
        <v>2.0000000000000001E-4</v>
      </c>
      <c r="L8" s="21">
        <f t="shared" si="4"/>
        <v>6</v>
      </c>
      <c r="M8" s="22">
        <f t="shared" si="2"/>
        <v>2.0000000000000001E-4</v>
      </c>
      <c r="N8" s="3"/>
      <c r="O8" s="8" t="s">
        <v>24</v>
      </c>
      <c r="P8" s="15" t="s">
        <v>7</v>
      </c>
    </row>
    <row r="9" spans="1:18" ht="18" thickTop="1" thickBot="1" x14ac:dyDescent="0.35">
      <c r="E9" s="17" t="s">
        <v>21</v>
      </c>
      <c r="F9" s="7" t="s">
        <v>28</v>
      </c>
      <c r="G9" s="20" t="str">
        <f t="shared" si="0"/>
        <v>없는 수치임</v>
      </c>
      <c r="H9" s="20" t="e">
        <f t="shared" si="5"/>
        <v>#VALUE!</v>
      </c>
      <c r="I9" s="19"/>
      <c r="J9" s="21" t="e">
        <f t="shared" si="3"/>
        <v>#VALUE!</v>
      </c>
      <c r="K9" s="22" t="e">
        <f t="shared" si="1"/>
        <v>#VALUE!</v>
      </c>
      <c r="L9" s="21" t="e">
        <f t="shared" si="4"/>
        <v>#VALUE!</v>
      </c>
      <c r="M9" s="22" t="e">
        <f t="shared" si="2"/>
        <v>#VALUE!</v>
      </c>
      <c r="O9" s="8" t="s">
        <v>13</v>
      </c>
      <c r="P9" s="15" t="s">
        <v>3</v>
      </c>
    </row>
    <row r="10" spans="1:18" ht="18" thickTop="1" thickBot="1" x14ac:dyDescent="0.35">
      <c r="E10" s="18" t="str">
        <f>O11</f>
        <v>자연 쇼핑유입</v>
      </c>
      <c r="F10" s="7" t="s">
        <v>28</v>
      </c>
      <c r="G10" s="20" t="str">
        <f t="shared" si="0"/>
        <v>없는 수치임</v>
      </c>
      <c r="H10" s="20" t="e">
        <f t="shared" si="5"/>
        <v>#VALUE!</v>
      </c>
      <c r="I10" s="19"/>
      <c r="J10" s="21" t="e">
        <f t="shared" si="3"/>
        <v>#VALUE!</v>
      </c>
      <c r="K10" s="22" t="e">
        <f t="shared" si="1"/>
        <v>#VALUE!</v>
      </c>
      <c r="L10" s="21" t="e">
        <f t="shared" si="4"/>
        <v>#VALUE!</v>
      </c>
      <c r="M10" s="22" t="e">
        <f t="shared" si="2"/>
        <v>#VALUE!</v>
      </c>
      <c r="O10" s="8" t="s">
        <v>22</v>
      </c>
      <c r="P10" s="15" t="s">
        <v>18</v>
      </c>
    </row>
    <row r="11" spans="1:18" ht="18" thickTop="1" thickBot="1" x14ac:dyDescent="0.35">
      <c r="E11" s="18">
        <f>O12</f>
        <v>0</v>
      </c>
      <c r="F11" s="7" t="s">
        <v>28</v>
      </c>
      <c r="G11" s="20" t="str">
        <f t="shared" si="0"/>
        <v>없는 수치임</v>
      </c>
      <c r="H11" s="20" t="e">
        <f t="shared" si="5"/>
        <v>#VALUE!</v>
      </c>
      <c r="I11" s="19"/>
      <c r="J11" s="21" t="e">
        <f t="shared" si="3"/>
        <v>#VALUE!</v>
      </c>
      <c r="K11" s="22" t="e">
        <f t="shared" si="1"/>
        <v>#VALUE!</v>
      </c>
      <c r="L11" s="21" t="e">
        <f t="shared" si="4"/>
        <v>#VALUE!</v>
      </c>
      <c r="M11" s="22" t="e">
        <f t="shared" si="2"/>
        <v>#VALUE!</v>
      </c>
      <c r="O11" s="8" t="s">
        <v>31</v>
      </c>
      <c r="P11" t="s">
        <v>30</v>
      </c>
    </row>
    <row r="12" spans="1:18" ht="17.25" thickTop="1" x14ac:dyDescent="0.3">
      <c r="O12" s="8"/>
      <c r="P12" s="16" t="s">
        <v>26</v>
      </c>
    </row>
    <row r="13" spans="1:18" x14ac:dyDescent="0.3">
      <c r="O13" s="8"/>
      <c r="P13" s="16" t="s">
        <v>26</v>
      </c>
    </row>
    <row r="14" spans="1:18" x14ac:dyDescent="0.3">
      <c r="O14" s="8"/>
      <c r="P14" s="16" t="s">
        <v>26</v>
      </c>
    </row>
    <row r="15" spans="1:18" ht="17.25" thickBot="1" x14ac:dyDescent="0.35"/>
    <row r="16" spans="1:18" ht="17.25" thickBot="1" x14ac:dyDescent="0.35">
      <c r="F16" s="23" t="s">
        <v>25</v>
      </c>
      <c r="G16" s="24"/>
      <c r="H16" s="6"/>
      <c r="I16" s="6"/>
      <c r="J16" s="6"/>
    </row>
    <row r="17" spans="5:10" x14ac:dyDescent="0.3">
      <c r="F17" s="12" t="s">
        <v>10</v>
      </c>
      <c r="G17" s="9">
        <f t="shared" ref="G17:G22" si="6">IFERROR((VLOOKUP(VLOOKUP(E3,O:P,2,FALSE),A:B,2,FALSE)/SUM(B:B)),0)</f>
        <v>0.75031906253625713</v>
      </c>
      <c r="H17" s="6"/>
      <c r="I17" s="6"/>
      <c r="J17" s="6"/>
    </row>
    <row r="18" spans="5:10" x14ac:dyDescent="0.3">
      <c r="F18" s="13" t="s">
        <v>15</v>
      </c>
      <c r="G18" s="10">
        <f t="shared" si="6"/>
        <v>0.17039873148470433</v>
      </c>
      <c r="H18" s="6"/>
      <c r="I18" s="6"/>
      <c r="J18" s="6"/>
    </row>
    <row r="19" spans="5:10" x14ac:dyDescent="0.3">
      <c r="F19" s="13" t="s">
        <v>11</v>
      </c>
      <c r="G19" s="10">
        <f t="shared" si="6"/>
        <v>4.0569284913176316E-2</v>
      </c>
      <c r="H19" s="6"/>
      <c r="I19" s="6"/>
      <c r="J19" s="6"/>
    </row>
    <row r="20" spans="5:10" x14ac:dyDescent="0.3">
      <c r="F20" s="13" t="s">
        <v>19</v>
      </c>
      <c r="G20" s="10">
        <f t="shared" si="6"/>
        <v>3.7552693661290944E-2</v>
      </c>
      <c r="H20" s="6"/>
      <c r="I20" s="6"/>
      <c r="J20" s="6"/>
    </row>
    <row r="21" spans="5:10" x14ac:dyDescent="0.3">
      <c r="F21" s="13" t="s">
        <v>23</v>
      </c>
      <c r="G21" s="10">
        <f t="shared" si="6"/>
        <v>5.8011370228564798E-4</v>
      </c>
      <c r="H21" s="6"/>
      <c r="I21" s="6"/>
      <c r="J21" s="6"/>
    </row>
    <row r="22" spans="5:10" ht="17.25" thickBot="1" x14ac:dyDescent="0.35">
      <c r="F22" s="14" t="s">
        <v>12</v>
      </c>
      <c r="G22" s="11">
        <f t="shared" si="6"/>
        <v>2.3204548091425919E-4</v>
      </c>
    </row>
    <row r="25" spans="5:10" x14ac:dyDescent="0.3">
      <c r="E25" s="28" t="s">
        <v>29</v>
      </c>
      <c r="F25" s="28"/>
      <c r="G25" s="28"/>
    </row>
    <row r="26" spans="5:10" x14ac:dyDescent="0.3">
      <c r="E26" s="28"/>
      <c r="F26" s="28"/>
      <c r="G26" s="28"/>
    </row>
  </sheetData>
  <mergeCells count="3">
    <mergeCell ref="F16:G16"/>
    <mergeCell ref="E1:G1"/>
    <mergeCell ref="E25:G26"/>
  </mergeCells>
  <phoneticPr fontId="1" type="noConversion"/>
  <conditionalFormatting sqref="G17:G22">
    <cfRule type="expression" dxfId="2" priority="3">
      <formula>_xlfn.ISFORMULA(G17)=FALSE</formula>
    </cfRule>
  </conditionalFormatting>
  <conditionalFormatting sqref="G3:H11">
    <cfRule type="expression" dxfId="0" priority="1">
      <formula>_xlfn.ISFORMULA(G3)=FALSE</formula>
    </cfRule>
  </conditionalFormatting>
  <conditionalFormatting sqref="P12:P14">
    <cfRule type="containsText" dxfId="1" priority="2" operator="containsText" text="못보던">
      <formula>NOT(ISERROR(SEARCH("못보던",P12)))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유입 종류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Joon Young Lee</cp:lastModifiedBy>
  <dcterms:created xsi:type="dcterms:W3CDTF">2023-08-08T10:46:38Z</dcterms:created>
  <dcterms:modified xsi:type="dcterms:W3CDTF">2024-09-06T10:29:13Z</dcterms:modified>
</cp:coreProperties>
</file>