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" l="1"/>
  <c r="O18" i="1"/>
  <c r="O4" i="1"/>
  <c r="O5" i="1"/>
  <c r="O19" i="1"/>
  <c r="O24" i="1"/>
  <c r="C13" i="1"/>
  <c r="C12" i="1"/>
  <c r="C10" i="1" s="1"/>
  <c r="C16" i="1" s="1"/>
  <c r="C5" i="1"/>
  <c r="C33" i="1"/>
  <c r="C8" i="1" s="1"/>
  <c r="C31" i="1"/>
  <c r="C6" i="1"/>
  <c r="C25" i="1"/>
  <c r="O3" i="1" l="1"/>
  <c r="O7" i="1" s="1"/>
  <c r="O6" i="1"/>
  <c r="C34" i="1"/>
  <c r="C9" i="1"/>
  <c r="C4" i="1"/>
  <c r="C15" i="1"/>
  <c r="C14" i="1" s="1"/>
</calcChain>
</file>

<file path=xl/sharedStrings.xml><?xml version="1.0" encoding="utf-8"?>
<sst xmlns="http://schemas.openxmlformats.org/spreadsheetml/2006/main" count="57" uniqueCount="47">
  <si>
    <t>항목</t>
    <phoneticPr fontId="1" type="noConversion"/>
  </si>
  <si>
    <t>금액</t>
    <phoneticPr fontId="1" type="noConversion"/>
  </si>
  <si>
    <t>비고</t>
    <phoneticPr fontId="1" type="noConversion"/>
  </si>
  <si>
    <t>분양금액 + 권리금액 + 확장금액 + 옵션금액</t>
    <phoneticPr fontId="1" type="noConversion"/>
  </si>
  <si>
    <t xml:space="preserve">  분양금액</t>
    <phoneticPr fontId="1" type="noConversion"/>
  </si>
  <si>
    <t xml:space="preserve">  확장비</t>
    <phoneticPr fontId="1" type="noConversion"/>
  </si>
  <si>
    <t xml:space="preserve">  권리금</t>
    <phoneticPr fontId="1" type="noConversion"/>
  </si>
  <si>
    <t>기납입금액</t>
    <phoneticPr fontId="1" type="noConversion"/>
  </si>
  <si>
    <t>추가납입금액</t>
    <phoneticPr fontId="1" type="noConversion"/>
  </si>
  <si>
    <t xml:space="preserve">  권리가</t>
    <phoneticPr fontId="1" type="noConversion"/>
  </si>
  <si>
    <t xml:space="preserve">  계약금의 10%</t>
    <phoneticPr fontId="1" type="noConversion"/>
  </si>
  <si>
    <t>융자금</t>
    <phoneticPr fontId="1" type="noConversion"/>
  </si>
  <si>
    <t xml:space="preserve">  이주비</t>
    <phoneticPr fontId="1" type="noConversion"/>
  </si>
  <si>
    <t xml:space="preserve">  계약금</t>
    <phoneticPr fontId="1" type="noConversion"/>
  </si>
  <si>
    <t xml:space="preserve">  중도금 6회</t>
    <phoneticPr fontId="1" type="noConversion"/>
  </si>
  <si>
    <t>아파트분양권 매매계약</t>
    <phoneticPr fontId="1" type="noConversion"/>
  </si>
  <si>
    <t>잔금</t>
    <phoneticPr fontId="1" type="noConversion"/>
  </si>
  <si>
    <t xml:space="preserve">  정산지불금</t>
    <phoneticPr fontId="1" type="noConversion"/>
  </si>
  <si>
    <t>권리금 + 기납입금액</t>
    <phoneticPr fontId="1" type="noConversion"/>
  </si>
  <si>
    <t>1차 입금액 (To. 매도인)</t>
    <phoneticPr fontId="1" type="noConversion"/>
  </si>
  <si>
    <t>2차 입금액 (To. 매도인)</t>
    <phoneticPr fontId="1" type="noConversion"/>
  </si>
  <si>
    <t>발코니확장 공급계약</t>
    <phoneticPr fontId="1" type="noConversion"/>
  </si>
  <si>
    <t>총 금액</t>
    <phoneticPr fontId="1" type="noConversion"/>
  </si>
  <si>
    <t>총 매매대금</t>
    <phoneticPr fontId="1" type="noConversion"/>
  </si>
  <si>
    <t xml:space="preserve">  잔금</t>
    <phoneticPr fontId="1" type="noConversion"/>
  </si>
  <si>
    <t>입주 시 납입</t>
    <phoneticPr fontId="1" type="noConversion"/>
  </si>
  <si>
    <t>주안 센트레빌 공급계약</t>
    <phoneticPr fontId="1" type="noConversion"/>
  </si>
  <si>
    <t>분양가</t>
    <phoneticPr fontId="1" type="noConversion"/>
  </si>
  <si>
    <t xml:space="preserve">  부담금총액</t>
    <phoneticPr fontId="1" type="noConversion"/>
  </si>
  <si>
    <t>기존 자산 평가액</t>
    <phoneticPr fontId="1" type="noConversion"/>
  </si>
  <si>
    <t xml:space="preserve">    계약금</t>
    <phoneticPr fontId="1" type="noConversion"/>
  </si>
  <si>
    <t xml:space="preserve">    중도금 (총 6회)</t>
    <phoneticPr fontId="1" type="noConversion"/>
  </si>
  <si>
    <t xml:space="preserve">    잔금</t>
    <phoneticPr fontId="1" type="noConversion"/>
  </si>
  <si>
    <t>매도인이 시공사에 납부한 금액(권리가 포함)</t>
    <phoneticPr fontId="1" type="noConversion"/>
  </si>
  <si>
    <t>아파트: 계약금+중도금6회 / 이주비</t>
    <phoneticPr fontId="1" type="noConversion"/>
  </si>
  <si>
    <t>합계</t>
    <phoneticPr fontId="1" type="noConversion"/>
  </si>
  <si>
    <t>아파트: 계약금+중도금6회 / 발코니확장: 계약금 / 권리가</t>
    <phoneticPr fontId="1" type="noConversion"/>
  </si>
  <si>
    <t>매매대금</t>
    <phoneticPr fontId="1" type="noConversion"/>
  </si>
  <si>
    <t xml:space="preserve">  분양권계약금</t>
    <phoneticPr fontId="1" type="noConversion"/>
  </si>
  <si>
    <t xml:space="preserve">  융자금(신협)</t>
    <phoneticPr fontId="1" type="noConversion"/>
  </si>
  <si>
    <t xml:space="preserve">  프리미엄</t>
    <phoneticPr fontId="1" type="noConversion"/>
  </si>
  <si>
    <t xml:space="preserve">  발코니확장</t>
    <phoneticPr fontId="1" type="noConversion"/>
  </si>
  <si>
    <t xml:space="preserve">  아파트</t>
    <phoneticPr fontId="1" type="noConversion"/>
  </si>
  <si>
    <t xml:space="preserve">  분양권 잔금</t>
    <phoneticPr fontId="1" type="noConversion"/>
  </si>
  <si>
    <t xml:space="preserve">  분양권 계약금</t>
    <phoneticPr fontId="1" type="noConversion"/>
  </si>
  <si>
    <t>아파트: 잔금 / 발코니확장: 잔금</t>
    <phoneticPr fontId="1" type="noConversion"/>
  </si>
  <si>
    <t xml:space="preserve">  아파트 + 발코니확장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</si>
</sst>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₩&quot;* #,##0_-;\-&quot;₩&quot;* #,##0_-;_-&quot;₩&quot;* &quot;-&quot;_-;_-@_-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2" fontId="0" fillId="2" borderId="2" xfId="0" applyNumberFormat="1" applyFill="1" applyBorder="1" applyAlignment="1">
      <alignment horizontal="right"/>
    </xf>
    <xf numFmtId="42" fontId="0" fillId="2" borderId="2" xfId="0" applyNumberFormat="1" applyFill="1" applyBorder="1" applyAlignment="1">
      <alignment horizontal="center"/>
    </xf>
    <xf numFmtId="42" fontId="0" fillId="2" borderId="7" xfId="0" applyNumberFormat="1" applyFill="1" applyBorder="1" applyAlignment="1">
      <alignment horizontal="center"/>
    </xf>
    <xf numFmtId="0" fontId="3" fillId="3" borderId="13" xfId="0" applyFont="1" applyFill="1" applyBorder="1" applyAlignment="1">
      <alignment horizontal="left"/>
    </xf>
    <xf numFmtId="42" fontId="0" fillId="0" borderId="13" xfId="0" applyNumberFormat="1" applyFill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42" fontId="0" fillId="0" borderId="2" xfId="0" applyNumberFormat="1" applyFill="1" applyBorder="1" applyAlignment="1">
      <alignment horizontal="right"/>
    </xf>
    <xf numFmtId="42" fontId="0" fillId="0" borderId="2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2" fontId="0" fillId="0" borderId="0" xfId="0" applyNumberFormat="1"/>
    <xf numFmtId="42" fontId="0" fillId="2" borderId="13" xfId="0" applyNumberFormat="1" applyFill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2" fontId="0" fillId="0" borderId="7" xfId="0" applyNumberFormat="1" applyBorder="1"/>
    <xf numFmtId="42" fontId="0" fillId="2" borderId="6" xfId="0" applyNumberFormat="1" applyFill="1" applyBorder="1"/>
    <xf numFmtId="42" fontId="0" fillId="0" borderId="2" xfId="0" applyNumberFormat="1" applyBorder="1"/>
    <xf numFmtId="0" fontId="0" fillId="0" borderId="16" xfId="0" applyBorder="1"/>
    <xf numFmtId="42" fontId="0" fillId="0" borderId="16" xfId="0" applyNumberFormat="1" applyBorder="1"/>
    <xf numFmtId="0" fontId="0" fillId="0" borderId="0" xfId="0" applyBorder="1"/>
    <xf numFmtId="42" fontId="0" fillId="0" borderId="0" xfId="0" applyNumberFormat="1" applyBorder="1"/>
    <xf numFmtId="0" fontId="0" fillId="0" borderId="0" xfId="0" applyFill="1" applyBorder="1"/>
    <xf numFmtId="42" fontId="0" fillId="2" borderId="0" xfId="0" applyNumberFormat="1" applyFill="1" applyBorder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6"/>
  <sheetViews>
    <sheetView showGridLines="0" tabSelected="1" topLeftCell="B1" zoomScaleNormal="100" workbookViewId="0">
      <selection activeCell="K32" sqref="K32"/>
    </sheetView>
  </sheetViews>
  <sheetFormatPr defaultRowHeight="16.5" x14ac:dyDescent="0.3"/>
  <cols>
    <col min="2" max="2" width="19.125" customWidth="1"/>
    <col min="3" max="3" width="14.625" bestFit="1" customWidth="1"/>
    <col min="10" max="11" width="14.625" bestFit="1" customWidth="1"/>
    <col min="13" max="13" width="11.375" bestFit="1" customWidth="1"/>
    <col min="15" max="15" width="14.625" bestFit="1" customWidth="1"/>
    <col min="16" max="16" width="13.5" bestFit="1" customWidth="1"/>
    <col min="17" max="17" width="14.625" bestFit="1" customWidth="1"/>
  </cols>
  <sheetData>
    <row r="2" spans="2:17" x14ac:dyDescent="0.3">
      <c r="B2" s="2" t="s">
        <v>15</v>
      </c>
    </row>
    <row r="3" spans="2:17" x14ac:dyDescent="0.3">
      <c r="B3" s="6" t="s">
        <v>0</v>
      </c>
      <c r="C3" s="11" t="s">
        <v>1</v>
      </c>
      <c r="D3" s="12" t="s">
        <v>2</v>
      </c>
      <c r="E3" s="12"/>
      <c r="F3" s="12"/>
      <c r="G3" s="12"/>
      <c r="H3" s="12"/>
      <c r="K3" t="s">
        <v>35</v>
      </c>
      <c r="O3" s="36">
        <f>O5+O4</f>
        <v>268270000</v>
      </c>
      <c r="P3" s="36"/>
      <c r="Q3" s="36"/>
    </row>
    <row r="4" spans="2:17" x14ac:dyDescent="0.3">
      <c r="B4" s="23" t="s">
        <v>23</v>
      </c>
      <c r="C4" s="24">
        <f>C5+C6+C7</f>
        <v>438270000</v>
      </c>
      <c r="D4" s="25" t="s">
        <v>3</v>
      </c>
      <c r="E4" s="26"/>
      <c r="F4" s="26"/>
      <c r="G4" s="26"/>
      <c r="H4" s="27"/>
      <c r="K4" t="s">
        <v>42</v>
      </c>
      <c r="O4" s="36">
        <f>C29</f>
        <v>258500000</v>
      </c>
    </row>
    <row r="5" spans="2:17" x14ac:dyDescent="0.3">
      <c r="B5" s="9" t="s">
        <v>4</v>
      </c>
      <c r="C5" s="31">
        <f>C29</f>
        <v>258500000</v>
      </c>
      <c r="D5" s="13"/>
      <c r="E5" s="14"/>
      <c r="F5" s="14"/>
      <c r="G5" s="14"/>
      <c r="H5" s="15"/>
      <c r="K5" s="46" t="s">
        <v>41</v>
      </c>
      <c r="L5" s="46"/>
      <c r="M5" s="46"/>
      <c r="N5" s="46"/>
      <c r="O5" s="47">
        <f>C23</f>
        <v>9770000</v>
      </c>
    </row>
    <row r="6" spans="2:17" ht="17.25" thickBot="1" x14ac:dyDescent="0.35">
      <c r="B6" s="9" t="s">
        <v>5</v>
      </c>
      <c r="C6" s="31">
        <f>C23</f>
        <v>9770000</v>
      </c>
      <c r="D6" s="3" t="s">
        <v>21</v>
      </c>
      <c r="E6" s="4"/>
      <c r="F6" s="4"/>
      <c r="G6" s="4"/>
      <c r="H6" s="16"/>
      <c r="K6" s="44" t="s">
        <v>7</v>
      </c>
      <c r="L6" s="44"/>
      <c r="M6" s="44"/>
      <c r="N6" s="44"/>
      <c r="O6" s="45">
        <f>C24+C32+C33+C30</f>
        <v>208431900</v>
      </c>
      <c r="P6" t="s">
        <v>36</v>
      </c>
    </row>
    <row r="7" spans="2:17" ht="17.25" thickTop="1" x14ac:dyDescent="0.3">
      <c r="B7" s="9" t="s">
        <v>6</v>
      </c>
      <c r="C7" s="20">
        <v>170000000</v>
      </c>
      <c r="D7" s="3"/>
      <c r="E7" s="4"/>
      <c r="F7" s="4"/>
      <c r="G7" s="4"/>
      <c r="H7" s="16"/>
      <c r="K7" t="s">
        <v>8</v>
      </c>
      <c r="O7" s="36">
        <f>O3-O6</f>
        <v>59838100</v>
      </c>
      <c r="P7" t="s">
        <v>45</v>
      </c>
    </row>
    <row r="8" spans="2:17" x14ac:dyDescent="0.3">
      <c r="B8" s="9" t="s">
        <v>7</v>
      </c>
      <c r="C8" s="31">
        <f>C30+C32+C33+C24</f>
        <v>208431900</v>
      </c>
      <c r="D8" s="3" t="s">
        <v>33</v>
      </c>
      <c r="E8" s="4"/>
      <c r="F8" s="4"/>
      <c r="G8" s="4"/>
      <c r="H8" s="16"/>
    </row>
    <row r="9" spans="2:17" x14ac:dyDescent="0.3">
      <c r="B9" s="9" t="s">
        <v>8</v>
      </c>
      <c r="C9" s="31">
        <f>C5+C6-C8</f>
        <v>59838100</v>
      </c>
      <c r="D9" s="3"/>
      <c r="E9" s="4"/>
      <c r="F9" s="4"/>
      <c r="G9" s="4"/>
      <c r="H9" s="16"/>
    </row>
    <row r="10" spans="2:17" x14ac:dyDescent="0.3">
      <c r="B10" s="9" t="s">
        <v>11</v>
      </c>
      <c r="C10" s="32">
        <f>SUM(C11:C13)</f>
        <v>174884000</v>
      </c>
      <c r="D10" s="3"/>
      <c r="E10" s="4"/>
      <c r="F10" s="4"/>
      <c r="G10" s="4"/>
      <c r="H10" s="16"/>
    </row>
    <row r="11" spans="2:17" x14ac:dyDescent="0.3">
      <c r="B11" s="9" t="s">
        <v>12</v>
      </c>
      <c r="C11" s="21">
        <v>55800000</v>
      </c>
      <c r="D11" s="3"/>
      <c r="E11" s="4"/>
      <c r="F11" s="4"/>
      <c r="G11" s="4"/>
      <c r="H11" s="16"/>
      <c r="O11" s="36"/>
    </row>
    <row r="12" spans="2:17" x14ac:dyDescent="0.3">
      <c r="B12" s="9" t="s">
        <v>10</v>
      </c>
      <c r="C12" s="32">
        <f>C32</f>
        <v>17012000</v>
      </c>
      <c r="D12" s="3"/>
      <c r="E12" s="4"/>
      <c r="F12" s="4"/>
      <c r="G12" s="4"/>
      <c r="H12" s="16"/>
    </row>
    <row r="13" spans="2:17" x14ac:dyDescent="0.3">
      <c r="B13" s="9" t="s">
        <v>14</v>
      </c>
      <c r="C13" s="32">
        <f>C33</f>
        <v>102072000</v>
      </c>
      <c r="D13" s="3"/>
      <c r="E13" s="4"/>
      <c r="F13" s="4"/>
      <c r="G13" s="4"/>
      <c r="H13" s="16"/>
    </row>
    <row r="14" spans="2:17" x14ac:dyDescent="0.3">
      <c r="B14" s="9" t="s">
        <v>16</v>
      </c>
      <c r="C14" s="32">
        <f>C15-C16-C17</f>
        <v>173547900</v>
      </c>
      <c r="D14" s="3" t="s">
        <v>20</v>
      </c>
      <c r="E14" s="4"/>
      <c r="F14" s="4"/>
      <c r="G14" s="4"/>
      <c r="H14" s="16"/>
    </row>
    <row r="15" spans="2:17" x14ac:dyDescent="0.3">
      <c r="B15" s="9" t="s">
        <v>17</v>
      </c>
      <c r="C15" s="32">
        <f>C7+C8</f>
        <v>378431900</v>
      </c>
      <c r="D15" s="3" t="s">
        <v>18</v>
      </c>
      <c r="E15" s="4"/>
      <c r="F15" s="4"/>
      <c r="G15" s="4"/>
      <c r="H15" s="16"/>
      <c r="J15" s="36"/>
      <c r="O15" s="36"/>
    </row>
    <row r="16" spans="2:17" x14ac:dyDescent="0.3">
      <c r="B16" s="9" t="s">
        <v>39</v>
      </c>
      <c r="C16" s="32">
        <f>C10</f>
        <v>174884000</v>
      </c>
      <c r="D16" s="3"/>
      <c r="E16" s="4"/>
      <c r="F16" s="4"/>
      <c r="G16" s="4"/>
      <c r="H16" s="16"/>
    </row>
    <row r="17" spans="2:16" ht="17.25" thickBot="1" x14ac:dyDescent="0.35">
      <c r="B17" s="9" t="s">
        <v>38</v>
      </c>
      <c r="C17" s="21">
        <v>30000000</v>
      </c>
      <c r="D17" s="3" t="s">
        <v>19</v>
      </c>
      <c r="E17" s="4"/>
      <c r="F17" s="4"/>
      <c r="G17" s="4"/>
      <c r="H17" s="16"/>
      <c r="K17" s="44" t="s">
        <v>37</v>
      </c>
      <c r="L17" s="44"/>
      <c r="M17" s="44"/>
      <c r="N17" s="44"/>
      <c r="O17" s="45">
        <f>O18+O19</f>
        <v>438270000</v>
      </c>
    </row>
    <row r="18" spans="2:16" ht="17.25" thickTop="1" x14ac:dyDescent="0.3">
      <c r="B18" s="9"/>
      <c r="C18" s="32"/>
      <c r="D18" s="3"/>
      <c r="E18" s="4"/>
      <c r="F18" s="4"/>
      <c r="G18" s="4"/>
      <c r="H18" s="16"/>
      <c r="K18" t="s">
        <v>46</v>
      </c>
      <c r="O18" s="36">
        <f>O3</f>
        <v>268270000</v>
      </c>
    </row>
    <row r="19" spans="2:16" x14ac:dyDescent="0.3">
      <c r="B19" s="10"/>
      <c r="C19" s="22"/>
      <c r="D19" s="17"/>
      <c r="E19" s="18"/>
      <c r="F19" s="18"/>
      <c r="G19" s="18"/>
      <c r="H19" s="19"/>
      <c r="K19" s="46" t="s">
        <v>40</v>
      </c>
      <c r="L19" s="46"/>
      <c r="M19" s="46"/>
      <c r="N19" s="46"/>
      <c r="O19" s="47">
        <f>C7</f>
        <v>170000000</v>
      </c>
    </row>
    <row r="21" spans="2:16" x14ac:dyDescent="0.3">
      <c r="B21" s="2" t="s">
        <v>21</v>
      </c>
      <c r="K21" s="48" t="s">
        <v>43</v>
      </c>
      <c r="O21" s="49">
        <v>30000000</v>
      </c>
    </row>
    <row r="22" spans="2:16" x14ac:dyDescent="0.3">
      <c r="B22" s="6" t="s">
        <v>0</v>
      </c>
      <c r="C22" s="11" t="s">
        <v>1</v>
      </c>
      <c r="D22" s="12" t="s">
        <v>2</v>
      </c>
      <c r="E22" s="12"/>
      <c r="F22" s="12"/>
      <c r="G22" s="12"/>
      <c r="H22" s="12"/>
      <c r="K22" s="48" t="s">
        <v>44</v>
      </c>
      <c r="O22" s="49">
        <v>173547900</v>
      </c>
    </row>
    <row r="23" spans="2:16" x14ac:dyDescent="0.3">
      <c r="B23" s="5" t="s">
        <v>22</v>
      </c>
      <c r="C23" s="37">
        <v>9770000</v>
      </c>
      <c r="D23" s="25"/>
      <c r="E23" s="26"/>
      <c r="F23" s="26"/>
      <c r="G23" s="26"/>
      <c r="H23" s="27"/>
      <c r="O23" s="36"/>
    </row>
    <row r="24" spans="2:16" x14ac:dyDescent="0.3">
      <c r="B24" s="7" t="s">
        <v>13</v>
      </c>
      <c r="C24" s="20">
        <v>970000</v>
      </c>
      <c r="D24" s="3"/>
      <c r="E24" s="4"/>
      <c r="F24" s="4"/>
      <c r="G24" s="4"/>
      <c r="H24" s="16"/>
      <c r="K24" s="46" t="s">
        <v>39</v>
      </c>
      <c r="L24" s="46"/>
      <c r="M24" s="46"/>
      <c r="N24" s="46"/>
      <c r="O24" s="47">
        <f>C32+C33+C11</f>
        <v>174884000</v>
      </c>
      <c r="P24" t="s">
        <v>34</v>
      </c>
    </row>
    <row r="25" spans="2:16" x14ac:dyDescent="0.3">
      <c r="B25" s="8" t="s">
        <v>24</v>
      </c>
      <c r="C25" s="41">
        <f>C23-C24</f>
        <v>8800000</v>
      </c>
      <c r="D25" s="17" t="s">
        <v>25</v>
      </c>
      <c r="E25" s="18"/>
      <c r="F25" s="18"/>
      <c r="G25" s="18"/>
      <c r="H25" s="19"/>
    </row>
    <row r="26" spans="2:16" x14ac:dyDescent="0.3">
      <c r="O26" s="36"/>
    </row>
    <row r="27" spans="2:16" x14ac:dyDescent="0.3">
      <c r="B27" s="2" t="s">
        <v>26</v>
      </c>
      <c r="M27" s="1"/>
      <c r="O27" s="36"/>
    </row>
    <row r="28" spans="2:16" x14ac:dyDescent="0.3">
      <c r="B28" s="6" t="s">
        <v>0</v>
      </c>
      <c r="C28" s="11" t="s">
        <v>1</v>
      </c>
      <c r="D28" s="12" t="s">
        <v>2</v>
      </c>
      <c r="E28" s="12"/>
      <c r="F28" s="12"/>
      <c r="G28" s="12"/>
      <c r="H28" s="12"/>
      <c r="M28" s="1"/>
      <c r="O28" s="36"/>
    </row>
    <row r="29" spans="2:16" x14ac:dyDescent="0.3">
      <c r="B29" s="5" t="s">
        <v>27</v>
      </c>
      <c r="C29" s="37">
        <v>258500000</v>
      </c>
      <c r="D29" s="25"/>
      <c r="E29" s="26"/>
      <c r="F29" s="26"/>
      <c r="G29" s="26"/>
      <c r="H29" s="27"/>
    </row>
    <row r="30" spans="2:16" x14ac:dyDescent="0.3">
      <c r="B30" s="7" t="s">
        <v>9</v>
      </c>
      <c r="C30" s="20">
        <v>88377900</v>
      </c>
      <c r="D30" s="13" t="s">
        <v>29</v>
      </c>
      <c r="E30" s="14"/>
      <c r="F30" s="14"/>
      <c r="G30" s="14"/>
      <c r="H30" s="15"/>
    </row>
    <row r="31" spans="2:16" x14ac:dyDescent="0.3">
      <c r="B31" s="8" t="s">
        <v>28</v>
      </c>
      <c r="C31" s="41">
        <f>C29-C30</f>
        <v>170122100</v>
      </c>
      <c r="D31" s="33"/>
      <c r="E31" s="34"/>
      <c r="F31" s="34"/>
      <c r="G31" s="34"/>
      <c r="H31" s="35"/>
    </row>
    <row r="32" spans="2:16" x14ac:dyDescent="0.3">
      <c r="B32" s="6" t="s">
        <v>30</v>
      </c>
      <c r="C32" s="42">
        <v>17012000</v>
      </c>
      <c r="D32" s="38"/>
      <c r="E32" s="39"/>
      <c r="F32" s="39"/>
      <c r="G32" s="39"/>
      <c r="H32" s="40"/>
    </row>
    <row r="33" spans="2:8" x14ac:dyDescent="0.3">
      <c r="B33" s="7" t="s">
        <v>31</v>
      </c>
      <c r="C33" s="43">
        <f>C32*6</f>
        <v>102072000</v>
      </c>
      <c r="D33" s="28"/>
      <c r="E33" s="29"/>
      <c r="F33" s="29"/>
      <c r="G33" s="29"/>
      <c r="H33" s="30"/>
    </row>
    <row r="34" spans="2:8" x14ac:dyDescent="0.3">
      <c r="B34" s="8" t="s">
        <v>32</v>
      </c>
      <c r="C34" s="41">
        <f>C31-C32-C33</f>
        <v>51038100</v>
      </c>
      <c r="D34" s="33"/>
      <c r="E34" s="34"/>
      <c r="F34" s="34"/>
      <c r="G34" s="34"/>
      <c r="H34" s="35"/>
    </row>
    <row r="36" spans="2:8" x14ac:dyDescent="0.3">
      <c r="C36" s="36"/>
    </row>
  </sheetData>
  <mergeCells count="24">
    <mergeCell ref="D28:H28"/>
    <mergeCell ref="D29:H29"/>
    <mergeCell ref="D30:H30"/>
    <mergeCell ref="D18:H18"/>
    <mergeCell ref="D22:H22"/>
    <mergeCell ref="D23:H23"/>
    <mergeCell ref="D24:H24"/>
    <mergeCell ref="D25:H25"/>
    <mergeCell ref="D13:H13"/>
    <mergeCell ref="D19:H19"/>
    <mergeCell ref="D15:H15"/>
    <mergeCell ref="D14:H14"/>
    <mergeCell ref="D16:H16"/>
    <mergeCell ref="D17:H17"/>
    <mergeCell ref="D9:H9"/>
    <mergeCell ref="D10:H10"/>
    <mergeCell ref="D11:H11"/>
    <mergeCell ref="D12:H12"/>
    <mergeCell ref="D3:H3"/>
    <mergeCell ref="D4:H4"/>
    <mergeCell ref="D5:H5"/>
    <mergeCell ref="D6:H6"/>
    <mergeCell ref="D7:H7"/>
    <mergeCell ref="D8:H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2021-07-12T02:23:16Z</dcterms:modified>
</cp:coreProperties>
</file>