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17235" windowHeight="7605" activeTab="1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Sheet1!#REF!</definedName>
    <definedName name="solver_adj" localSheetId="1" hidden="1">Sheet2!$K$1:$K$2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Sheet1!#REF!</definedName>
    <definedName name="solver_lhs1" localSheetId="1" hidden="1">Sheet2!$K$3</definedName>
    <definedName name="solver_lhs2" localSheetId="0" hidden="1">Sheet1!#REF!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Sheet1!#REF!</definedName>
    <definedName name="solver_opt" localSheetId="1" hidden="1">Sheet2!$I$18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2</definedName>
    <definedName name="solver_rel2" localSheetId="0" hidden="1">3</definedName>
    <definedName name="solver_rhs1" localSheetId="0" hidden="1">0.9999</definedName>
    <definedName name="solver_rhs1" localSheetId="1" hidden="1">1</definedName>
    <definedName name="solver_rhs2" localSheetId="0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30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G19" i="2" l="1"/>
  <c r="G20" i="2" s="1"/>
  <c r="G21" i="2" s="1"/>
  <c r="G22" i="2" s="1"/>
  <c r="G23" i="2" s="1"/>
  <c r="G24" i="2" s="1"/>
  <c r="G18" i="2"/>
  <c r="G17" i="2"/>
  <c r="D2" i="2"/>
  <c r="C2" i="2"/>
  <c r="C3" i="2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4" i="1"/>
  <c r="E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C4" i="2" l="1"/>
  <c r="D3" i="2"/>
  <c r="F3" i="2" s="1"/>
  <c r="K3" i="2"/>
  <c r="E3" i="2" l="1"/>
  <c r="G4" i="2" s="1"/>
  <c r="H4" i="2" s="1"/>
  <c r="I4" i="2" s="1"/>
  <c r="C5" i="2"/>
  <c r="D4" i="2"/>
  <c r="D5" i="2" l="1"/>
  <c r="F5" i="2" s="1"/>
  <c r="C6" i="2"/>
  <c r="E4" i="2"/>
  <c r="F4" i="2"/>
  <c r="E5" i="2" l="1"/>
  <c r="G6" i="2" s="1"/>
  <c r="H6" i="2" s="1"/>
  <c r="I6" i="2" s="1"/>
  <c r="G5" i="2"/>
  <c r="H5" i="2" s="1"/>
  <c r="I5" i="2" s="1"/>
  <c r="C7" i="2"/>
  <c r="D6" i="2"/>
  <c r="D7" i="2" s="1"/>
  <c r="E6" i="2" l="1"/>
  <c r="F6" i="2"/>
  <c r="C8" i="2"/>
  <c r="F7" i="2"/>
  <c r="E7" i="2"/>
  <c r="G8" i="2" l="1"/>
  <c r="H8" i="2" s="1"/>
  <c r="I8" i="2" s="1"/>
  <c r="C9" i="2"/>
  <c r="G7" i="2"/>
  <c r="H7" i="2" s="1"/>
  <c r="I7" i="2" s="1"/>
  <c r="D8" i="2"/>
  <c r="D9" i="2" l="1"/>
  <c r="F9" i="2" s="1"/>
  <c r="E8" i="2"/>
  <c r="F8" i="2"/>
  <c r="C10" i="2"/>
  <c r="E9" i="2" l="1"/>
  <c r="G10" i="2" s="1"/>
  <c r="H10" i="2" s="1"/>
  <c r="I10" i="2" s="1"/>
  <c r="C11" i="2"/>
  <c r="G9" i="2"/>
  <c r="H9" i="2" s="1"/>
  <c r="I9" i="2" s="1"/>
  <c r="D10" i="2"/>
  <c r="D11" i="2" l="1"/>
  <c r="F11" i="2" s="1"/>
  <c r="F10" i="2"/>
  <c r="E10" i="2"/>
  <c r="G11" i="2" s="1"/>
  <c r="H11" i="2" s="1"/>
  <c r="I11" i="2" s="1"/>
  <c r="C12" i="2"/>
  <c r="E11" i="2" l="1"/>
  <c r="G12" i="2" s="1"/>
  <c r="H12" i="2" s="1"/>
  <c r="I12" i="2" s="1"/>
  <c r="C13" i="2"/>
  <c r="D12" i="2"/>
  <c r="D13" i="2" l="1"/>
  <c r="E12" i="2"/>
  <c r="F12" i="2"/>
  <c r="C14" i="2"/>
  <c r="F13" i="2"/>
  <c r="E13" i="2"/>
  <c r="G14" i="2" l="1"/>
  <c r="H14" i="2" s="1"/>
  <c r="I14" i="2" s="1"/>
  <c r="C15" i="2"/>
  <c r="G13" i="2"/>
  <c r="H13" i="2" s="1"/>
  <c r="I13" i="2" s="1"/>
  <c r="D14" i="2"/>
  <c r="D15" i="2" s="1"/>
  <c r="E14" i="2" l="1"/>
  <c r="F14" i="2"/>
  <c r="C16" i="2"/>
  <c r="F15" i="2"/>
  <c r="E15" i="2"/>
  <c r="G16" i="2" l="1"/>
  <c r="H16" i="2" s="1"/>
  <c r="I16" i="2" s="1"/>
  <c r="G15" i="2"/>
  <c r="H15" i="2" s="1"/>
  <c r="I15" i="2" s="1"/>
  <c r="I18" i="2" s="1"/>
  <c r="D16" i="2"/>
  <c r="F16" i="2" s="1"/>
  <c r="E16" i="2" l="1"/>
</calcChain>
</file>

<file path=xl/sharedStrings.xml><?xml version="1.0" encoding="utf-8"?>
<sst xmlns="http://schemas.openxmlformats.org/spreadsheetml/2006/main" count="17" uniqueCount="15">
  <si>
    <t>연도</t>
  </si>
  <si>
    <t>전자제품 매출액</t>
  </si>
  <si>
    <t>단순 지수평활</t>
    <phoneticPr fontId="1" type="noConversion"/>
  </si>
  <si>
    <t>직접 계산</t>
    <phoneticPr fontId="1" type="noConversion"/>
  </si>
  <si>
    <t>Single</t>
    <phoneticPr fontId="1" type="noConversion"/>
  </si>
  <si>
    <t>Double</t>
    <phoneticPr fontId="1" type="noConversion"/>
  </si>
  <si>
    <t>ALPHA</t>
    <phoneticPr fontId="1" type="noConversion"/>
  </si>
  <si>
    <t>1-ALPHA</t>
    <phoneticPr fontId="1" type="noConversion"/>
  </si>
  <si>
    <t>합계</t>
    <phoneticPr fontId="1" type="noConversion"/>
  </si>
  <si>
    <t>알파수준</t>
    <phoneticPr fontId="1" type="noConversion"/>
  </si>
  <si>
    <t>베타추세</t>
    <phoneticPr fontId="1" type="noConversion"/>
  </si>
  <si>
    <t>예측값</t>
    <phoneticPr fontId="1" type="noConversion"/>
  </si>
  <si>
    <t>잔차</t>
    <phoneticPr fontId="1" type="noConversion"/>
  </si>
  <si>
    <t>잔차제곱</t>
    <phoneticPr fontId="1" type="noConversion"/>
  </si>
  <si>
    <t>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</si>
</sst>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#,##0.00_ "/>
    <numFmt numFmtId="178" formatCode="#,##0.000_ "/>
    <numFmt numFmtId="180" formatCode="#,##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4" fontId="0" fillId="0" borderId="0" xfId="0" applyNumberFormat="1">
      <alignment vertical="center"/>
    </xf>
    <xf numFmtId="4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전자제품 매출액</c:v>
                </c:pt>
              </c:strCache>
            </c:strRef>
          </c:tx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39.520000000000003</c:v>
                </c:pt>
                <c:pt idx="1">
                  <c:v>39.92</c:v>
                </c:pt>
                <c:pt idx="2">
                  <c:v>43.65</c:v>
                </c:pt>
                <c:pt idx="3">
                  <c:v>42.78</c:v>
                </c:pt>
                <c:pt idx="4">
                  <c:v>54.79</c:v>
                </c:pt>
                <c:pt idx="5">
                  <c:v>69.040000000000006</c:v>
                </c:pt>
                <c:pt idx="6">
                  <c:v>79.959999999999994</c:v>
                </c:pt>
                <c:pt idx="7">
                  <c:v>106.01</c:v>
                </c:pt>
                <c:pt idx="8">
                  <c:v>142.44</c:v>
                </c:pt>
                <c:pt idx="9">
                  <c:v>206.64</c:v>
                </c:pt>
                <c:pt idx="10">
                  <c:v>269.55</c:v>
                </c:pt>
                <c:pt idx="11">
                  <c:v>402.29</c:v>
                </c:pt>
                <c:pt idx="12">
                  <c:v>553.92999999999995</c:v>
                </c:pt>
                <c:pt idx="13">
                  <c:v>696.04</c:v>
                </c:pt>
                <c:pt idx="14" formatCode="0.00">
                  <c:v>569.9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단순 지수평활</c:v>
                </c:pt>
              </c:strCache>
            </c:strRef>
          </c:tx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Sheet1!$D$2:$D$16</c:f>
              <c:numCache>
                <c:formatCode>#,##0.00</c:formatCode>
                <c:ptCount val="15"/>
                <c:pt idx="1">
                  <c:v>39.520000000000003</c:v>
                </c:pt>
                <c:pt idx="2">
                  <c:v>39.68</c:v>
                </c:pt>
                <c:pt idx="3">
                  <c:v>41.268000000000001</c:v>
                </c:pt>
                <c:pt idx="4">
                  <c:v>41.872799999999998</c:v>
                </c:pt>
                <c:pt idx="5">
                  <c:v>47.039679999999997</c:v>
                </c:pt>
                <c:pt idx="6">
                  <c:v>55.839808000000005</c:v>
                </c:pt>
                <c:pt idx="7">
                  <c:v>65.487884800000003</c:v>
                </c:pt>
                <c:pt idx="8">
                  <c:v>81.696730880000004</c:v>
                </c:pt>
                <c:pt idx="9">
                  <c:v>105.994038528</c:v>
                </c:pt>
                <c:pt idx="10">
                  <c:v>146.2524231168</c:v>
                </c:pt>
                <c:pt idx="11">
                  <c:v>195.57145387008001</c:v>
                </c:pt>
                <c:pt idx="12">
                  <c:v>278.25887232204803</c:v>
                </c:pt>
                <c:pt idx="13">
                  <c:v>388.52732339322881</c:v>
                </c:pt>
                <c:pt idx="14">
                  <c:v>511.53239403593727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24416"/>
        <c:axId val="226412032"/>
      </c:scatterChart>
      <c:valAx>
        <c:axId val="19972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412032"/>
        <c:crosses val="autoZero"/>
        <c:crossBetween val="midCat"/>
      </c:valAx>
      <c:valAx>
        <c:axId val="22641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24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전자제품 매출액</c:v>
                </c:pt>
              </c:strCache>
            </c:strRef>
          </c:tx>
          <c:marker>
            <c:symbol val="none"/>
          </c:marker>
          <c:val>
            <c:numRef>
              <c:f>Sheet2!$B$2:$B$16</c:f>
              <c:numCache>
                <c:formatCode>General</c:formatCode>
                <c:ptCount val="15"/>
                <c:pt idx="0">
                  <c:v>39.520000000000003</c:v>
                </c:pt>
                <c:pt idx="1">
                  <c:v>39.92</c:v>
                </c:pt>
                <c:pt idx="2">
                  <c:v>43.65</c:v>
                </c:pt>
                <c:pt idx="3">
                  <c:v>42.78</c:v>
                </c:pt>
                <c:pt idx="4">
                  <c:v>54.79</c:v>
                </c:pt>
                <c:pt idx="5">
                  <c:v>69.040000000000006</c:v>
                </c:pt>
                <c:pt idx="6">
                  <c:v>79.959999999999994</c:v>
                </c:pt>
                <c:pt idx="7">
                  <c:v>106.01</c:v>
                </c:pt>
                <c:pt idx="8">
                  <c:v>142.44</c:v>
                </c:pt>
                <c:pt idx="9">
                  <c:v>206.64</c:v>
                </c:pt>
                <c:pt idx="10">
                  <c:v>269.55</c:v>
                </c:pt>
                <c:pt idx="11">
                  <c:v>402.29</c:v>
                </c:pt>
                <c:pt idx="12">
                  <c:v>553.92999999999995</c:v>
                </c:pt>
                <c:pt idx="13">
                  <c:v>696.04</c:v>
                </c:pt>
                <c:pt idx="14" formatCode="0.00">
                  <c:v>569.9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예측값</c:v>
                </c:pt>
              </c:strCache>
            </c:strRef>
          </c:tx>
          <c:marker>
            <c:symbol val="none"/>
          </c:marker>
          <c:val>
            <c:numRef>
              <c:f>Sheet2!$G$2:$G$24</c:f>
              <c:numCache>
                <c:formatCode>General</c:formatCode>
                <c:ptCount val="23"/>
                <c:pt idx="2" formatCode="#,##0.000_ ">
                  <c:v>39.954192107236246</c:v>
                </c:pt>
                <c:pt idx="3" formatCode="#,##0.000_ ">
                  <c:v>44.350394727834107</c:v>
                </c:pt>
                <c:pt idx="4" formatCode="#,##0.000_ ">
                  <c:v>43.846957337706527</c:v>
                </c:pt>
                <c:pt idx="5" formatCode="#,##0.000_ ">
                  <c:v>57.457950179177196</c:v>
                </c:pt>
                <c:pt idx="6" formatCode="#,##0.000_ ">
                  <c:v>75.568329530039819</c:v>
                </c:pt>
                <c:pt idx="7" formatCode="#,##0.000_ ">
                  <c:v>89.229236204361783</c:v>
                </c:pt>
                <c:pt idx="8" formatCode="#,##0.000_ ">
                  <c:v>118.90269042132513</c:v>
                </c:pt>
                <c:pt idx="9" formatCode="#,##0.000_ ">
                  <c:v>162.24002321219808</c:v>
                </c:pt>
                <c:pt idx="10" formatCode="#,##0.000_ ">
                  <c:v>238.07500311996941</c:v>
                </c:pt>
                <c:pt idx="11" formatCode="#,##0.000_ ">
                  <c:v>313.99508287592261</c:v>
                </c:pt>
                <c:pt idx="12" formatCode="#,##0.000_ ">
                  <c:v>467.23827120470901</c:v>
                </c:pt>
                <c:pt idx="13" formatCode="#,##0.000_ ">
                  <c:v>648.870551767655</c:v>
                </c:pt>
                <c:pt idx="14" formatCode="#,##0.000_ ">
                  <c:v>813.94061164170955</c:v>
                </c:pt>
                <c:pt idx="15" formatCode="#,##0.000_ ">
                  <c:v>654.18426412317262</c:v>
                </c:pt>
                <c:pt idx="16" formatCode="#,##0.000_ ">
                  <c:v>696.53585769898746</c:v>
                </c:pt>
                <c:pt idx="17" formatCode="#,##0.000_ ">
                  <c:v>738.88745127480229</c:v>
                </c:pt>
                <c:pt idx="18" formatCode="#,##0.000_ ">
                  <c:v>781.23904485061712</c:v>
                </c:pt>
                <c:pt idx="19" formatCode="#,##0.000_ ">
                  <c:v>823.59063842643195</c:v>
                </c:pt>
                <c:pt idx="20" formatCode="#,##0.000_ ">
                  <c:v>865.94223200224678</c:v>
                </c:pt>
                <c:pt idx="21" formatCode="#,##0.000_ ">
                  <c:v>908.29382557806161</c:v>
                </c:pt>
                <c:pt idx="22" formatCode="#,##0.000_ ">
                  <c:v>950.64541915387645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443072"/>
        <c:axId val="283998080"/>
      </c:lineChart>
      <c:catAx>
        <c:axId val="27144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3998080"/>
        <c:crosses val="autoZero"/>
        <c:auto val="1"/>
        <c:lblAlgn val="ctr"/>
        <c:lblOffset val="100"/>
        <c:noMultiLvlLbl val="0"/>
      </c:catAx>
      <c:valAx>
        <c:axId val="28399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443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5</xdr:col>
      <xdr:colOff>609600</xdr:colOff>
      <xdr:row>31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638175</xdr:colOff>
      <xdr:row>14</xdr:row>
      <xdr:rowOff>90487</xdr:rowOff>
    </xdr:from>
    <xdr:to>
      <xdr:col>20</xdr:col>
      <xdr:colOff>409575</xdr:colOff>
      <xdr:row>27</xdr:row>
      <xdr:rowOff>109537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B16"/>
    </sheetView>
  </sheetViews>
  <sheetFormatPr defaultRowHeight="16.5" x14ac:dyDescent="0.3"/>
  <cols>
    <col min="1" max="1" width="9.5" customWidth="1"/>
    <col min="2" max="2" width="15.5" customWidth="1"/>
    <col min="3" max="4" width="13.75" bestFit="1" customWidth="1"/>
  </cols>
  <sheetData>
    <row r="1" spans="1:5" x14ac:dyDescent="0.3">
      <c r="A1" s="1" t="s">
        <v>0</v>
      </c>
      <c r="B1" s="1" t="s">
        <v>1</v>
      </c>
      <c r="D1" t="s">
        <v>2</v>
      </c>
      <c r="E1" t="s">
        <v>3</v>
      </c>
    </row>
    <row r="2" spans="1:5" x14ac:dyDescent="0.3">
      <c r="A2">
        <v>2002</v>
      </c>
      <c r="B2">
        <v>39.520000000000003</v>
      </c>
    </row>
    <row r="3" spans="1:5" x14ac:dyDescent="0.3">
      <c r="A3">
        <v>2003</v>
      </c>
      <c r="B3">
        <v>39.92</v>
      </c>
      <c r="D3" s="3">
        <f>B2</f>
        <v>39.520000000000003</v>
      </c>
      <c r="E3">
        <f>B2</f>
        <v>39.520000000000003</v>
      </c>
    </row>
    <row r="4" spans="1:5" x14ac:dyDescent="0.3">
      <c r="A4">
        <v>2004</v>
      </c>
      <c r="B4">
        <v>43.65</v>
      </c>
      <c r="D4" s="3">
        <f>0.4*B3+0.6*D3</f>
        <v>39.68</v>
      </c>
      <c r="E4" s="3">
        <f>B3*(1-0.6)+E3*0.6</f>
        <v>39.68</v>
      </c>
    </row>
    <row r="5" spans="1:5" x14ac:dyDescent="0.3">
      <c r="A5">
        <v>2005</v>
      </c>
      <c r="B5">
        <v>42.78</v>
      </c>
      <c r="D5" s="3">
        <f>0.4*B4+0.6*D4</f>
        <v>41.268000000000001</v>
      </c>
      <c r="E5" s="3">
        <f t="shared" ref="E5:E16" si="0">B4*(1-0.6)+E4*0.6</f>
        <v>41.268000000000001</v>
      </c>
    </row>
    <row r="6" spans="1:5" x14ac:dyDescent="0.3">
      <c r="A6">
        <v>2006</v>
      </c>
      <c r="B6">
        <v>54.79</v>
      </c>
      <c r="D6" s="3">
        <f>0.4*B5+0.6*D5</f>
        <v>41.872799999999998</v>
      </c>
      <c r="E6" s="3">
        <f t="shared" si="0"/>
        <v>41.872799999999998</v>
      </c>
    </row>
    <row r="7" spans="1:5" x14ac:dyDescent="0.3">
      <c r="A7">
        <v>2007</v>
      </c>
      <c r="B7">
        <v>69.040000000000006</v>
      </c>
      <c r="D7" s="3">
        <f>0.4*B6+0.6*D6</f>
        <v>47.039679999999997</v>
      </c>
      <c r="E7" s="3">
        <f t="shared" si="0"/>
        <v>47.039679999999997</v>
      </c>
    </row>
    <row r="8" spans="1:5" x14ac:dyDescent="0.3">
      <c r="A8">
        <v>2008</v>
      </c>
      <c r="B8">
        <v>79.959999999999994</v>
      </c>
      <c r="D8" s="3">
        <f>0.4*B7+0.6*D7</f>
        <v>55.839808000000005</v>
      </c>
      <c r="E8" s="3">
        <f t="shared" si="0"/>
        <v>55.839808000000005</v>
      </c>
    </row>
    <row r="9" spans="1:5" x14ac:dyDescent="0.3">
      <c r="A9">
        <v>2009</v>
      </c>
      <c r="B9">
        <v>106.01</v>
      </c>
      <c r="D9" s="3">
        <f>0.4*B8+0.6*D8</f>
        <v>65.487884800000003</v>
      </c>
      <c r="E9" s="3">
        <f t="shared" si="0"/>
        <v>65.487884800000003</v>
      </c>
    </row>
    <row r="10" spans="1:5" x14ac:dyDescent="0.3">
      <c r="A10">
        <v>2010</v>
      </c>
      <c r="B10">
        <v>142.44</v>
      </c>
      <c r="D10" s="3">
        <f>0.4*B9+0.6*D9</f>
        <v>81.696730880000004</v>
      </c>
      <c r="E10" s="3">
        <f t="shared" si="0"/>
        <v>81.696730880000004</v>
      </c>
    </row>
    <row r="11" spans="1:5" x14ac:dyDescent="0.3">
      <c r="A11">
        <v>2011</v>
      </c>
      <c r="B11">
        <v>206.64</v>
      </c>
      <c r="D11" s="3">
        <f>0.4*B10+0.6*D10</f>
        <v>105.994038528</v>
      </c>
      <c r="E11" s="3">
        <f t="shared" si="0"/>
        <v>105.994038528</v>
      </c>
    </row>
    <row r="12" spans="1:5" x14ac:dyDescent="0.3">
      <c r="A12">
        <v>2012</v>
      </c>
      <c r="B12">
        <v>269.55</v>
      </c>
      <c r="D12" s="3">
        <f>0.4*B11+0.6*D11</f>
        <v>146.2524231168</v>
      </c>
      <c r="E12" s="3">
        <f t="shared" si="0"/>
        <v>146.2524231168</v>
      </c>
    </row>
    <row r="13" spans="1:5" x14ac:dyDescent="0.3">
      <c r="A13">
        <v>2013</v>
      </c>
      <c r="B13">
        <v>402.29</v>
      </c>
      <c r="D13" s="3">
        <f>0.4*B12+0.6*D12</f>
        <v>195.57145387008001</v>
      </c>
      <c r="E13" s="3">
        <f t="shared" si="0"/>
        <v>195.57145387008001</v>
      </c>
    </row>
    <row r="14" spans="1:5" x14ac:dyDescent="0.3">
      <c r="A14">
        <v>2014</v>
      </c>
      <c r="B14">
        <v>553.92999999999995</v>
      </c>
      <c r="D14" s="3">
        <f>0.4*B13+0.6*D13</f>
        <v>278.25887232204803</v>
      </c>
      <c r="E14" s="3">
        <f t="shared" si="0"/>
        <v>278.25887232204803</v>
      </c>
    </row>
    <row r="15" spans="1:5" x14ac:dyDescent="0.3">
      <c r="A15">
        <v>2015</v>
      </c>
      <c r="B15">
        <v>696.04</v>
      </c>
      <c r="D15" s="3">
        <f>0.4*B14+0.6*D14</f>
        <v>388.52732339322881</v>
      </c>
      <c r="E15" s="3">
        <f t="shared" si="0"/>
        <v>388.52732339322881</v>
      </c>
    </row>
    <row r="16" spans="1:5" x14ac:dyDescent="0.3">
      <c r="A16">
        <v>2016</v>
      </c>
      <c r="B16" s="2">
        <v>569.9</v>
      </c>
      <c r="D16" s="3">
        <f>0.4*B15+0.6*D15</f>
        <v>511.53239403593727</v>
      </c>
      <c r="E16" s="3">
        <f t="shared" si="0"/>
        <v>511.53239403593727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X24" sqref="X24"/>
    </sheetView>
  </sheetViews>
  <sheetFormatPr defaultRowHeight="16.5" x14ac:dyDescent="0.3"/>
  <cols>
    <col min="1" max="1" width="5.5" bestFit="1" customWidth="1"/>
    <col min="2" max="2" width="15.875" bestFit="1" customWidth="1"/>
    <col min="7" max="7" width="8.5" bestFit="1" customWidth="1"/>
    <col min="9" max="9" width="10.25" bestFit="1" customWidth="1"/>
  </cols>
  <sheetData>
    <row r="1" spans="1:11" x14ac:dyDescent="0.3">
      <c r="A1" s="1" t="s">
        <v>0</v>
      </c>
      <c r="B1" s="1" t="s">
        <v>1</v>
      </c>
      <c r="C1" t="s">
        <v>4</v>
      </c>
      <c r="D1" t="s">
        <v>5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</v>
      </c>
      <c r="K1">
        <v>0.58548026809057563</v>
      </c>
    </row>
    <row r="2" spans="1:11" x14ac:dyDescent="0.3">
      <c r="A2">
        <v>2002</v>
      </c>
      <c r="B2">
        <v>39.520000000000003</v>
      </c>
      <c r="C2" s="4">
        <f>AVERAGE(B2:B3)</f>
        <v>39.72</v>
      </c>
      <c r="D2" s="3">
        <f>C2</f>
        <v>39.72</v>
      </c>
      <c r="J2" t="s">
        <v>7</v>
      </c>
      <c r="K2">
        <v>0.41451973190942454</v>
      </c>
    </row>
    <row r="3" spans="1:11" x14ac:dyDescent="0.3">
      <c r="A3">
        <v>2003</v>
      </c>
      <c r="B3">
        <v>39.92</v>
      </c>
      <c r="C3" s="3">
        <f>$K$1*B3+$K$2*C2</f>
        <v>39.837096053618126</v>
      </c>
      <c r="D3" s="3">
        <f>$K$1*C3+$K$2*D2</f>
        <v>39.788557428864692</v>
      </c>
      <c r="E3" s="5">
        <f>C3+(C3-D3)</f>
        <v>39.885634678371559</v>
      </c>
      <c r="F3">
        <f>$K$1/$K$2*(C3-D3)</f>
        <v>6.8557428864683786E-2</v>
      </c>
      <c r="J3" t="s">
        <v>8</v>
      </c>
      <c r="K3">
        <f>K1+K2</f>
        <v>1.0000000000000002</v>
      </c>
    </row>
    <row r="4" spans="1:11" x14ac:dyDescent="0.3">
      <c r="A4">
        <v>2004</v>
      </c>
      <c r="B4">
        <v>43.65</v>
      </c>
      <c r="C4" s="3">
        <f t="shared" ref="C4:C16" si="0">$K$1*B4+$K$2*C3</f>
        <v>42.069476078349403</v>
      </c>
      <c r="D4" s="3">
        <f t="shared" ref="D4:D16" si="1">$K$1*C4+$K$2*D3</f>
        <v>41.123990291257797</v>
      </c>
      <c r="E4" s="5">
        <f t="shared" ref="E4:E16" si="2">C4+(C4-D4)</f>
        <v>43.014961865441009</v>
      </c>
      <c r="F4">
        <f t="shared" ref="F4:F16" si="3">$K$1/$K$2*(C4-D4)</f>
        <v>1.3354328623930978</v>
      </c>
      <c r="G4" s="6">
        <f>E3+F3</f>
        <v>39.954192107236246</v>
      </c>
      <c r="H4" s="6">
        <f>B4-G4</f>
        <v>3.695807892763753</v>
      </c>
      <c r="I4" s="7">
        <f>H4^2</f>
        <v>13.658995980214852</v>
      </c>
    </row>
    <row r="5" spans="1:11" x14ac:dyDescent="0.3">
      <c r="A5">
        <v>2005</v>
      </c>
      <c r="B5">
        <v>42.78</v>
      </c>
      <c r="C5" s="3">
        <f t="shared" si="0"/>
        <v>42.48547381448217</v>
      </c>
      <c r="D5" s="3">
        <f t="shared" si="1"/>
        <v>41.921112029436109</v>
      </c>
      <c r="E5" s="5">
        <f t="shared" si="2"/>
        <v>43.04983559952823</v>
      </c>
      <c r="F5">
        <f t="shared" si="3"/>
        <v>0.79712173817829912</v>
      </c>
      <c r="G5" s="6">
        <f t="shared" ref="G5:G17" si="4">E4+F4</f>
        <v>44.350394727834107</v>
      </c>
      <c r="H5" s="6">
        <f t="shared" ref="H5:H16" si="5">B5-G5</f>
        <v>-1.5703947278341062</v>
      </c>
      <c r="I5" s="7">
        <f t="shared" ref="I5:I16" si="6">H5^2</f>
        <v>2.4661396012091563</v>
      </c>
    </row>
    <row r="6" spans="1:11" x14ac:dyDescent="0.3">
      <c r="A6">
        <v>2006</v>
      </c>
      <c r="B6">
        <v>54.79</v>
      </c>
      <c r="C6" s="3">
        <f t="shared" si="0"/>
        <v>49.689531104306667</v>
      </c>
      <c r="D6" s="3">
        <f t="shared" si="1"/>
        <v>46.469368112031276</v>
      </c>
      <c r="E6" s="5">
        <f t="shared" si="2"/>
        <v>52.909694096582058</v>
      </c>
      <c r="F6">
        <f t="shared" si="3"/>
        <v>4.5482560825951381</v>
      </c>
      <c r="G6" s="6">
        <f t="shared" si="4"/>
        <v>43.846957337706527</v>
      </c>
      <c r="H6" s="6">
        <f t="shared" si="5"/>
        <v>10.943042662293472</v>
      </c>
      <c r="I6" s="7">
        <f t="shared" si="6"/>
        <v>119.750182708775</v>
      </c>
    </row>
    <row r="7" spans="1:11" x14ac:dyDescent="0.3">
      <c r="A7">
        <v>2007</v>
      </c>
      <c r="B7">
        <v>69.040000000000006</v>
      </c>
      <c r="C7" s="3">
        <f t="shared" si="0"/>
        <v>61.018848821035562</v>
      </c>
      <c r="D7" s="3">
        <f t="shared" si="1"/>
        <v>54.987801978117773</v>
      </c>
      <c r="E7" s="5">
        <f t="shared" si="2"/>
        <v>67.04989566395335</v>
      </c>
      <c r="F7">
        <f t="shared" si="3"/>
        <v>8.5184338660864718</v>
      </c>
      <c r="G7" s="6">
        <f t="shared" si="4"/>
        <v>57.457950179177196</v>
      </c>
      <c r="H7" s="6">
        <f t="shared" si="5"/>
        <v>11.58204982082281</v>
      </c>
      <c r="I7" s="7">
        <f t="shared" si="6"/>
        <v>134.14387805202168</v>
      </c>
    </row>
    <row r="8" spans="1:11" x14ac:dyDescent="0.3">
      <c r="A8">
        <v>2008</v>
      </c>
      <c r="B8">
        <v>79.959999999999994</v>
      </c>
      <c r="C8" s="3">
        <f t="shared" si="0"/>
        <v>72.108519091239799</v>
      </c>
      <c r="D8" s="3">
        <f t="shared" si="1"/>
        <v>65.011644023411378</v>
      </c>
      <c r="E8" s="5">
        <f t="shared" si="2"/>
        <v>79.20539415906822</v>
      </c>
      <c r="F8">
        <f t="shared" si="3"/>
        <v>10.023842045293565</v>
      </c>
      <c r="G8" s="6">
        <f t="shared" si="4"/>
        <v>75.568329530039819</v>
      </c>
      <c r="H8" s="6">
        <f t="shared" si="5"/>
        <v>4.3916704699601752</v>
      </c>
      <c r="I8" s="7">
        <f t="shared" si="6"/>
        <v>19.286769516720227</v>
      </c>
    </row>
    <row r="9" spans="1:11" x14ac:dyDescent="0.3">
      <c r="A9">
        <v>2009</v>
      </c>
      <c r="B9">
        <v>106.01</v>
      </c>
      <c r="C9" s="3">
        <f t="shared" si="0"/>
        <v>91.95716722236827</v>
      </c>
      <c r="D9" s="3">
        <f t="shared" si="1"/>
        <v>80.787716169777497</v>
      </c>
      <c r="E9" s="5">
        <f t="shared" si="2"/>
        <v>103.12661827495904</v>
      </c>
      <c r="F9">
        <f t="shared" si="3"/>
        <v>15.776072146366083</v>
      </c>
      <c r="G9" s="6">
        <f t="shared" si="4"/>
        <v>89.229236204361783</v>
      </c>
      <c r="H9" s="6">
        <f t="shared" si="5"/>
        <v>16.780763795638222</v>
      </c>
      <c r="I9" s="7">
        <f t="shared" si="6"/>
        <v>281.59403356500252</v>
      </c>
    </row>
    <row r="10" spans="1:11" x14ac:dyDescent="0.3">
      <c r="A10">
        <v>2010</v>
      </c>
      <c r="B10">
        <v>142.44</v>
      </c>
      <c r="C10" s="3">
        <f t="shared" si="0"/>
        <v>121.5138696909878</v>
      </c>
      <c r="D10" s="3">
        <f t="shared" si="1"/>
        <v>104.63207545167366</v>
      </c>
      <c r="E10" s="5">
        <f t="shared" si="2"/>
        <v>138.39566393030196</v>
      </c>
      <c r="F10">
        <f t="shared" si="3"/>
        <v>23.844359281896129</v>
      </c>
      <c r="G10" s="6">
        <f t="shared" si="4"/>
        <v>118.90269042132513</v>
      </c>
      <c r="H10" s="6">
        <f t="shared" si="5"/>
        <v>23.537309578674865</v>
      </c>
      <c r="I10" s="7">
        <f t="shared" si="6"/>
        <v>554.00494220237954</v>
      </c>
    </row>
    <row r="11" spans="1:11" x14ac:dyDescent="0.3">
      <c r="A11">
        <v>2011</v>
      </c>
      <c r="B11">
        <v>206.64</v>
      </c>
      <c r="C11" s="3">
        <f t="shared" si="0"/>
        <v>171.35353928582157</v>
      </c>
      <c r="D11" s="3">
        <f t="shared" si="1"/>
        <v>143.69617598468625</v>
      </c>
      <c r="E11" s="5">
        <f t="shared" si="2"/>
        <v>199.01090258695689</v>
      </c>
      <c r="F11">
        <f t="shared" si="3"/>
        <v>39.064100533012514</v>
      </c>
      <c r="G11" s="6">
        <f t="shared" si="4"/>
        <v>162.24002321219808</v>
      </c>
      <c r="H11" s="6">
        <f t="shared" si="5"/>
        <v>44.399976787801904</v>
      </c>
      <c r="I11" s="7">
        <f t="shared" si="6"/>
        <v>1971.3579387573479</v>
      </c>
    </row>
    <row r="12" spans="1:11" x14ac:dyDescent="0.3">
      <c r="A12">
        <v>2012</v>
      </c>
      <c r="B12">
        <v>269.55</v>
      </c>
      <c r="C12" s="3">
        <f t="shared" si="0"/>
        <v>228.84562943030448</v>
      </c>
      <c r="D12" s="3">
        <f t="shared" si="1"/>
        <v>193.54950081579284</v>
      </c>
      <c r="E12" s="5">
        <f t="shared" si="2"/>
        <v>264.14175804481613</v>
      </c>
      <c r="F12">
        <f t="shared" si="3"/>
        <v>49.853324831106484</v>
      </c>
      <c r="G12" s="6">
        <f t="shared" si="4"/>
        <v>238.07500311996941</v>
      </c>
      <c r="H12" s="6">
        <f t="shared" si="5"/>
        <v>31.474996880030602</v>
      </c>
      <c r="I12" s="7">
        <f t="shared" si="6"/>
        <v>990.67542859793616</v>
      </c>
    </row>
    <row r="13" spans="1:11" x14ac:dyDescent="0.3">
      <c r="A13">
        <v>2013</v>
      </c>
      <c r="B13">
        <v>402.29</v>
      </c>
      <c r="C13" s="3">
        <f t="shared" si="0"/>
        <v>330.39388601025098</v>
      </c>
      <c r="D13" s="3">
        <f t="shared" si="1"/>
        <v>273.66918814613422</v>
      </c>
      <c r="E13" s="5">
        <f t="shared" si="2"/>
        <v>387.11858387436774</v>
      </c>
      <c r="F13">
        <f t="shared" si="3"/>
        <v>80.119687330341279</v>
      </c>
      <c r="G13" s="6">
        <f t="shared" si="4"/>
        <v>313.99508287592261</v>
      </c>
      <c r="H13" s="6">
        <f t="shared" si="5"/>
        <v>88.294917124077415</v>
      </c>
      <c r="I13" s="7">
        <f t="shared" si="6"/>
        <v>7795.9923899476989</v>
      </c>
    </row>
    <row r="14" spans="1:11" x14ac:dyDescent="0.3">
      <c r="A14">
        <v>2014</v>
      </c>
      <c r="B14">
        <v>553.92999999999995</v>
      </c>
      <c r="C14" s="3">
        <f t="shared" si="0"/>
        <v>461.26986995689469</v>
      </c>
      <c r="D14" s="3">
        <f t="shared" si="1"/>
        <v>383.50568562667308</v>
      </c>
      <c r="E14" s="5">
        <f t="shared" si="2"/>
        <v>539.03405428711631</v>
      </c>
      <c r="F14">
        <f t="shared" si="3"/>
        <v>109.83649748053871</v>
      </c>
      <c r="G14" s="6">
        <f t="shared" si="4"/>
        <v>467.23827120470901</v>
      </c>
      <c r="H14" s="6">
        <f t="shared" si="5"/>
        <v>86.691728795290942</v>
      </c>
      <c r="I14" s="7">
        <f t="shared" si="6"/>
        <v>7515.4558415162765</v>
      </c>
    </row>
    <row r="15" spans="1:11" x14ac:dyDescent="0.3">
      <c r="A15">
        <v>2015</v>
      </c>
      <c r="B15">
        <v>696.04</v>
      </c>
      <c r="C15" s="3">
        <f t="shared" si="0"/>
        <v>598.72314863419138</v>
      </c>
      <c r="D15" s="3">
        <f t="shared" si="1"/>
        <v>509.51126356608847</v>
      </c>
      <c r="E15" s="5">
        <f t="shared" si="2"/>
        <v>687.93503370229428</v>
      </c>
      <c r="F15">
        <f t="shared" si="3"/>
        <v>126.00557793941526</v>
      </c>
      <c r="G15" s="6">
        <f t="shared" si="4"/>
        <v>648.870551767655</v>
      </c>
      <c r="H15" s="6">
        <f t="shared" si="5"/>
        <v>47.169448232344962</v>
      </c>
      <c r="I15" s="7">
        <f t="shared" si="6"/>
        <v>2224.9568465438711</v>
      </c>
    </row>
    <row r="16" spans="1:11" x14ac:dyDescent="0.3">
      <c r="A16">
        <v>2016</v>
      </c>
      <c r="B16" s="2">
        <v>569.9</v>
      </c>
      <c r="C16" s="3">
        <f t="shared" si="0"/>
        <v>581.84776384463055</v>
      </c>
      <c r="D16" s="3">
        <f t="shared" si="1"/>
        <v>551.86285714190331</v>
      </c>
      <c r="E16" s="5">
        <f t="shared" si="2"/>
        <v>611.83267054735779</v>
      </c>
      <c r="F16">
        <f t="shared" si="3"/>
        <v>42.351593575814775</v>
      </c>
      <c r="G16" s="6">
        <f t="shared" si="4"/>
        <v>813.94061164170955</v>
      </c>
      <c r="H16" s="6">
        <f t="shared" si="5"/>
        <v>-244.04061164170957</v>
      </c>
      <c r="I16" s="7">
        <f t="shared" si="6"/>
        <v>59555.820130459717</v>
      </c>
    </row>
    <row r="17" spans="1:9" x14ac:dyDescent="0.3">
      <c r="A17">
        <v>2017</v>
      </c>
      <c r="G17" s="6">
        <f t="shared" si="4"/>
        <v>654.18426412317262</v>
      </c>
      <c r="I17" t="s">
        <v>14</v>
      </c>
    </row>
    <row r="18" spans="1:9" x14ac:dyDescent="0.3">
      <c r="A18">
        <v>2018</v>
      </c>
      <c r="G18" s="6">
        <f>G17+$F$16</f>
        <v>696.53585769898746</v>
      </c>
      <c r="I18" s="7">
        <f>AVERAGE(I4:I16)</f>
        <v>6244.5510398037823</v>
      </c>
    </row>
    <row r="19" spans="1:9" x14ac:dyDescent="0.3">
      <c r="A19">
        <v>2019</v>
      </c>
      <c r="G19" s="6">
        <f t="shared" ref="G19:G24" si="7">G18+$F$16</f>
        <v>738.88745127480229</v>
      </c>
    </row>
    <row r="20" spans="1:9" x14ac:dyDescent="0.3">
      <c r="A20">
        <v>2020</v>
      </c>
      <c r="G20" s="6">
        <f t="shared" si="7"/>
        <v>781.23904485061712</v>
      </c>
    </row>
    <row r="21" spans="1:9" x14ac:dyDescent="0.3">
      <c r="A21">
        <v>2021</v>
      </c>
      <c r="G21" s="6">
        <f t="shared" si="7"/>
        <v>823.59063842643195</v>
      </c>
    </row>
    <row r="22" spans="1:9" x14ac:dyDescent="0.3">
      <c r="A22">
        <v>2022</v>
      </c>
      <c r="G22" s="6">
        <f t="shared" si="7"/>
        <v>865.94223200224678</v>
      </c>
    </row>
    <row r="23" spans="1:9" x14ac:dyDescent="0.3">
      <c r="A23">
        <v>2023</v>
      </c>
      <c r="G23" s="6">
        <f t="shared" si="7"/>
        <v>908.29382557806161</v>
      </c>
    </row>
    <row r="24" spans="1:9" x14ac:dyDescent="0.3">
      <c r="A24">
        <v>2024</v>
      </c>
      <c r="G24" s="6">
        <f t="shared" si="7"/>
        <v>950.64541915387645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susiepapa</dc:creator>
  <cp:lastModifiedBy>User</cp:lastModifiedBy>
  <dcterms:created xsi:type="dcterms:W3CDTF">2014-01-21T15:14:37Z</dcterms:created>
  <dcterms:modified xsi:type="dcterms:W3CDTF">2018-08-18T04:16:29Z</dcterms:modified>
</cp:coreProperties>
</file>