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200" windowHeight="11865" activeTab="2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K51" i="3" l="1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F50" i="2"/>
  <c r="I50" i="2" s="1"/>
  <c r="F51" i="2" s="1"/>
  <c r="I51" i="2" s="1"/>
  <c r="F52" i="2" s="1"/>
  <c r="I52" i="2" s="1"/>
  <c r="F53" i="2" s="1"/>
  <c r="I53" i="2" s="1"/>
  <c r="F54" i="2" s="1"/>
  <c r="I54" i="2" s="1"/>
  <c r="F55" i="2" s="1"/>
  <c r="I55" i="2" s="1"/>
  <c r="F56" i="2" s="1"/>
  <c r="I56" i="2" s="1"/>
  <c r="F57" i="2" s="1"/>
  <c r="I57" i="2" s="1"/>
  <c r="F58" i="2" s="1"/>
  <c r="I58" i="2" s="1"/>
  <c r="F59" i="2" s="1"/>
  <c r="I59" i="2" s="1"/>
  <c r="F60" i="2" s="1"/>
  <c r="I60" i="2" s="1"/>
  <c r="F61" i="2" s="1"/>
  <c r="I61" i="2" s="1"/>
  <c r="F62" i="2" s="1"/>
  <c r="I62" i="2" s="1"/>
  <c r="F63" i="2" s="1"/>
  <c r="I63" i="2" s="1"/>
  <c r="F64" i="2" s="1"/>
  <c r="I64" i="2" s="1"/>
  <c r="F65" i="2" s="1"/>
  <c r="I65" i="2" s="1"/>
  <c r="F66" i="2" s="1"/>
  <c r="I66" i="2" s="1"/>
  <c r="F67" i="2" s="1"/>
  <c r="I67" i="2" s="1"/>
  <c r="F68" i="2" s="1"/>
  <c r="I68" i="2" s="1"/>
  <c r="F69" i="2" s="1"/>
  <c r="I69" i="2" s="1"/>
  <c r="F70" i="2" s="1"/>
  <c r="I70" i="2" s="1"/>
  <c r="F71" i="2" s="1"/>
  <c r="I71" i="2" s="1"/>
  <c r="F72" i="2" s="1"/>
  <c r="I72" i="2" s="1"/>
  <c r="F73" i="2" s="1"/>
  <c r="I73" i="2" s="1"/>
  <c r="F74" i="2" s="1"/>
  <c r="I74" i="2" s="1"/>
  <c r="K51" i="2"/>
  <c r="J49" i="2"/>
  <c r="K49" i="2" s="1"/>
  <c r="J48" i="2"/>
  <c r="K48" i="2" s="1"/>
  <c r="J47" i="2"/>
  <c r="K47" i="2" s="1"/>
  <c r="J46" i="2"/>
  <c r="K46" i="2" s="1"/>
  <c r="K45" i="2"/>
  <c r="J45" i="2"/>
  <c r="J44" i="2"/>
  <c r="K44" i="2" s="1"/>
  <c r="J43" i="2"/>
  <c r="K43" i="2" s="1"/>
  <c r="J42" i="2"/>
  <c r="K42" i="2" s="1"/>
  <c r="J41" i="2"/>
  <c r="K41" i="2" s="1"/>
  <c r="J40" i="2"/>
  <c r="K40" i="2" s="1"/>
  <c r="K39" i="2"/>
  <c r="J39" i="2"/>
  <c r="J38" i="2"/>
  <c r="K38" i="2" s="1"/>
  <c r="J37" i="2"/>
  <c r="K37" i="2" s="1"/>
  <c r="J36" i="2"/>
  <c r="K36" i="2" s="1"/>
  <c r="J35" i="2"/>
  <c r="K35" i="2" s="1"/>
  <c r="J34" i="2"/>
  <c r="K34" i="2" s="1"/>
  <c r="K33" i="2"/>
  <c r="J33" i="2"/>
  <c r="J32" i="2"/>
  <c r="K32" i="2" s="1"/>
  <c r="J31" i="2"/>
  <c r="K31" i="2" s="1"/>
  <c r="J30" i="2"/>
  <c r="K30" i="2" s="1"/>
  <c r="J29" i="2"/>
  <c r="K29" i="2" s="1"/>
  <c r="J28" i="2"/>
  <c r="K28" i="2" s="1"/>
  <c r="K27" i="2"/>
  <c r="J27" i="2"/>
  <c r="J26" i="2"/>
  <c r="K26" i="2" s="1"/>
  <c r="J25" i="2"/>
  <c r="K25" i="2" s="1"/>
  <c r="J24" i="2"/>
  <c r="K24" i="2" s="1"/>
  <c r="J23" i="2"/>
  <c r="K23" i="2" s="1"/>
  <c r="J22" i="2"/>
  <c r="K22" i="2" s="1"/>
  <c r="K21" i="2"/>
  <c r="J21" i="2"/>
  <c r="J20" i="2"/>
  <c r="K20" i="2" s="1"/>
  <c r="J19" i="2"/>
  <c r="K19" i="2" s="1"/>
  <c r="J18" i="2"/>
  <c r="K18" i="2" s="1"/>
  <c r="J17" i="2"/>
  <c r="K17" i="2" s="1"/>
  <c r="J16" i="2"/>
  <c r="K16" i="2" s="1"/>
  <c r="K15" i="2"/>
  <c r="J15" i="2"/>
  <c r="J14" i="2"/>
  <c r="K14" i="2" s="1"/>
  <c r="J13" i="2"/>
  <c r="K13" i="2" s="1"/>
  <c r="J12" i="2"/>
  <c r="K12" i="2" s="1"/>
  <c r="J11" i="2"/>
  <c r="K11" i="2" s="1"/>
  <c r="J10" i="2"/>
  <c r="K10" i="2" s="1"/>
  <c r="K9" i="2"/>
  <c r="J9" i="2"/>
  <c r="J8" i="2"/>
  <c r="K8" i="2" s="1"/>
  <c r="J7" i="2"/>
  <c r="K7" i="2" s="1"/>
  <c r="J6" i="2"/>
  <c r="K6" i="2" s="1"/>
  <c r="J5" i="2"/>
  <c r="K5" i="2" s="1"/>
  <c r="J4" i="2"/>
  <c r="K4" i="2" s="1"/>
  <c r="K3" i="2"/>
  <c r="J3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M15" i="1"/>
  <c r="L16" i="1"/>
  <c r="L15" i="1"/>
  <c r="L17" i="1"/>
  <c r="J13" i="1"/>
  <c r="J14" i="1"/>
  <c r="J15" i="1"/>
  <c r="J16" i="1"/>
  <c r="J17" i="1"/>
  <c r="M16" i="1"/>
  <c r="M13" i="1"/>
  <c r="M12" i="1"/>
  <c r="L14" i="1"/>
  <c r="L13" i="1"/>
  <c r="I1" i="1"/>
  <c r="I3" i="1"/>
  <c r="I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<sst xmlns="http://schemas.openxmlformats.org/spreadsheetml/2006/main" count="140" uniqueCount="58">
  <si>
    <t>TIME</t>
    <phoneticPr fontId="1" type="noConversion"/>
  </si>
  <si>
    <t>연도별</t>
    <phoneticPr fontId="1" type="noConversion"/>
  </si>
  <si>
    <t>월별</t>
    <phoneticPr fontId="1" type="noConversion"/>
  </si>
  <si>
    <t>매출액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</si>
  <si>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</si>
  <si>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</si>
  <si>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</si>
  <si>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</si>
  <si>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</si>
  <si>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</si>
  <si>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</si>
  <si>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</si>
  <si>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</si>
  <si>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</si>
  <si>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</si>
  <si>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</si>
  <si>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</si>
  <si>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</si>
  <si>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</si>
  <si>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</si>
  <si>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</si>
  <si>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</si>
  <si>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</si>
  <si>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</si>
  <si>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</si>
  <si>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</si>
  <si>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</si>
  <si>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</si>
  <si>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TIME</t>
  </si>
  <si>
    <t>잔차 출력</t>
  </si>
  <si>
    <t>예측치 매출액</t>
  </si>
  <si>
    <t>표준 잔차</t>
  </si>
  <si>
    <t>예측</t>
    <phoneticPr fontId="1" type="noConversion"/>
  </si>
  <si>
    <t>잔차</t>
    <phoneticPr fontId="1" type="noConversion"/>
  </si>
  <si>
    <t>SUMXMY2</t>
    <phoneticPr fontId="1" type="noConversion"/>
  </si>
  <si>
    <t>SUMSQ</t>
    <phoneticPr fontId="1" type="noConversion"/>
  </si>
  <si>
    <t>Durbin Watson</t>
    <phoneticPr fontId="1" type="noConversion"/>
  </si>
  <si>
    <t>n</t>
    <phoneticPr fontId="1" type="noConversion"/>
  </si>
  <si>
    <t>d</t>
    <phoneticPr fontId="1" type="noConversion"/>
  </si>
  <si>
    <t>α</t>
    <phoneticPr fontId="1" type="noConversion"/>
  </si>
  <si>
    <t>dU</t>
    <phoneticPr fontId="1" type="noConversion"/>
  </si>
  <si>
    <t>dL</t>
    <phoneticPr fontId="1" type="noConversion"/>
  </si>
  <si>
    <t>4-dU</t>
    <phoneticPr fontId="1" type="noConversion"/>
  </si>
  <si>
    <t>4-dL</t>
    <phoneticPr fontId="1" type="noConversion"/>
  </si>
  <si>
    <t>양의 상관</t>
    <phoneticPr fontId="1" type="noConversion"/>
  </si>
  <si>
    <t>판단 불가능</t>
    <phoneticPr fontId="1" type="noConversion"/>
  </si>
  <si>
    <t>자기상관없음</t>
    <phoneticPr fontId="1" type="noConversion"/>
  </si>
  <si>
    <t>음의 상관</t>
    <phoneticPr fontId="1" type="noConversion"/>
  </si>
  <si>
    <t>매출액</t>
    <phoneticPr fontId="1" type="noConversion"/>
  </si>
  <si>
    <t>Lag 1</t>
  </si>
  <si>
    <t>Lag 1</t>
    <phoneticPr fontId="1" type="noConversion"/>
  </si>
  <si>
    <t>예측값</t>
    <phoneticPr fontId="1" type="noConversion"/>
  </si>
  <si>
    <t>방정식</t>
    <phoneticPr fontId="1" type="noConversion"/>
  </si>
  <si>
    <t>잔차 제곱</t>
    <phoneticPr fontId="1" type="noConversion"/>
  </si>
  <si>
    <t>MSE</t>
    <phoneticPr fontId="1" type="noConversion"/>
  </si>
  <si>
    <t>Lag 2</t>
  </si>
  <si>
    <t>Lag 2</t>
    <phoneticPr fontId="1" type="noConversion"/>
  </si>
  <si>
    <t>잔차 제곱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</si>
</sst>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3" xfId="0" applyNumberFormat="1" applyBorder="1">
      <alignment vertical="center"/>
    </xf>
    <xf numFmtId="4" fontId="0" fillId="0" borderId="4" xfId="0" applyNumberFormat="1" applyBorder="1">
      <alignment vertical="center"/>
    </xf>
    <xf numFmtId="4" fontId="0" fillId="0" borderId="5" xfId="0" applyNumberFormat="1" applyBorder="1">
      <alignment vertical="center"/>
    </xf>
    <xf numFmtId="4" fontId="0" fillId="0" borderId="6" xfId="0" applyNumberFormat="1" applyBorder="1">
      <alignment vertic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매출액</c:v>
                </c:pt>
              </c:strCache>
            </c:strRef>
          </c:tx>
          <c:marker>
            <c:symbol val="none"/>
          </c:marker>
          <c:val>
            <c:numRef>
              <c:f>Sheet1!$D$2:$D$49</c:f>
              <c:numCache>
                <c:formatCode>General</c:formatCode>
                <c:ptCount val="48"/>
                <c:pt idx="0">
                  <c:v>546</c:v>
                </c:pt>
                <c:pt idx="1">
                  <c:v>578</c:v>
                </c:pt>
                <c:pt idx="2">
                  <c:v>660</c:v>
                </c:pt>
                <c:pt idx="3">
                  <c:v>707</c:v>
                </c:pt>
                <c:pt idx="4">
                  <c:v>738</c:v>
                </c:pt>
                <c:pt idx="5">
                  <c:v>781</c:v>
                </c:pt>
                <c:pt idx="6">
                  <c:v>848</c:v>
                </c:pt>
                <c:pt idx="7">
                  <c:v>818</c:v>
                </c:pt>
                <c:pt idx="8">
                  <c:v>729</c:v>
                </c:pt>
                <c:pt idx="9">
                  <c:v>691</c:v>
                </c:pt>
                <c:pt idx="10">
                  <c:v>658</c:v>
                </c:pt>
                <c:pt idx="11">
                  <c:v>604</c:v>
                </c:pt>
                <c:pt idx="12">
                  <c:v>629</c:v>
                </c:pt>
                <c:pt idx="13">
                  <c:v>711</c:v>
                </c:pt>
                <c:pt idx="14">
                  <c:v>729</c:v>
                </c:pt>
                <c:pt idx="15">
                  <c:v>798</c:v>
                </c:pt>
                <c:pt idx="16">
                  <c:v>861</c:v>
                </c:pt>
                <c:pt idx="17">
                  <c:v>903</c:v>
                </c:pt>
                <c:pt idx="18">
                  <c:v>968</c:v>
                </c:pt>
                <c:pt idx="19">
                  <c:v>894</c:v>
                </c:pt>
                <c:pt idx="20">
                  <c:v>860</c:v>
                </c:pt>
                <c:pt idx="21">
                  <c:v>792</c:v>
                </c:pt>
                <c:pt idx="22">
                  <c:v>739</c:v>
                </c:pt>
                <c:pt idx="23">
                  <c:v>699</c:v>
                </c:pt>
                <c:pt idx="24">
                  <c:v>773</c:v>
                </c:pt>
                <c:pt idx="25">
                  <c:v>818</c:v>
                </c:pt>
                <c:pt idx="26">
                  <c:v>871</c:v>
                </c:pt>
                <c:pt idx="27">
                  <c:v>882</c:v>
                </c:pt>
                <c:pt idx="28">
                  <c:v>959</c:v>
                </c:pt>
                <c:pt idx="29">
                  <c:v>979</c:v>
                </c:pt>
                <c:pt idx="30">
                  <c:v>955</c:v>
                </c:pt>
                <c:pt idx="31">
                  <c:v>925</c:v>
                </c:pt>
                <c:pt idx="32">
                  <c:v>843</c:v>
                </c:pt>
                <c:pt idx="33">
                  <c:v>790</c:v>
                </c:pt>
                <c:pt idx="34">
                  <c:v>746</c:v>
                </c:pt>
                <c:pt idx="35">
                  <c:v>822</c:v>
                </c:pt>
                <c:pt idx="36">
                  <c:v>857</c:v>
                </c:pt>
                <c:pt idx="37">
                  <c:v>876</c:v>
                </c:pt>
                <c:pt idx="38">
                  <c:v>959</c:v>
                </c:pt>
                <c:pt idx="39">
                  <c:v>981</c:v>
                </c:pt>
                <c:pt idx="40">
                  <c:v>1051</c:v>
                </c:pt>
                <c:pt idx="41">
                  <c:v>1124</c:v>
                </c:pt>
                <c:pt idx="42">
                  <c:v>1073</c:v>
                </c:pt>
                <c:pt idx="43">
                  <c:v>1020</c:v>
                </c:pt>
                <c:pt idx="44">
                  <c:v>933</c:v>
                </c:pt>
                <c:pt idx="45">
                  <c:v>787</c:v>
                </c:pt>
                <c:pt idx="46">
                  <c:v>830</c:v>
                </c:pt>
                <c:pt idx="47">
                  <c:v>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예측</c:v>
                </c:pt>
              </c:strCache>
            </c:strRef>
          </c:tx>
          <c:marker>
            <c:symbol val="none"/>
          </c:marker>
          <c:val>
            <c:numRef>
              <c:f>Sheet1!$E$2:$E$49</c:f>
              <c:numCache>
                <c:formatCode>#,##0</c:formatCode>
                <c:ptCount val="48"/>
                <c:pt idx="0">
                  <c:v>673.11989795918362</c:v>
                </c:pt>
                <c:pt idx="1">
                  <c:v>679.68660442900557</c:v>
                </c:pt>
                <c:pt idx="2">
                  <c:v>686.25331089882752</c:v>
                </c:pt>
                <c:pt idx="3">
                  <c:v>692.82001736864959</c:v>
                </c:pt>
                <c:pt idx="4">
                  <c:v>699.38672383847154</c:v>
                </c:pt>
                <c:pt idx="5">
                  <c:v>705.95343030829349</c:v>
                </c:pt>
                <c:pt idx="6">
                  <c:v>712.52013677811544</c:v>
                </c:pt>
                <c:pt idx="7">
                  <c:v>719.0868432479374</c:v>
                </c:pt>
                <c:pt idx="8">
                  <c:v>725.65354971775946</c:v>
                </c:pt>
                <c:pt idx="9">
                  <c:v>732.22025618758141</c:v>
                </c:pt>
                <c:pt idx="10">
                  <c:v>738.78696265740336</c:v>
                </c:pt>
                <c:pt idx="11">
                  <c:v>745.35366912722532</c:v>
                </c:pt>
                <c:pt idx="12">
                  <c:v>751.92037559704727</c:v>
                </c:pt>
                <c:pt idx="13">
                  <c:v>758.48708206686922</c:v>
                </c:pt>
                <c:pt idx="14">
                  <c:v>765.05378853669129</c:v>
                </c:pt>
                <c:pt idx="15">
                  <c:v>771.62049500651324</c:v>
                </c:pt>
                <c:pt idx="16">
                  <c:v>778.18720147633519</c:v>
                </c:pt>
                <c:pt idx="17">
                  <c:v>784.75390794615714</c:v>
                </c:pt>
                <c:pt idx="18">
                  <c:v>791.32061441597909</c:v>
                </c:pt>
                <c:pt idx="19">
                  <c:v>797.88732088580105</c:v>
                </c:pt>
                <c:pt idx="20">
                  <c:v>804.45402735562311</c:v>
                </c:pt>
                <c:pt idx="21">
                  <c:v>811.02073382544506</c:v>
                </c:pt>
                <c:pt idx="22">
                  <c:v>817.58744029526702</c:v>
                </c:pt>
                <c:pt idx="23">
                  <c:v>824.15414676508897</c:v>
                </c:pt>
                <c:pt idx="24">
                  <c:v>830.72085323491092</c:v>
                </c:pt>
                <c:pt idx="25">
                  <c:v>837.28755970473298</c:v>
                </c:pt>
                <c:pt idx="26">
                  <c:v>843.85426617455494</c:v>
                </c:pt>
                <c:pt idx="27">
                  <c:v>850.42097264437689</c:v>
                </c:pt>
                <c:pt idx="28">
                  <c:v>856.98767911419884</c:v>
                </c:pt>
                <c:pt idx="29">
                  <c:v>863.55438558402079</c:v>
                </c:pt>
                <c:pt idx="30">
                  <c:v>870.12109205384274</c:v>
                </c:pt>
                <c:pt idx="31">
                  <c:v>876.6877985236647</c:v>
                </c:pt>
                <c:pt idx="32">
                  <c:v>883.25450499348676</c:v>
                </c:pt>
                <c:pt idx="33">
                  <c:v>889.82121146330871</c:v>
                </c:pt>
                <c:pt idx="34">
                  <c:v>896.38791793313067</c:v>
                </c:pt>
                <c:pt idx="35">
                  <c:v>902.95462440295262</c:v>
                </c:pt>
                <c:pt idx="36">
                  <c:v>909.52133087277457</c:v>
                </c:pt>
                <c:pt idx="37">
                  <c:v>916.08803734259664</c:v>
                </c:pt>
                <c:pt idx="38">
                  <c:v>922.65474381241847</c:v>
                </c:pt>
                <c:pt idx="39">
                  <c:v>929.22145028224054</c:v>
                </c:pt>
                <c:pt idx="40">
                  <c:v>935.78815675206249</c:v>
                </c:pt>
                <c:pt idx="41">
                  <c:v>942.35486322188444</c:v>
                </c:pt>
                <c:pt idx="42">
                  <c:v>948.92156969170651</c:v>
                </c:pt>
                <c:pt idx="43">
                  <c:v>955.48827616152835</c:v>
                </c:pt>
                <c:pt idx="44">
                  <c:v>962.05498263135041</c:v>
                </c:pt>
                <c:pt idx="45">
                  <c:v>968.62168910117236</c:v>
                </c:pt>
                <c:pt idx="46">
                  <c:v>975.18839557099432</c:v>
                </c:pt>
                <c:pt idx="47">
                  <c:v>981.75510204081627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48000"/>
        <c:axId val="225249536"/>
      </c:lineChart>
      <c:catAx>
        <c:axId val="2252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49536"/>
        <c:crosses val="autoZero"/>
        <c:auto val="1"/>
        <c:lblAlgn val="ctr"/>
        <c:lblOffset val="100"/>
        <c:noMultiLvlLbl val="0"/>
      </c:catAx>
      <c:valAx>
        <c:axId val="2252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4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매출액</c:v>
                </c:pt>
              </c:strCache>
            </c:strRef>
          </c:tx>
          <c:marker>
            <c:symbol val="none"/>
          </c:marker>
          <c:val>
            <c:numRef>
              <c:f>Sheet2!$E$3:$E$49</c:f>
              <c:numCache>
                <c:formatCode>General</c:formatCode>
                <c:ptCount val="47"/>
                <c:pt idx="0">
                  <c:v>578</c:v>
                </c:pt>
                <c:pt idx="1">
                  <c:v>660</c:v>
                </c:pt>
                <c:pt idx="2">
                  <c:v>707</c:v>
                </c:pt>
                <c:pt idx="3">
                  <c:v>738</c:v>
                </c:pt>
                <c:pt idx="4">
                  <c:v>781</c:v>
                </c:pt>
                <c:pt idx="5">
                  <c:v>848</c:v>
                </c:pt>
                <c:pt idx="6">
                  <c:v>818</c:v>
                </c:pt>
                <c:pt idx="7">
                  <c:v>729</c:v>
                </c:pt>
                <c:pt idx="8">
                  <c:v>691</c:v>
                </c:pt>
                <c:pt idx="9">
                  <c:v>658</c:v>
                </c:pt>
                <c:pt idx="10">
                  <c:v>604</c:v>
                </c:pt>
                <c:pt idx="11">
                  <c:v>629</c:v>
                </c:pt>
                <c:pt idx="12">
                  <c:v>711</c:v>
                </c:pt>
                <c:pt idx="13">
                  <c:v>729</c:v>
                </c:pt>
                <c:pt idx="14">
                  <c:v>798</c:v>
                </c:pt>
                <c:pt idx="15">
                  <c:v>861</c:v>
                </c:pt>
                <c:pt idx="16">
                  <c:v>903</c:v>
                </c:pt>
                <c:pt idx="17">
                  <c:v>968</c:v>
                </c:pt>
                <c:pt idx="18">
                  <c:v>894</c:v>
                </c:pt>
                <c:pt idx="19">
                  <c:v>860</c:v>
                </c:pt>
                <c:pt idx="20">
                  <c:v>792</c:v>
                </c:pt>
                <c:pt idx="21">
                  <c:v>739</c:v>
                </c:pt>
                <c:pt idx="22">
                  <c:v>699</c:v>
                </c:pt>
                <c:pt idx="23">
                  <c:v>773</c:v>
                </c:pt>
                <c:pt idx="24">
                  <c:v>818</c:v>
                </c:pt>
                <c:pt idx="25">
                  <c:v>871</c:v>
                </c:pt>
                <c:pt idx="26">
                  <c:v>882</c:v>
                </c:pt>
                <c:pt idx="27">
                  <c:v>959</c:v>
                </c:pt>
                <c:pt idx="28">
                  <c:v>979</c:v>
                </c:pt>
                <c:pt idx="29">
                  <c:v>955</c:v>
                </c:pt>
                <c:pt idx="30">
                  <c:v>925</c:v>
                </c:pt>
                <c:pt idx="31">
                  <c:v>843</c:v>
                </c:pt>
                <c:pt idx="32">
                  <c:v>790</c:v>
                </c:pt>
                <c:pt idx="33">
                  <c:v>746</c:v>
                </c:pt>
                <c:pt idx="34">
                  <c:v>822</c:v>
                </c:pt>
                <c:pt idx="35">
                  <c:v>857</c:v>
                </c:pt>
                <c:pt idx="36">
                  <c:v>876</c:v>
                </c:pt>
                <c:pt idx="37">
                  <c:v>959</c:v>
                </c:pt>
                <c:pt idx="38">
                  <c:v>981</c:v>
                </c:pt>
                <c:pt idx="39">
                  <c:v>1051</c:v>
                </c:pt>
                <c:pt idx="40">
                  <c:v>1124</c:v>
                </c:pt>
                <c:pt idx="41">
                  <c:v>1073</c:v>
                </c:pt>
                <c:pt idx="42">
                  <c:v>1020</c:v>
                </c:pt>
                <c:pt idx="43">
                  <c:v>933</c:v>
                </c:pt>
                <c:pt idx="44">
                  <c:v>787</c:v>
                </c:pt>
                <c:pt idx="45">
                  <c:v>830</c:v>
                </c:pt>
                <c:pt idx="46">
                  <c:v>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예측값</c:v>
                </c:pt>
              </c:strCache>
            </c:strRef>
          </c:tx>
          <c:marker>
            <c:symbol val="none"/>
          </c:marker>
          <c:val>
            <c:numRef>
              <c:f>Sheet2!$I$3:$I$74</c:f>
              <c:numCache>
                <c:formatCode>#,##0</c:formatCode>
                <c:ptCount val="72"/>
                <c:pt idx="0">
                  <c:v>595.65019059293752</c:v>
                </c:pt>
                <c:pt idx="1">
                  <c:v>622.88038273092752</c:v>
                </c:pt>
                <c:pt idx="2">
                  <c:v>692.6577500845267</c:v>
                </c:pt>
                <c:pt idx="3">
                  <c:v>732.65209478719942</c:v>
                </c:pt>
                <c:pt idx="4">
                  <c:v>759.03134342087719</c:v>
                </c:pt>
                <c:pt idx="5">
                  <c:v>795.62191410630112</c:v>
                </c:pt>
                <c:pt idx="6">
                  <c:v>852.63512889521758</c:v>
                </c:pt>
                <c:pt idx="7">
                  <c:v>827.10682376585203</c:v>
                </c:pt>
                <c:pt idx="8">
                  <c:v>751.37285188206749</c:v>
                </c:pt>
                <c:pt idx="9">
                  <c:v>719.03699871820447</c:v>
                </c:pt>
                <c:pt idx="10">
                  <c:v>690.95586307590236</c:v>
                </c:pt>
                <c:pt idx="11">
                  <c:v>645.00491384304428</c:v>
                </c:pt>
                <c:pt idx="12">
                  <c:v>666.27850145084892</c:v>
                </c:pt>
                <c:pt idx="13">
                  <c:v>736.0558688044481</c:v>
                </c:pt>
                <c:pt idx="14">
                  <c:v>751.37285188206749</c:v>
                </c:pt>
                <c:pt idx="15">
                  <c:v>810.08795367960829</c:v>
                </c:pt>
                <c:pt idx="16">
                  <c:v>863.69739445127607</c:v>
                </c:pt>
                <c:pt idx="17">
                  <c:v>899.43702163238777</c:v>
                </c:pt>
                <c:pt idx="18">
                  <c:v>954.74834941267989</c:v>
                </c:pt>
                <c:pt idx="19">
                  <c:v>891.77853009357818</c:v>
                </c:pt>
                <c:pt idx="20">
                  <c:v>862.84645094696384</c:v>
                </c:pt>
                <c:pt idx="21">
                  <c:v>804.98229265373516</c:v>
                </c:pt>
                <c:pt idx="22">
                  <c:v>759.88228692518931</c:v>
                </c:pt>
                <c:pt idx="23">
                  <c:v>725.84454675270194</c:v>
                </c:pt>
                <c:pt idx="24">
                  <c:v>788.81436607180365</c:v>
                </c:pt>
                <c:pt idx="25">
                  <c:v>827.10682376585203</c:v>
                </c:pt>
                <c:pt idx="26">
                  <c:v>872.20682949439788</c:v>
                </c:pt>
                <c:pt idx="27">
                  <c:v>881.56720804183192</c:v>
                </c:pt>
                <c:pt idx="28">
                  <c:v>947.08985787387019</c:v>
                </c:pt>
                <c:pt idx="29">
                  <c:v>964.10872796011392</c:v>
                </c:pt>
                <c:pt idx="30">
                  <c:v>943.68608385662151</c:v>
                </c:pt>
                <c:pt idx="31">
                  <c:v>918.15777872725596</c:v>
                </c:pt>
                <c:pt idx="32">
                  <c:v>848.38041137365667</c:v>
                </c:pt>
                <c:pt idx="33">
                  <c:v>803.28040564511082</c:v>
                </c:pt>
                <c:pt idx="34">
                  <c:v>765.83889145537466</c:v>
                </c:pt>
                <c:pt idx="35">
                  <c:v>830.51059778310082</c:v>
                </c:pt>
                <c:pt idx="36">
                  <c:v>860.29362043402728</c:v>
                </c:pt>
                <c:pt idx="37">
                  <c:v>876.46154701595879</c:v>
                </c:pt>
                <c:pt idx="38">
                  <c:v>947.08985787387019</c:v>
                </c:pt>
                <c:pt idx="39">
                  <c:v>965.81061496873826</c:v>
                </c:pt>
                <c:pt idx="40">
                  <c:v>1025.3766602705914</c:v>
                </c:pt>
                <c:pt idx="41">
                  <c:v>1087.495536085381</c:v>
                </c:pt>
                <c:pt idx="42">
                  <c:v>1044.0974173654595</c:v>
                </c:pt>
                <c:pt idx="43">
                  <c:v>998.99741163691351</c:v>
                </c:pt>
                <c:pt idx="44">
                  <c:v>924.96532676175343</c:v>
                </c:pt>
                <c:pt idx="45">
                  <c:v>800.72757513217425</c:v>
                </c:pt>
                <c:pt idx="46">
                  <c:v>837.31814581759829</c:v>
                </c:pt>
                <c:pt idx="47">
                  <c:v>915.60494821431939</c:v>
                </c:pt>
                <c:pt idx="48">
                  <c:v>910.16312043755443</c:v>
                </c:pt>
                <c:pt idx="49">
                  <c:v>905.53243243933059</c:v>
                </c:pt>
                <c:pt idx="50">
                  <c:v>901.59197856674564</c:v>
                </c:pt>
                <c:pt idx="51">
                  <c:v>898.23887493982772</c:v>
                </c:pt>
                <c:pt idx="52">
                  <c:v>895.3855731892163</c:v>
                </c:pt>
                <c:pt idx="53">
                  <c:v>892.95757459869094</c:v>
                </c:pt>
                <c:pt idx="54">
                  <c:v>890.89148496960422</c:v>
                </c:pt>
                <c:pt idx="55">
                  <c:v>889.13335942040612</c:v>
                </c:pt>
                <c:pt idx="56">
                  <c:v>887.63729390455069</c:v>
                </c:pt>
                <c:pt idx="57">
                  <c:v>886.36422667180796</c:v>
                </c:pt>
                <c:pt idx="58">
                  <c:v>885.28091837955287</c:v>
                </c:pt>
                <c:pt idx="59">
                  <c:v>884.3590842250909</c:v>
                </c:pt>
                <c:pt idx="60">
                  <c:v>883.57465543929834</c:v>
                </c:pt>
                <c:pt idx="61">
                  <c:v>882.9071508594327</c:v>
                </c:pt>
                <c:pt idx="62">
                  <c:v>882.33914217309734</c:v>
                </c:pt>
                <c:pt idx="63">
                  <c:v>881.85579887106746</c:v>
                </c:pt>
                <c:pt idx="64">
                  <c:v>881.44450102785231</c:v>
                </c:pt>
                <c:pt idx="65">
                  <c:v>881.0945097998308</c:v>
                </c:pt>
                <c:pt idx="66">
                  <c:v>880.79668703777963</c:v>
                </c:pt>
                <c:pt idx="67">
                  <c:v>880.54325669297589</c:v>
                </c:pt>
                <c:pt idx="68">
                  <c:v>880.32760178726949</c:v>
                </c:pt>
                <c:pt idx="69">
                  <c:v>880.1440916460856</c:v>
                </c:pt>
                <c:pt idx="70">
                  <c:v>879.98793488346973</c:v>
                </c:pt>
                <c:pt idx="71">
                  <c:v>879.85505430066735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41056"/>
        <c:axId val="192542592"/>
      </c:lineChart>
      <c:catAx>
        <c:axId val="1925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42592"/>
        <c:crosses val="autoZero"/>
        <c:auto val="1"/>
        <c:lblAlgn val="ctr"/>
        <c:lblOffset val="100"/>
        <c:noMultiLvlLbl val="0"/>
      </c:catAx>
      <c:valAx>
        <c:axId val="1925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4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매출액</c:v>
                </c:pt>
              </c:strCache>
            </c:strRef>
          </c:tx>
          <c:marker>
            <c:symbol val="none"/>
          </c:marker>
          <c:val>
            <c:numRef>
              <c:f>Sheet3!$F$4:$F$49</c:f>
              <c:numCache>
                <c:formatCode>General</c:formatCode>
                <c:ptCount val="46"/>
                <c:pt idx="0">
                  <c:v>660</c:v>
                </c:pt>
                <c:pt idx="1">
                  <c:v>707</c:v>
                </c:pt>
                <c:pt idx="2">
                  <c:v>738</c:v>
                </c:pt>
                <c:pt idx="3">
                  <c:v>781</c:v>
                </c:pt>
                <c:pt idx="4">
                  <c:v>848</c:v>
                </c:pt>
                <c:pt idx="5">
                  <c:v>818</c:v>
                </c:pt>
                <c:pt idx="6">
                  <c:v>729</c:v>
                </c:pt>
                <c:pt idx="7">
                  <c:v>691</c:v>
                </c:pt>
                <c:pt idx="8">
                  <c:v>658</c:v>
                </c:pt>
                <c:pt idx="9">
                  <c:v>604</c:v>
                </c:pt>
                <c:pt idx="10">
                  <c:v>629</c:v>
                </c:pt>
                <c:pt idx="11">
                  <c:v>711</c:v>
                </c:pt>
                <c:pt idx="12">
                  <c:v>729</c:v>
                </c:pt>
                <c:pt idx="13">
                  <c:v>798</c:v>
                </c:pt>
                <c:pt idx="14">
                  <c:v>861</c:v>
                </c:pt>
                <c:pt idx="15">
                  <c:v>903</c:v>
                </c:pt>
                <c:pt idx="16">
                  <c:v>968</c:v>
                </c:pt>
                <c:pt idx="17">
                  <c:v>894</c:v>
                </c:pt>
                <c:pt idx="18">
                  <c:v>860</c:v>
                </c:pt>
                <c:pt idx="19">
                  <c:v>792</c:v>
                </c:pt>
                <c:pt idx="20">
                  <c:v>739</c:v>
                </c:pt>
                <c:pt idx="21">
                  <c:v>699</c:v>
                </c:pt>
                <c:pt idx="22">
                  <c:v>773</c:v>
                </c:pt>
                <c:pt idx="23">
                  <c:v>818</c:v>
                </c:pt>
                <c:pt idx="24">
                  <c:v>871</c:v>
                </c:pt>
                <c:pt idx="25">
                  <c:v>882</c:v>
                </c:pt>
                <c:pt idx="26">
                  <c:v>959</c:v>
                </c:pt>
                <c:pt idx="27">
                  <c:v>979</c:v>
                </c:pt>
                <c:pt idx="28">
                  <c:v>955</c:v>
                </c:pt>
                <c:pt idx="29">
                  <c:v>925</c:v>
                </c:pt>
                <c:pt idx="30">
                  <c:v>843</c:v>
                </c:pt>
                <c:pt idx="31">
                  <c:v>790</c:v>
                </c:pt>
                <c:pt idx="32">
                  <c:v>746</c:v>
                </c:pt>
                <c:pt idx="33">
                  <c:v>822</c:v>
                </c:pt>
                <c:pt idx="34">
                  <c:v>857</c:v>
                </c:pt>
                <c:pt idx="35">
                  <c:v>876</c:v>
                </c:pt>
                <c:pt idx="36">
                  <c:v>959</c:v>
                </c:pt>
                <c:pt idx="37">
                  <c:v>981</c:v>
                </c:pt>
                <c:pt idx="38">
                  <c:v>1051</c:v>
                </c:pt>
                <c:pt idx="39">
                  <c:v>1124</c:v>
                </c:pt>
                <c:pt idx="40">
                  <c:v>1073</c:v>
                </c:pt>
                <c:pt idx="41">
                  <c:v>1020</c:v>
                </c:pt>
                <c:pt idx="42">
                  <c:v>933</c:v>
                </c:pt>
                <c:pt idx="43">
                  <c:v>787</c:v>
                </c:pt>
                <c:pt idx="44">
                  <c:v>830</c:v>
                </c:pt>
                <c:pt idx="45">
                  <c:v>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Sheet3!$I$3</c:f>
              <c:strCache>
                <c:ptCount val="1"/>
                <c:pt idx="0">
                  <c:v>예측값</c:v>
                </c:pt>
              </c:strCache>
            </c:strRef>
          </c:tx>
          <c:marker>
            <c:symbol val="none"/>
          </c:marker>
          <c:val>
            <c:numRef>
              <c:f>Sheet3!$I$4:$I$49</c:f>
              <c:numCache>
                <c:formatCode>#,##0</c:formatCode>
                <c:ptCount val="46"/>
                <c:pt idx="0">
                  <c:v>645.69415315557217</c:v>
                </c:pt>
                <c:pt idx="1">
                  <c:v>738.51701437879069</c:v>
                </c:pt>
                <c:pt idx="2">
                  <c:v>758.66494059142337</c:v>
                </c:pt>
                <c:pt idx="3">
                  <c:v>775.63302059293437</c:v>
                </c:pt>
                <c:pt idx="4">
                  <c:v>816.9247795651122</c:v>
                </c:pt>
                <c:pt idx="5">
                  <c:v>884.01639470957502</c:v>
                </c:pt>
                <c:pt idx="6">
                  <c:v>809.187139379173</c:v>
                </c:pt>
                <c:pt idx="7">
                  <c:v>705.98338238457359</c:v>
                </c:pt>
                <c:pt idx="8">
                  <c:v>701.48190838073083</c:v>
                </c:pt>
                <c:pt idx="9">
                  <c:v>677.17122632644259</c:v>
                </c:pt>
                <c:pt idx="10">
                  <c:v>622.23711836185362</c:v>
                </c:pt>
                <c:pt idx="11">
                  <c:v>683.64285189681186</c:v>
                </c:pt>
                <c:pt idx="12">
                  <c:v>780.10054294692441</c:v>
                </c:pt>
                <c:pt idx="13">
                  <c:v>761.54435259567026</c:v>
                </c:pt>
                <c:pt idx="14">
                  <c:v>844.28675225438292</c:v>
                </c:pt>
                <c:pt idx="15">
                  <c:v>892.53907206255485</c:v>
                </c:pt>
                <c:pt idx="16">
                  <c:v>915.87984140268827</c:v>
                </c:pt>
                <c:pt idx="17">
                  <c:v>980.82146853279414</c:v>
                </c:pt>
                <c:pt idx="18">
                  <c:v>848.30724880969569</c:v>
                </c:pt>
                <c:pt idx="19">
                  <c:v>841.35535258462096</c:v>
                </c:pt>
                <c:pt idx="20">
                  <c:v>768.25576009648012</c:v>
                </c:pt>
                <c:pt idx="21">
                  <c:v>732.83042597546159</c:v>
                </c:pt>
                <c:pt idx="22">
                  <c:v>706.966292015107</c:v>
                </c:pt>
                <c:pt idx="23">
                  <c:v>826.49897664215473</c:v>
                </c:pt>
                <c:pt idx="24">
                  <c:v>848.13174466732494</c:v>
                </c:pt>
                <c:pt idx="25">
                  <c:v>895.50009107670985</c:v>
                </c:pt>
                <c:pt idx="26">
                  <c:v>882.66010847317762</c:v>
                </c:pt>
                <c:pt idx="27">
                  <c:v>979.71433563158075</c:v>
                </c:pt>
                <c:pt idx="28">
                  <c:v>966.42370171773609</c:v>
                </c:pt>
                <c:pt idx="29">
                  <c:v>924.00748062250614</c:v>
                </c:pt>
                <c:pt idx="30">
                  <c:v>896.43101304172819</c:v>
                </c:pt>
                <c:pt idx="31">
                  <c:v>802.56962901082579</c:v>
                </c:pt>
                <c:pt idx="32">
                  <c:v>774.41395454359531</c:v>
                </c:pt>
                <c:pt idx="33">
                  <c:v>743.21132174684249</c:v>
                </c:pt>
                <c:pt idx="34">
                  <c:v>867.49030140745776</c:v>
                </c:pt>
                <c:pt idx="35">
                  <c:v>874.73829953394807</c:v>
                </c:pt>
                <c:pt idx="36">
                  <c:v>881.92201987236854</c:v>
                </c:pt>
                <c:pt idx="37">
                  <c:v>982.82990405463306</c:v>
                </c:pt>
                <c:pt idx="38">
                  <c:v>969.09295113593521</c:v>
                </c:pt>
                <c:pt idx="39">
                  <c:v>1051.0929298883791</c:v>
                </c:pt>
                <c:pt idx="40">
                  <c:v>1112.1722353837047</c:v>
                </c:pt>
                <c:pt idx="41">
                  <c:v>1006.2002927391595</c:v>
                </c:pt>
                <c:pt idx="42">
                  <c:v>961.94751475282646</c:v>
                </c:pt>
                <c:pt idx="43">
                  <c:v>873.35601946479301</c:v>
                </c:pt>
                <c:pt idx="44">
                  <c:v>723.67655407051461</c:v>
                </c:pt>
                <c:pt idx="45">
                  <c:v>856.87758152273113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3968"/>
        <c:axId val="188646528"/>
      </c:lineChart>
      <c:catAx>
        <c:axId val="1886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46528"/>
        <c:crosses val="autoZero"/>
        <c:auto val="1"/>
        <c:lblAlgn val="ctr"/>
        <c:lblOffset val="100"/>
        <c:noMultiLvlLbl val="0"/>
      </c:catAx>
      <c:valAx>
        <c:axId val="1886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4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47625</xdr:colOff>
      <xdr:row>2</xdr:row>
      <xdr:rowOff>119062</xdr:rowOff>
    </xdr:from>
    <xdr:to>
      <xdr:col>32</xdr:col>
      <xdr:colOff>504825</xdr:colOff>
      <xdr:row>15</xdr:row>
      <xdr:rowOff>138112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24</xdr:row>
      <xdr:rowOff>166687</xdr:rowOff>
    </xdr:from>
    <xdr:to>
      <xdr:col>17</xdr:col>
      <xdr:colOff>95250</xdr:colOff>
      <xdr:row>37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21</xdr:row>
      <xdr:rowOff>180975</xdr:rowOff>
    </xdr:from>
    <xdr:to>
      <xdr:col>7</xdr:col>
      <xdr:colOff>123825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C5" zoomScaleNormal="100" workbookViewId="0">
      <selection activeCell="D49" sqref="A1:D49"/>
    </sheetView>
  </sheetViews>
  <sheetFormatPr defaultRowHeight="16.5" x14ac:dyDescent="0.3"/>
  <cols>
    <col min="1" max="1" width="6.125" customWidth="1"/>
    <col min="2" max="2" width="7.625" customWidth="1"/>
    <col min="3" max="3" width="6.375" customWidth="1"/>
    <col min="4" max="7" width="9" customWidth="1"/>
    <col min="8" max="8" width="15" bestFit="1" customWidth="1"/>
    <col min="9" max="9" width="13" bestFit="1" customWidth="1"/>
    <col min="10" max="14" width="9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33</v>
      </c>
      <c r="G1" s="1"/>
      <c r="H1" s="7" t="s">
        <v>36</v>
      </c>
      <c r="I1">
        <f>I2/I3</f>
        <v>0.40579246584509132</v>
      </c>
      <c r="P1" t="s">
        <v>4</v>
      </c>
    </row>
    <row r="2" spans="1:24" ht="17.25" thickBot="1" x14ac:dyDescent="0.35">
      <c r="A2">
        <v>1</v>
      </c>
      <c r="B2">
        <v>2013</v>
      </c>
      <c r="C2">
        <v>1</v>
      </c>
      <c r="D2">
        <v>546</v>
      </c>
      <c r="E2" s="6">
        <f>Q25</f>
        <v>673.11989795918362</v>
      </c>
      <c r="F2" s="6">
        <f>D2-E2</f>
        <v>-127.11989795918362</v>
      </c>
      <c r="H2" s="7" t="s">
        <v>34</v>
      </c>
      <c r="I2" s="6">
        <f>SUMXMY2(F2:F48,F3:F49)</f>
        <v>165948.55352615163</v>
      </c>
      <c r="J2" s="6"/>
      <c r="K2" s="6"/>
      <c r="L2" s="6"/>
      <c r="M2" s="6"/>
      <c r="N2" s="6"/>
    </row>
    <row r="3" spans="1:24" x14ac:dyDescent="0.3">
      <c r="A3">
        <v>2</v>
      </c>
      <c r="C3">
        <v>2</v>
      </c>
      <c r="D3">
        <v>578</v>
      </c>
      <c r="E3" s="6">
        <f t="shared" ref="E3:E49" si="0">Q26</f>
        <v>679.68660442900557</v>
      </c>
      <c r="F3" s="6">
        <f t="shared" ref="F3:F49" si="1">D3-E3</f>
        <v>-101.68660442900557</v>
      </c>
      <c r="H3" s="7" t="s">
        <v>35</v>
      </c>
      <c r="I3" s="6">
        <f>SUMSQ(F2:F49)</f>
        <v>408949.32137429441</v>
      </c>
      <c r="J3" s="6"/>
      <c r="K3" s="6"/>
      <c r="L3" s="6"/>
      <c r="M3" s="6"/>
      <c r="N3" s="6"/>
      <c r="P3" s="5" t="s">
        <v>5</v>
      </c>
      <c r="Q3" s="5"/>
    </row>
    <row r="4" spans="1:24" x14ac:dyDescent="0.3">
      <c r="A4">
        <v>3</v>
      </c>
      <c r="C4">
        <v>3</v>
      </c>
      <c r="D4">
        <v>660</v>
      </c>
      <c r="E4" s="6">
        <f t="shared" si="0"/>
        <v>686.25331089882752</v>
      </c>
      <c r="F4" s="6">
        <f t="shared" si="1"/>
        <v>-26.253310898827522</v>
      </c>
      <c r="L4" s="15" t="s">
        <v>37</v>
      </c>
      <c r="M4" s="16">
        <v>48</v>
      </c>
      <c r="P4" s="2" t="s">
        <v>6</v>
      </c>
      <c r="Q4" s="2">
        <v>0.70195131666727262</v>
      </c>
    </row>
    <row r="5" spans="1:24" x14ac:dyDescent="0.3">
      <c r="A5">
        <v>4</v>
      </c>
      <c r="C5">
        <v>4</v>
      </c>
      <c r="D5">
        <v>707</v>
      </c>
      <c r="E5" s="6">
        <f t="shared" si="0"/>
        <v>692.82001736864959</v>
      </c>
      <c r="F5" s="6">
        <f t="shared" si="1"/>
        <v>14.179982631350413</v>
      </c>
      <c r="L5" s="19" t="s">
        <v>38</v>
      </c>
      <c r="M5" s="20">
        <v>1</v>
      </c>
      <c r="P5" s="2" t="s">
        <v>7</v>
      </c>
      <c r="Q5" s="2">
        <v>0.49273565097091759</v>
      </c>
    </row>
    <row r="6" spans="1:24" x14ac:dyDescent="0.3">
      <c r="A6">
        <v>5</v>
      </c>
      <c r="C6">
        <v>5</v>
      </c>
      <c r="D6">
        <v>738</v>
      </c>
      <c r="E6" s="6">
        <f t="shared" si="0"/>
        <v>699.38672383847154</v>
      </c>
      <c r="F6" s="6">
        <f t="shared" si="1"/>
        <v>38.613276161528461</v>
      </c>
      <c r="L6" s="17" t="s">
        <v>39</v>
      </c>
      <c r="M6" s="18">
        <v>0.05</v>
      </c>
      <c r="P6" s="2" t="s">
        <v>8</v>
      </c>
      <c r="Q6" s="2">
        <v>0.48170816512245929</v>
      </c>
    </row>
    <row r="7" spans="1:24" x14ac:dyDescent="0.3">
      <c r="A7">
        <v>6</v>
      </c>
      <c r="C7">
        <v>6</v>
      </c>
      <c r="D7">
        <v>781</v>
      </c>
      <c r="E7" s="6">
        <f t="shared" si="0"/>
        <v>705.95343030829349</v>
      </c>
      <c r="F7" s="6">
        <f t="shared" si="1"/>
        <v>75.046569691706509</v>
      </c>
      <c r="P7" s="2" t="s">
        <v>9</v>
      </c>
      <c r="Q7" s="2">
        <v>94.287871110613253</v>
      </c>
    </row>
    <row r="8" spans="1:24" ht="17.25" thickBot="1" x14ac:dyDescent="0.35">
      <c r="A8">
        <v>7</v>
      </c>
      <c r="C8">
        <v>7</v>
      </c>
      <c r="D8">
        <v>848</v>
      </c>
      <c r="E8" s="6">
        <f t="shared" si="0"/>
        <v>712.52013677811544</v>
      </c>
      <c r="F8" s="6">
        <f t="shared" si="1"/>
        <v>135.47986322188456</v>
      </c>
      <c r="L8" s="15" t="s">
        <v>40</v>
      </c>
      <c r="M8" s="16">
        <v>1.59</v>
      </c>
      <c r="P8" s="3" t="s">
        <v>10</v>
      </c>
      <c r="Q8" s="3">
        <v>48</v>
      </c>
    </row>
    <row r="9" spans="1:24" x14ac:dyDescent="0.3">
      <c r="A9">
        <v>8</v>
      </c>
      <c r="C9">
        <v>8</v>
      </c>
      <c r="D9">
        <v>818</v>
      </c>
      <c r="E9" s="6">
        <f t="shared" si="0"/>
        <v>719.0868432479374</v>
      </c>
      <c r="F9" s="6">
        <f t="shared" si="1"/>
        <v>98.913156752062605</v>
      </c>
      <c r="L9" s="17" t="s">
        <v>41</v>
      </c>
      <c r="M9" s="18">
        <v>1.5</v>
      </c>
    </row>
    <row r="10" spans="1:24" ht="17.25" thickBot="1" x14ac:dyDescent="0.35">
      <c r="A10">
        <v>9</v>
      </c>
      <c r="C10">
        <v>9</v>
      </c>
      <c r="D10">
        <v>729</v>
      </c>
      <c r="E10" s="6">
        <f t="shared" si="0"/>
        <v>725.65354971775946</v>
      </c>
      <c r="F10" s="6">
        <f t="shared" si="1"/>
        <v>3.3464502822405393</v>
      </c>
      <c r="P10" t="s">
        <v>11</v>
      </c>
    </row>
    <row r="11" spans="1:24" x14ac:dyDescent="0.3">
      <c r="A11">
        <v>10</v>
      </c>
      <c r="C11">
        <v>10</v>
      </c>
      <c r="D11">
        <v>691</v>
      </c>
      <c r="E11" s="6">
        <f t="shared" si="0"/>
        <v>732.22025618758141</v>
      </c>
      <c r="F11" s="6">
        <f t="shared" si="1"/>
        <v>-41.220256187581413</v>
      </c>
      <c r="P11" s="4"/>
      <c r="Q11" s="4" t="s">
        <v>16</v>
      </c>
      <c r="R11" s="4" t="s">
        <v>17</v>
      </c>
      <c r="S11" s="4" t="s">
        <v>18</v>
      </c>
      <c r="T11" s="4" t="s">
        <v>19</v>
      </c>
      <c r="U11" s="4" t="s">
        <v>20</v>
      </c>
    </row>
    <row r="12" spans="1:24" x14ac:dyDescent="0.3">
      <c r="A12">
        <v>11</v>
      </c>
      <c r="C12">
        <v>11</v>
      </c>
      <c r="D12">
        <v>658</v>
      </c>
      <c r="E12" s="6">
        <f t="shared" si="0"/>
        <v>738.78696265740336</v>
      </c>
      <c r="F12" s="6">
        <f t="shared" si="1"/>
        <v>-80.786962657403365</v>
      </c>
      <c r="I12" s="26" t="s">
        <v>44</v>
      </c>
      <c r="J12" s="21">
        <v>0</v>
      </c>
      <c r="K12" s="22" t="s">
        <v>41</v>
      </c>
      <c r="L12" s="9">
        <v>0</v>
      </c>
      <c r="M12" s="10">
        <f>M9</f>
        <v>1.5</v>
      </c>
      <c r="P12" s="2" t="s">
        <v>12</v>
      </c>
      <c r="Q12" s="2">
        <v>1</v>
      </c>
      <c r="R12" s="2">
        <v>397236.49112570559</v>
      </c>
      <c r="S12" s="2">
        <v>397236.49112570559</v>
      </c>
      <c r="T12" s="2">
        <v>44.68250131917457</v>
      </c>
      <c r="U12" s="2">
        <v>2.7127144288433355E-8</v>
      </c>
    </row>
    <row r="13" spans="1:24" x14ac:dyDescent="0.3">
      <c r="A13">
        <v>12</v>
      </c>
      <c r="C13">
        <v>12</v>
      </c>
      <c r="D13">
        <v>604</v>
      </c>
      <c r="E13" s="6">
        <f t="shared" si="0"/>
        <v>745.35366912722532</v>
      </c>
      <c r="F13" s="6">
        <f t="shared" si="1"/>
        <v>-141.35366912722532</v>
      </c>
      <c r="I13" s="26" t="s">
        <v>45</v>
      </c>
      <c r="J13" s="23" t="str">
        <f>K12</f>
        <v>dL</v>
      </c>
      <c r="K13" s="24" t="s">
        <v>40</v>
      </c>
      <c r="L13" s="11">
        <f>M12</f>
        <v>1.5</v>
      </c>
      <c r="M13" s="12">
        <f>M8</f>
        <v>1.59</v>
      </c>
      <c r="P13" s="2" t="s">
        <v>13</v>
      </c>
      <c r="Q13" s="2">
        <v>46</v>
      </c>
      <c r="R13" s="2">
        <v>408949.32137429441</v>
      </c>
      <c r="S13" s="2">
        <v>8890.2026385716181</v>
      </c>
      <c r="T13" s="2"/>
      <c r="U13" s="2"/>
    </row>
    <row r="14" spans="1:24" ht="17.25" thickBot="1" x14ac:dyDescent="0.35">
      <c r="A14">
        <v>13</v>
      </c>
      <c r="B14">
        <v>2014</v>
      </c>
      <c r="C14">
        <v>1</v>
      </c>
      <c r="D14">
        <v>629</v>
      </c>
      <c r="E14" s="6">
        <f t="shared" si="0"/>
        <v>751.92037559704727</v>
      </c>
      <c r="F14" s="6">
        <f t="shared" si="1"/>
        <v>-122.92037559704727</v>
      </c>
      <c r="I14" s="26" t="s">
        <v>46</v>
      </c>
      <c r="J14" s="23" t="str">
        <f t="shared" ref="J14:J17" si="2">K13</f>
        <v>dU</v>
      </c>
      <c r="K14" s="24">
        <v>2</v>
      </c>
      <c r="L14" s="11">
        <f t="shared" ref="L14:L17" si="3">M13</f>
        <v>1.59</v>
      </c>
      <c r="M14" s="12">
        <v>2</v>
      </c>
      <c r="P14" s="3" t="s">
        <v>14</v>
      </c>
      <c r="Q14" s="3">
        <v>47</v>
      </c>
      <c r="R14" s="3">
        <v>806185.8125</v>
      </c>
      <c r="S14" s="3"/>
      <c r="T14" s="3"/>
      <c r="U14" s="3"/>
    </row>
    <row r="15" spans="1:24" ht="17.25" thickBot="1" x14ac:dyDescent="0.35">
      <c r="A15">
        <v>14</v>
      </c>
      <c r="C15">
        <v>2</v>
      </c>
      <c r="D15">
        <v>711</v>
      </c>
      <c r="E15" s="6">
        <f t="shared" si="0"/>
        <v>758.48708206686922</v>
      </c>
      <c r="F15" s="6">
        <f t="shared" si="1"/>
        <v>-47.48708206686922</v>
      </c>
      <c r="I15" s="26" t="s">
        <v>46</v>
      </c>
      <c r="J15" s="23">
        <f t="shared" si="2"/>
        <v>2</v>
      </c>
      <c r="K15" s="24" t="s">
        <v>42</v>
      </c>
      <c r="L15" s="11">
        <f t="shared" si="3"/>
        <v>2</v>
      </c>
      <c r="M15" s="20">
        <f>4-M8</f>
        <v>2.41</v>
      </c>
    </row>
    <row r="16" spans="1:24" x14ac:dyDescent="0.3">
      <c r="A16">
        <v>15</v>
      </c>
      <c r="C16">
        <v>3</v>
      </c>
      <c r="D16">
        <v>729</v>
      </c>
      <c r="E16" s="6">
        <f t="shared" si="0"/>
        <v>765.05378853669129</v>
      </c>
      <c r="F16" s="6">
        <f t="shared" si="1"/>
        <v>-36.053788536691286</v>
      </c>
      <c r="I16" s="26" t="s">
        <v>45</v>
      </c>
      <c r="J16" s="23" t="str">
        <f t="shared" si="2"/>
        <v>4-dU</v>
      </c>
      <c r="K16" s="24" t="s">
        <v>43</v>
      </c>
      <c r="L16" s="11">
        <f t="shared" si="3"/>
        <v>2.41</v>
      </c>
      <c r="M16" s="12">
        <f>4-M9</f>
        <v>2.5</v>
      </c>
      <c r="P16" s="4"/>
      <c r="Q16" s="4" t="s">
        <v>21</v>
      </c>
      <c r="R16" s="4" t="s">
        <v>9</v>
      </c>
      <c r="S16" s="4" t="s">
        <v>22</v>
      </c>
      <c r="T16" s="4" t="s">
        <v>23</v>
      </c>
      <c r="U16" s="4" t="s">
        <v>24</v>
      </c>
      <c r="V16" s="4" t="s">
        <v>25</v>
      </c>
      <c r="W16" s="4" t="s">
        <v>26</v>
      </c>
      <c r="X16" s="4" t="s">
        <v>27</v>
      </c>
    </row>
    <row r="17" spans="1:24" x14ac:dyDescent="0.3">
      <c r="A17">
        <v>16</v>
      </c>
      <c r="C17">
        <v>4</v>
      </c>
      <c r="D17">
        <v>798</v>
      </c>
      <c r="E17" s="6">
        <f t="shared" si="0"/>
        <v>771.62049500651324</v>
      </c>
      <c r="F17" s="6">
        <f t="shared" si="1"/>
        <v>26.379504993486762</v>
      </c>
      <c r="I17" s="26" t="s">
        <v>47</v>
      </c>
      <c r="J17" s="25" t="str">
        <f t="shared" si="2"/>
        <v>4-dL</v>
      </c>
      <c r="K17" s="18">
        <v>4</v>
      </c>
      <c r="L17" s="13">
        <f t="shared" si="3"/>
        <v>2.5</v>
      </c>
      <c r="M17" s="14">
        <v>4</v>
      </c>
      <c r="P17" s="2" t="s">
        <v>15</v>
      </c>
      <c r="Q17" s="2">
        <v>666.55319148936167</v>
      </c>
      <c r="R17" s="2">
        <v>27.649491420903498</v>
      </c>
      <c r="S17" s="2">
        <v>24.107249617815242</v>
      </c>
      <c r="T17" s="2">
        <v>9.7222160234407951E-28</v>
      </c>
      <c r="U17" s="2">
        <v>610.89765189586444</v>
      </c>
      <c r="V17" s="2">
        <v>722.20873108285889</v>
      </c>
      <c r="W17" s="2">
        <v>610.89765189586444</v>
      </c>
      <c r="X17" s="2">
        <v>722.20873108285889</v>
      </c>
    </row>
    <row r="18" spans="1:24" ht="17.25" thickBot="1" x14ac:dyDescent="0.35">
      <c r="A18">
        <v>17</v>
      </c>
      <c r="C18">
        <v>5</v>
      </c>
      <c r="D18">
        <v>861</v>
      </c>
      <c r="E18" s="6">
        <f t="shared" si="0"/>
        <v>778.18720147633519</v>
      </c>
      <c r="F18" s="6">
        <f t="shared" si="1"/>
        <v>82.81279852366481</v>
      </c>
      <c r="J18" s="8"/>
      <c r="P18" s="3" t="s">
        <v>28</v>
      </c>
      <c r="Q18" s="3">
        <v>6.5667064698219715</v>
      </c>
      <c r="R18" s="3">
        <v>0.9823785369931558</v>
      </c>
      <c r="S18" s="3">
        <v>6.6844970879771184</v>
      </c>
      <c r="T18" s="3">
        <v>2.7127144288433355E-8</v>
      </c>
      <c r="U18" s="3">
        <v>4.5892810362355396</v>
      </c>
      <c r="V18" s="3">
        <v>8.5441319034084025</v>
      </c>
      <c r="W18" s="3">
        <v>4.5892810362355396</v>
      </c>
      <c r="X18" s="3">
        <v>8.5441319034084025</v>
      </c>
    </row>
    <row r="19" spans="1:24" x14ac:dyDescent="0.3">
      <c r="A19">
        <v>18</v>
      </c>
      <c r="C19">
        <v>6</v>
      </c>
      <c r="D19">
        <v>903</v>
      </c>
      <c r="E19" s="6">
        <f t="shared" si="0"/>
        <v>784.75390794615714</v>
      </c>
      <c r="F19" s="6">
        <f t="shared" si="1"/>
        <v>118.24609205384286</v>
      </c>
    </row>
    <row r="20" spans="1:24" x14ac:dyDescent="0.3">
      <c r="A20">
        <v>19</v>
      </c>
      <c r="C20">
        <v>7</v>
      </c>
      <c r="D20">
        <v>968</v>
      </c>
      <c r="E20" s="6">
        <f t="shared" si="0"/>
        <v>791.32061441597909</v>
      </c>
      <c r="F20" s="6">
        <f t="shared" si="1"/>
        <v>176.67938558402091</v>
      </c>
    </row>
    <row r="21" spans="1:24" x14ac:dyDescent="0.3">
      <c r="A21">
        <v>20</v>
      </c>
      <c r="C21">
        <v>8</v>
      </c>
      <c r="D21">
        <v>894</v>
      </c>
      <c r="E21" s="6">
        <f t="shared" si="0"/>
        <v>797.88732088580105</v>
      </c>
      <c r="F21" s="6">
        <f t="shared" si="1"/>
        <v>96.112679114198954</v>
      </c>
    </row>
    <row r="22" spans="1:24" x14ac:dyDescent="0.3">
      <c r="A22">
        <v>21</v>
      </c>
      <c r="C22">
        <v>9</v>
      </c>
      <c r="D22">
        <v>860</v>
      </c>
      <c r="E22" s="6">
        <f t="shared" si="0"/>
        <v>804.45402735562311</v>
      </c>
      <c r="F22" s="6">
        <f t="shared" si="1"/>
        <v>55.545972644376889</v>
      </c>
      <c r="P22" t="s">
        <v>29</v>
      </c>
    </row>
    <row r="23" spans="1:24" ht="17.25" thickBot="1" x14ac:dyDescent="0.35">
      <c r="A23">
        <v>22</v>
      </c>
      <c r="C23">
        <v>10</v>
      </c>
      <c r="D23">
        <v>792</v>
      </c>
      <c r="E23" s="6">
        <f t="shared" si="0"/>
        <v>811.02073382544506</v>
      </c>
      <c r="F23" s="6">
        <f t="shared" si="1"/>
        <v>-19.020733825445063</v>
      </c>
    </row>
    <row r="24" spans="1:24" x14ac:dyDescent="0.3">
      <c r="A24">
        <v>23</v>
      </c>
      <c r="C24">
        <v>11</v>
      </c>
      <c r="D24">
        <v>739</v>
      </c>
      <c r="E24" s="6">
        <f t="shared" si="0"/>
        <v>817.58744029526702</v>
      </c>
      <c r="F24" s="6">
        <f t="shared" si="1"/>
        <v>-78.587440295267015</v>
      </c>
      <c r="P24" s="4" t="s">
        <v>10</v>
      </c>
      <c r="Q24" s="4" t="s">
        <v>30</v>
      </c>
      <c r="R24" s="4" t="s">
        <v>13</v>
      </c>
      <c r="S24" s="4" t="s">
        <v>31</v>
      </c>
    </row>
    <row r="25" spans="1:24" x14ac:dyDescent="0.3">
      <c r="A25">
        <v>24</v>
      </c>
      <c r="C25">
        <v>12</v>
      </c>
      <c r="D25">
        <v>699</v>
      </c>
      <c r="E25" s="6">
        <f t="shared" si="0"/>
        <v>824.15414676508897</v>
      </c>
      <c r="F25" s="6">
        <f t="shared" si="1"/>
        <v>-125.15414676508897</v>
      </c>
      <c r="P25" s="2">
        <v>1</v>
      </c>
      <c r="Q25" s="2">
        <v>673.11989795918362</v>
      </c>
      <c r="R25" s="2">
        <v>-127.11989795918362</v>
      </c>
      <c r="S25" s="2">
        <v>-1.3627861733770417</v>
      </c>
    </row>
    <row r="26" spans="1:24" x14ac:dyDescent="0.3">
      <c r="A26">
        <v>25</v>
      </c>
      <c r="B26">
        <v>2015</v>
      </c>
      <c r="C26">
        <v>1</v>
      </c>
      <c r="D26">
        <v>773</v>
      </c>
      <c r="E26" s="6">
        <f t="shared" si="0"/>
        <v>830.72085323491092</v>
      </c>
      <c r="F26" s="6">
        <f t="shared" si="1"/>
        <v>-57.720853234910919</v>
      </c>
      <c r="P26" s="2">
        <v>2</v>
      </c>
      <c r="Q26" s="2">
        <v>679.68660442900557</v>
      </c>
      <c r="R26" s="2">
        <v>-101.68660442900557</v>
      </c>
      <c r="S26" s="2">
        <v>-1.090129088822936</v>
      </c>
    </row>
    <row r="27" spans="1:24" x14ac:dyDescent="0.3">
      <c r="A27">
        <v>26</v>
      </c>
      <c r="C27">
        <v>2</v>
      </c>
      <c r="D27">
        <v>818</v>
      </c>
      <c r="E27" s="6">
        <f t="shared" si="0"/>
        <v>837.28755970473298</v>
      </c>
      <c r="F27" s="6">
        <f t="shared" si="1"/>
        <v>-19.287559704732985</v>
      </c>
      <c r="P27" s="2">
        <v>3</v>
      </c>
      <c r="Q27" s="2">
        <v>686.25331089882752</v>
      </c>
      <c r="R27" s="2">
        <v>-26.253310898827522</v>
      </c>
      <c r="S27" s="2">
        <v>-0.28144806338484185</v>
      </c>
    </row>
    <row r="28" spans="1:24" x14ac:dyDescent="0.3">
      <c r="A28">
        <v>27</v>
      </c>
      <c r="C28">
        <v>3</v>
      </c>
      <c r="D28">
        <v>871</v>
      </c>
      <c r="E28" s="6">
        <f t="shared" si="0"/>
        <v>843.85426617455494</v>
      </c>
      <c r="F28" s="6">
        <f t="shared" si="1"/>
        <v>27.145733825445063</v>
      </c>
      <c r="P28" s="2">
        <v>4</v>
      </c>
      <c r="Q28" s="2">
        <v>692.82001736864959</v>
      </c>
      <c r="R28" s="2">
        <v>14.179982631350413</v>
      </c>
      <c r="S28" s="2">
        <v>0.15201620343445912</v>
      </c>
    </row>
    <row r="29" spans="1:24" x14ac:dyDescent="0.3">
      <c r="A29">
        <v>28</v>
      </c>
      <c r="C29">
        <v>4</v>
      </c>
      <c r="D29">
        <v>882</v>
      </c>
      <c r="E29" s="6">
        <f t="shared" si="0"/>
        <v>850.42097264437689</v>
      </c>
      <c r="F29" s="6">
        <f t="shared" si="1"/>
        <v>31.579027355623111</v>
      </c>
      <c r="P29" s="2">
        <v>5</v>
      </c>
      <c r="Q29" s="2">
        <v>699.38672383847154</v>
      </c>
      <c r="R29" s="2">
        <v>38.613276161528461</v>
      </c>
      <c r="S29" s="2">
        <v>0.41395280917088501</v>
      </c>
    </row>
    <row r="30" spans="1:24" x14ac:dyDescent="0.3">
      <c r="A30">
        <v>29</v>
      </c>
      <c r="C30">
        <v>5</v>
      </c>
      <c r="D30">
        <v>959</v>
      </c>
      <c r="E30" s="6">
        <f t="shared" si="0"/>
        <v>856.98767911419884</v>
      </c>
      <c r="F30" s="6">
        <f t="shared" si="1"/>
        <v>102.01232088580116</v>
      </c>
      <c r="P30" s="2">
        <v>6</v>
      </c>
      <c r="Q30" s="2">
        <v>705.95343030829349</v>
      </c>
      <c r="R30" s="2">
        <v>75.046569691706509</v>
      </c>
      <c r="S30" s="2">
        <v>0.80453516071946818</v>
      </c>
    </row>
    <row r="31" spans="1:24" x14ac:dyDescent="0.3">
      <c r="A31">
        <v>30</v>
      </c>
      <c r="C31">
        <v>6</v>
      </c>
      <c r="D31">
        <v>979</v>
      </c>
      <c r="E31" s="6">
        <f t="shared" si="0"/>
        <v>863.55438558402079</v>
      </c>
      <c r="F31" s="6">
        <f t="shared" si="1"/>
        <v>115.44561441597921</v>
      </c>
      <c r="P31" s="2">
        <v>7</v>
      </c>
      <c r="Q31" s="2">
        <v>712.52013677811544</v>
      </c>
      <c r="R31" s="2">
        <v>135.47986322188456</v>
      </c>
      <c r="S31" s="2">
        <v>1.4524090038923658</v>
      </c>
    </row>
    <row r="32" spans="1:24" x14ac:dyDescent="0.3">
      <c r="A32">
        <v>31</v>
      </c>
      <c r="C32">
        <v>7</v>
      </c>
      <c r="D32">
        <v>955</v>
      </c>
      <c r="E32" s="6">
        <f t="shared" si="0"/>
        <v>870.12109205384274</v>
      </c>
      <c r="F32" s="6">
        <f t="shared" si="1"/>
        <v>84.878907946157256</v>
      </c>
      <c r="P32" s="2">
        <v>8</v>
      </c>
      <c r="Q32" s="2">
        <v>719.0868432479374</v>
      </c>
      <c r="R32" s="2">
        <v>98.913156752062605</v>
      </c>
      <c r="S32" s="2">
        <v>1.0603964017503258</v>
      </c>
    </row>
    <row r="33" spans="1:19" x14ac:dyDescent="0.3">
      <c r="A33">
        <v>32</v>
      </c>
      <c r="C33">
        <v>8</v>
      </c>
      <c r="D33">
        <v>925</v>
      </c>
      <c r="E33" s="6">
        <f t="shared" si="0"/>
        <v>876.6877985236647</v>
      </c>
      <c r="F33" s="6">
        <f t="shared" si="1"/>
        <v>48.312201476335304</v>
      </c>
      <c r="P33" s="2">
        <v>9</v>
      </c>
      <c r="Q33" s="2">
        <v>725.65354971775946</v>
      </c>
      <c r="R33" s="2">
        <v>3.3464502822405393</v>
      </c>
      <c r="S33" s="2">
        <v>3.5875549365178186E-2</v>
      </c>
    </row>
    <row r="34" spans="1:19" x14ac:dyDescent="0.3">
      <c r="A34">
        <v>33</v>
      </c>
      <c r="C34">
        <v>9</v>
      </c>
      <c r="D34">
        <v>843</v>
      </c>
      <c r="E34" s="6">
        <f t="shared" si="0"/>
        <v>883.25450499348676</v>
      </c>
      <c r="F34" s="6">
        <f t="shared" si="1"/>
        <v>-40.254504993486762</v>
      </c>
      <c r="P34" s="2">
        <v>10</v>
      </c>
      <c r="Q34" s="2">
        <v>732.22025618758141</v>
      </c>
      <c r="R34" s="2">
        <v>-41.220256187581413</v>
      </c>
      <c r="S34" s="2">
        <v>-0.44190088331829996</v>
      </c>
    </row>
    <row r="35" spans="1:19" x14ac:dyDescent="0.3">
      <c r="A35">
        <v>34</v>
      </c>
      <c r="C35">
        <v>10</v>
      </c>
      <c r="D35">
        <v>790</v>
      </c>
      <c r="E35" s="6">
        <f t="shared" si="0"/>
        <v>889.82121146330871</v>
      </c>
      <c r="F35" s="6">
        <f t="shared" si="1"/>
        <v>-99.821211463308714</v>
      </c>
      <c r="P35" s="2">
        <v>11</v>
      </c>
      <c r="Q35" s="2">
        <v>738.78696265740336</v>
      </c>
      <c r="R35" s="2">
        <v>-80.786962657403365</v>
      </c>
      <c r="S35" s="2">
        <v>-0.8660749219133792</v>
      </c>
    </row>
    <row r="36" spans="1:19" x14ac:dyDescent="0.3">
      <c r="A36">
        <v>35</v>
      </c>
      <c r="C36">
        <v>11</v>
      </c>
      <c r="D36">
        <v>746</v>
      </c>
      <c r="E36" s="6">
        <f t="shared" si="0"/>
        <v>896.38791793313067</v>
      </c>
      <c r="F36" s="6">
        <f t="shared" si="1"/>
        <v>-150.38791793313067</v>
      </c>
      <c r="P36" s="2">
        <v>12</v>
      </c>
      <c r="Q36" s="2">
        <v>745.35366912722532</v>
      </c>
      <c r="R36" s="2">
        <v>-141.35366912722532</v>
      </c>
      <c r="S36" s="2">
        <v>-1.5153790156797338</v>
      </c>
    </row>
    <row r="37" spans="1:19" x14ac:dyDescent="0.3">
      <c r="A37">
        <v>36</v>
      </c>
      <c r="C37">
        <v>12</v>
      </c>
      <c r="D37">
        <v>822</v>
      </c>
      <c r="E37" s="6">
        <f t="shared" si="0"/>
        <v>902.95462440295262</v>
      </c>
      <c r="F37" s="6">
        <f t="shared" si="1"/>
        <v>-80.954624402952618</v>
      </c>
      <c r="P37" s="2">
        <v>13</v>
      </c>
      <c r="Q37" s="2">
        <v>751.92037559704727</v>
      </c>
      <c r="R37" s="2">
        <v>-122.92037559704727</v>
      </c>
      <c r="S37" s="2">
        <v>-1.3177652828493864</v>
      </c>
    </row>
    <row r="38" spans="1:19" x14ac:dyDescent="0.3">
      <c r="A38">
        <v>37</v>
      </c>
      <c r="B38">
        <v>2016</v>
      </c>
      <c r="C38">
        <v>1</v>
      </c>
      <c r="D38">
        <v>857</v>
      </c>
      <c r="E38" s="6">
        <f t="shared" si="0"/>
        <v>909.52133087277457</v>
      </c>
      <c r="F38" s="6">
        <f t="shared" si="1"/>
        <v>-52.52133087277457</v>
      </c>
      <c r="P38" s="2">
        <v>14</v>
      </c>
      <c r="Q38" s="2">
        <v>758.48708206686922</v>
      </c>
      <c r="R38" s="2">
        <v>-47.48708206686922</v>
      </c>
      <c r="S38" s="2">
        <v>-0.50908425741129226</v>
      </c>
    </row>
    <row r="39" spans="1:19" x14ac:dyDescent="0.3">
      <c r="A39">
        <v>38</v>
      </c>
      <c r="C39">
        <v>2</v>
      </c>
      <c r="D39">
        <v>876</v>
      </c>
      <c r="E39" s="6">
        <f t="shared" si="0"/>
        <v>916.08803734259664</v>
      </c>
      <c r="F39" s="6">
        <f t="shared" si="1"/>
        <v>-40.088037342596635</v>
      </c>
      <c r="P39" s="2">
        <v>15</v>
      </c>
      <c r="Q39" s="2">
        <v>765.05378853669129</v>
      </c>
      <c r="R39" s="2">
        <v>-36.053788536691286</v>
      </c>
      <c r="S39" s="2">
        <v>-0.38651387630470457</v>
      </c>
    </row>
    <row r="40" spans="1:19" x14ac:dyDescent="0.3">
      <c r="A40">
        <v>39</v>
      </c>
      <c r="C40">
        <v>3</v>
      </c>
      <c r="D40">
        <v>959</v>
      </c>
      <c r="E40" s="6">
        <f t="shared" si="0"/>
        <v>922.65474381241847</v>
      </c>
      <c r="F40" s="6">
        <f t="shared" si="1"/>
        <v>36.345256187581526</v>
      </c>
      <c r="P40" s="2">
        <v>16</v>
      </c>
      <c r="Q40" s="2">
        <v>771.62049500651324</v>
      </c>
      <c r="R40" s="2">
        <v>26.379504993486762</v>
      </c>
      <c r="S40" s="2">
        <v>0.28280092450355254</v>
      </c>
    </row>
    <row r="41" spans="1:19" x14ac:dyDescent="0.3">
      <c r="A41">
        <v>40</v>
      </c>
      <c r="C41">
        <v>4</v>
      </c>
      <c r="D41">
        <v>981</v>
      </c>
      <c r="E41" s="6">
        <f t="shared" si="0"/>
        <v>929.22145028224054</v>
      </c>
      <c r="F41" s="6">
        <f t="shared" si="1"/>
        <v>51.778549717759461</v>
      </c>
      <c r="P41" s="2">
        <v>17</v>
      </c>
      <c r="Q41" s="2">
        <v>778.18720147633519</v>
      </c>
      <c r="R41" s="2">
        <v>82.81279852366481</v>
      </c>
      <c r="S41" s="2">
        <v>0.88779285240573103</v>
      </c>
    </row>
    <row r="42" spans="1:19" x14ac:dyDescent="0.3">
      <c r="A42">
        <v>41</v>
      </c>
      <c r="C42">
        <v>5</v>
      </c>
      <c r="D42">
        <v>1051</v>
      </c>
      <c r="E42" s="6">
        <f t="shared" si="0"/>
        <v>935.78815675206249</v>
      </c>
      <c r="F42" s="6">
        <f t="shared" si="1"/>
        <v>115.21184324793751</v>
      </c>
      <c r="P42" s="2">
        <v>18</v>
      </c>
      <c r="Q42" s="2">
        <v>784.75390794615714</v>
      </c>
      <c r="R42" s="2">
        <v>118.24609205384286</v>
      </c>
      <c r="S42" s="2">
        <v>1.2676547251366344</v>
      </c>
    </row>
    <row r="43" spans="1:19" x14ac:dyDescent="0.3">
      <c r="A43">
        <v>42</v>
      </c>
      <c r="C43">
        <v>6</v>
      </c>
      <c r="D43">
        <v>1124</v>
      </c>
      <c r="E43" s="6">
        <f t="shared" si="0"/>
        <v>942.35486322188444</v>
      </c>
      <c r="F43" s="6">
        <f t="shared" si="1"/>
        <v>181.64513677811556</v>
      </c>
      <c r="P43" s="2">
        <v>19</v>
      </c>
      <c r="Q43" s="2">
        <v>791.32061441597909</v>
      </c>
      <c r="R43" s="2">
        <v>176.67938558402091</v>
      </c>
      <c r="S43" s="2">
        <v>1.8940876106741724</v>
      </c>
    </row>
    <row r="44" spans="1:19" x14ac:dyDescent="0.3">
      <c r="A44">
        <v>43</v>
      </c>
      <c r="C44">
        <v>7</v>
      </c>
      <c r="D44">
        <v>1073</v>
      </c>
      <c r="E44" s="6">
        <f t="shared" si="0"/>
        <v>948.92156969170651</v>
      </c>
      <c r="F44" s="6">
        <f t="shared" si="1"/>
        <v>124.07843030829349</v>
      </c>
      <c r="P44" s="2">
        <v>20</v>
      </c>
      <c r="Q44" s="2">
        <v>797.88732088580105</v>
      </c>
      <c r="R44" s="2">
        <v>96.112679114198954</v>
      </c>
      <c r="S44" s="2">
        <v>1.0303739405542225</v>
      </c>
    </row>
    <row r="45" spans="1:19" x14ac:dyDescent="0.3">
      <c r="A45">
        <v>44</v>
      </c>
      <c r="C45">
        <v>8</v>
      </c>
      <c r="D45">
        <v>1020</v>
      </c>
      <c r="E45" s="6">
        <f t="shared" si="0"/>
        <v>955.48827616152835</v>
      </c>
      <c r="F45" s="6">
        <f t="shared" si="1"/>
        <v>64.511723838471653</v>
      </c>
      <c r="P45" s="2">
        <v>21</v>
      </c>
      <c r="Q45" s="2">
        <v>804.45402735562311</v>
      </c>
      <c r="R45" s="2">
        <v>55.545972644376889</v>
      </c>
      <c r="S45" s="2">
        <v>0.59547942314146229</v>
      </c>
    </row>
    <row r="46" spans="1:19" x14ac:dyDescent="0.3">
      <c r="A46">
        <v>45</v>
      </c>
      <c r="C46">
        <v>9</v>
      </c>
      <c r="D46">
        <v>933</v>
      </c>
      <c r="E46" s="6">
        <f t="shared" si="0"/>
        <v>962.05498263135041</v>
      </c>
      <c r="F46" s="6">
        <f t="shared" si="1"/>
        <v>-29.054982631350413</v>
      </c>
      <c r="P46" s="2">
        <v>22</v>
      </c>
      <c r="Q46" s="2">
        <v>811.02073382544506</v>
      </c>
      <c r="R46" s="2">
        <v>-19.020733825445063</v>
      </c>
      <c r="S46" s="2">
        <v>-0.20391137407240886</v>
      </c>
    </row>
    <row r="47" spans="1:19" x14ac:dyDescent="0.3">
      <c r="A47">
        <v>46</v>
      </c>
      <c r="C47">
        <v>10</v>
      </c>
      <c r="D47">
        <v>787</v>
      </c>
      <c r="E47" s="6">
        <f t="shared" si="0"/>
        <v>968.62168910117236</v>
      </c>
      <c r="F47" s="6">
        <f t="shared" si="1"/>
        <v>-181.62168910117236</v>
      </c>
      <c r="P47" s="2">
        <v>23</v>
      </c>
      <c r="Q47" s="2">
        <v>817.58744029526702</v>
      </c>
      <c r="R47" s="2">
        <v>-78.587440295267015</v>
      </c>
      <c r="S47" s="2">
        <v>-0.84249498902108355</v>
      </c>
    </row>
    <row r="48" spans="1:19" x14ac:dyDescent="0.3">
      <c r="A48">
        <v>47</v>
      </c>
      <c r="C48">
        <v>11</v>
      </c>
      <c r="D48">
        <v>830</v>
      </c>
      <c r="E48" s="6">
        <f t="shared" si="0"/>
        <v>975.18839557099432</v>
      </c>
      <c r="F48" s="6">
        <f t="shared" si="1"/>
        <v>-145.18839557099432</v>
      </c>
      <c r="P48" s="2">
        <v>24</v>
      </c>
      <c r="Q48" s="2">
        <v>824.15414676508897</v>
      </c>
      <c r="R48" s="2">
        <v>-125.15414676508897</v>
      </c>
      <c r="S48" s="2">
        <v>-1.3417123793399213</v>
      </c>
    </row>
    <row r="49" spans="1:19" x14ac:dyDescent="0.3">
      <c r="A49">
        <v>48</v>
      </c>
      <c r="C49">
        <v>12</v>
      </c>
      <c r="D49">
        <v>922</v>
      </c>
      <c r="E49" s="6">
        <f t="shared" si="0"/>
        <v>981.75510204081627</v>
      </c>
      <c r="F49" s="6">
        <f t="shared" si="1"/>
        <v>-59.755102040816269</v>
      </c>
      <c r="P49" s="2">
        <v>25</v>
      </c>
      <c r="Q49" s="2">
        <v>830.72085323491092</v>
      </c>
      <c r="R49" s="2">
        <v>-57.720853234910919</v>
      </c>
      <c r="S49" s="2">
        <v>-0.61879518444326531</v>
      </c>
    </row>
    <row r="50" spans="1:19" x14ac:dyDescent="0.3">
      <c r="P50" s="2">
        <v>26</v>
      </c>
      <c r="Q50" s="2">
        <v>837.28755970473298</v>
      </c>
      <c r="R50" s="2">
        <v>-19.287559704732985</v>
      </c>
      <c r="S50" s="2">
        <v>-0.20677187525932381</v>
      </c>
    </row>
    <row r="51" spans="1:19" x14ac:dyDescent="0.3">
      <c r="P51" s="2">
        <v>27</v>
      </c>
      <c r="Q51" s="2">
        <v>843.85426617455494</v>
      </c>
      <c r="R51" s="2">
        <v>27.145733825445063</v>
      </c>
      <c r="S51" s="2">
        <v>0.29101526446605702</v>
      </c>
    </row>
    <row r="52" spans="1:19" x14ac:dyDescent="0.3">
      <c r="P52" s="2">
        <v>28</v>
      </c>
      <c r="Q52" s="2">
        <v>850.42097264437689</v>
      </c>
      <c r="R52" s="2">
        <v>31.579027355623111</v>
      </c>
      <c r="S52" s="2">
        <v>0.33854229384888751</v>
      </c>
    </row>
    <row r="53" spans="1:19" x14ac:dyDescent="0.3">
      <c r="P53" s="2">
        <v>29</v>
      </c>
      <c r="Q53" s="2">
        <v>856.98767911419884</v>
      </c>
      <c r="R53" s="2">
        <v>102.01232088580116</v>
      </c>
      <c r="S53" s="2">
        <v>1.0936209251985829</v>
      </c>
    </row>
    <row r="54" spans="1:19" x14ac:dyDescent="0.3">
      <c r="P54" s="2">
        <v>30</v>
      </c>
      <c r="Q54" s="2">
        <v>863.55438558402079</v>
      </c>
      <c r="R54" s="2">
        <v>115.44561441597921</v>
      </c>
      <c r="S54" s="2">
        <v>1.2376322639405313</v>
      </c>
    </row>
    <row r="55" spans="1:19" x14ac:dyDescent="0.3">
      <c r="P55" s="2">
        <v>31</v>
      </c>
      <c r="Q55" s="2">
        <v>870.12109205384274</v>
      </c>
      <c r="R55" s="2">
        <v>84.878907946157256</v>
      </c>
      <c r="S55" s="2">
        <v>0.90994253470456987</v>
      </c>
    </row>
    <row r="56" spans="1:19" x14ac:dyDescent="0.3">
      <c r="P56" s="2">
        <v>32</v>
      </c>
      <c r="Q56" s="2">
        <v>876.6877985236647</v>
      </c>
      <c r="R56" s="2">
        <v>48.312201476335304</v>
      </c>
      <c r="S56" s="2">
        <v>0.51792993256252984</v>
      </c>
    </row>
    <row r="57" spans="1:19" x14ac:dyDescent="0.3">
      <c r="P57" s="2">
        <v>33</v>
      </c>
      <c r="Q57" s="2">
        <v>883.25450499348676</v>
      </c>
      <c r="R57" s="2">
        <v>-40.254504993486762</v>
      </c>
      <c r="S57" s="2">
        <v>-0.4315475680988593</v>
      </c>
    </row>
    <row r="58" spans="1:19" x14ac:dyDescent="0.3">
      <c r="P58" s="2">
        <v>34</v>
      </c>
      <c r="Q58" s="2">
        <v>889.82121146330871</v>
      </c>
      <c r="R58" s="2">
        <v>-99.821211463308714</v>
      </c>
      <c r="S58" s="2">
        <v>-1.070131183047534</v>
      </c>
    </row>
    <row r="59" spans="1:19" x14ac:dyDescent="0.3">
      <c r="P59" s="2">
        <v>35</v>
      </c>
      <c r="Q59" s="2">
        <v>896.38791793313067</v>
      </c>
      <c r="R59" s="2">
        <v>-150.38791793313067</v>
      </c>
      <c r="S59" s="2">
        <v>-1.6122304886370906</v>
      </c>
    </row>
    <row r="60" spans="1:19" x14ac:dyDescent="0.3">
      <c r="P60" s="2">
        <v>36</v>
      </c>
      <c r="Q60" s="2">
        <v>902.95462440295262</v>
      </c>
      <c r="R60" s="2">
        <v>-80.954624402952618</v>
      </c>
      <c r="S60" s="2">
        <v>-0.86787233610507519</v>
      </c>
    </row>
    <row r="61" spans="1:19" x14ac:dyDescent="0.3">
      <c r="P61" s="2">
        <v>37</v>
      </c>
      <c r="Q61" s="2">
        <v>909.52133087277457</v>
      </c>
      <c r="R61" s="2">
        <v>-52.52133087277457</v>
      </c>
      <c r="S61" s="2">
        <v>-0.56305381509793029</v>
      </c>
    </row>
    <row r="62" spans="1:19" x14ac:dyDescent="0.3">
      <c r="P62" s="2">
        <v>38</v>
      </c>
      <c r="Q62" s="2">
        <v>916.08803734259664</v>
      </c>
      <c r="R62" s="2">
        <v>-40.088037342596635</v>
      </c>
      <c r="S62" s="2">
        <v>-0.42976295517366281</v>
      </c>
    </row>
    <row r="63" spans="1:19" x14ac:dyDescent="0.3">
      <c r="P63" s="2">
        <v>39</v>
      </c>
      <c r="Q63" s="2">
        <v>922.65474381241847</v>
      </c>
      <c r="R63" s="2">
        <v>36.345256187581526</v>
      </c>
      <c r="S63" s="2">
        <v>0.38963854908211232</v>
      </c>
    </row>
    <row r="64" spans="1:19" x14ac:dyDescent="0.3">
      <c r="P64" s="2">
        <v>40</v>
      </c>
      <c r="Q64" s="2">
        <v>929.22145028224054</v>
      </c>
      <c r="R64" s="2">
        <v>51.778549717759461</v>
      </c>
      <c r="S64" s="2">
        <v>0.55509084545941911</v>
      </c>
    </row>
    <row r="65" spans="16:19" x14ac:dyDescent="0.3">
      <c r="P65" s="2">
        <v>41</v>
      </c>
      <c r="Q65" s="2">
        <v>935.78815675206249</v>
      </c>
      <c r="R65" s="2">
        <v>115.21184324793751</v>
      </c>
      <c r="S65" s="2">
        <v>1.235126125085356</v>
      </c>
    </row>
    <row r="66" spans="16:19" x14ac:dyDescent="0.3">
      <c r="P66" s="2">
        <v>42</v>
      </c>
      <c r="Q66" s="2">
        <v>942.35486322188444</v>
      </c>
      <c r="R66" s="2">
        <v>181.64513677811556</v>
      </c>
      <c r="S66" s="2">
        <v>1.9473228411643322</v>
      </c>
    </row>
    <row r="67" spans="16:19" x14ac:dyDescent="0.3">
      <c r="P67" s="2">
        <v>43</v>
      </c>
      <c r="Q67" s="2">
        <v>948.92156969170651</v>
      </c>
      <c r="R67" s="2">
        <v>124.07843030829349</v>
      </c>
      <c r="S67" s="2">
        <v>1.3301801838510159</v>
      </c>
    </row>
    <row r="68" spans="16:19" x14ac:dyDescent="0.3">
      <c r="P68" s="2">
        <v>44</v>
      </c>
      <c r="Q68" s="2">
        <v>955.48827616152835</v>
      </c>
      <c r="R68" s="2">
        <v>64.511723838471653</v>
      </c>
      <c r="S68" s="2">
        <v>0.69159656890234233</v>
      </c>
    </row>
    <row r="69" spans="16:19" x14ac:dyDescent="0.3">
      <c r="P69" s="2">
        <v>45</v>
      </c>
      <c r="Q69" s="2">
        <v>962.05498263135041</v>
      </c>
      <c r="R69" s="2">
        <v>-29.054982631350413</v>
      </c>
      <c r="S69" s="2">
        <v>-0.3114833258474457</v>
      </c>
    </row>
    <row r="70" spans="16:19" x14ac:dyDescent="0.3">
      <c r="P70" s="2">
        <v>46</v>
      </c>
      <c r="Q70" s="2">
        <v>968.62168910117236</v>
      </c>
      <c r="R70" s="2">
        <v>-181.62168910117236</v>
      </c>
      <c r="S70" s="2">
        <v>-1.9470714708403389</v>
      </c>
    </row>
    <row r="71" spans="16:19" x14ac:dyDescent="0.3">
      <c r="P71" s="2">
        <v>47</v>
      </c>
      <c r="Q71" s="2">
        <v>975.18839557099432</v>
      </c>
      <c r="R71" s="2">
        <v>-145.18839557099432</v>
      </c>
      <c r="S71" s="2">
        <v>-1.5564891192917558</v>
      </c>
    </row>
    <row r="72" spans="16:19" ht="17.25" thickBot="1" x14ac:dyDescent="0.35">
      <c r="P72" s="3">
        <v>48</v>
      </c>
      <c r="Q72" s="3">
        <v>981.75510204081627</v>
      </c>
      <c r="R72" s="3">
        <v>-59.755102040816269</v>
      </c>
      <c r="S72" s="3">
        <v>-0.64060330567686397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A25" workbookViewId="0">
      <selection sqref="A1:D49"/>
    </sheetView>
  </sheetViews>
  <sheetFormatPr defaultRowHeight="16.5" x14ac:dyDescent="0.3"/>
  <cols>
    <col min="11" max="11" width="9.625" bestFit="1" customWidth="1"/>
    <col min="17" max="17" width="15.875" bestFit="1" customWidth="1"/>
    <col min="18" max="18" width="13.75" bestFit="1" customWidth="1"/>
    <col min="19" max="20" width="13.625" bestFit="1" customWidth="1"/>
    <col min="21" max="22" width="13.125" bestFit="1" customWidth="1"/>
    <col min="23" max="25" width="12.7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22" x14ac:dyDescent="0.3">
      <c r="A2">
        <v>1</v>
      </c>
      <c r="B2">
        <v>2013</v>
      </c>
      <c r="C2">
        <v>1</v>
      </c>
      <c r="D2">
        <v>546</v>
      </c>
      <c r="E2" s="1" t="s">
        <v>48</v>
      </c>
      <c r="F2" s="1" t="s">
        <v>50</v>
      </c>
      <c r="G2" s="1"/>
      <c r="H2" s="1" t="s">
        <v>51</v>
      </c>
      <c r="I2" s="1" t="s">
        <v>52</v>
      </c>
      <c r="J2" s="1" t="s">
        <v>33</v>
      </c>
      <c r="K2" s="1" t="s">
        <v>53</v>
      </c>
      <c r="L2" s="1"/>
      <c r="M2" s="1"/>
      <c r="N2" s="1"/>
      <c r="O2" s="1"/>
      <c r="Q2" t="s">
        <v>4</v>
      </c>
    </row>
    <row r="3" spans="1:22" ht="17.25" thickBot="1" x14ac:dyDescent="0.35">
      <c r="A3">
        <v>2</v>
      </c>
      <c r="C3">
        <v>2</v>
      </c>
      <c r="D3">
        <v>578</v>
      </c>
      <c r="E3">
        <f>D3</f>
        <v>578</v>
      </c>
      <c r="F3">
        <f>D2</f>
        <v>546</v>
      </c>
      <c r="H3" s="6">
        <f>R26</f>
        <v>595.65019059293752</v>
      </c>
      <c r="I3" s="6">
        <f>F3*$R$19+$R$18</f>
        <v>595.65019059293752</v>
      </c>
      <c r="J3" s="6">
        <f>E3-I3</f>
        <v>-17.65019059293752</v>
      </c>
      <c r="K3" s="6">
        <f>J3^2</f>
        <v>311.52922796702012</v>
      </c>
      <c r="L3" s="6"/>
      <c r="M3" s="6"/>
      <c r="N3" s="6"/>
    </row>
    <row r="4" spans="1:22" x14ac:dyDescent="0.3">
      <c r="A4">
        <v>3</v>
      </c>
      <c r="C4">
        <v>3</v>
      </c>
      <c r="D4">
        <v>660</v>
      </c>
      <c r="E4">
        <f t="shared" ref="E4:E49" si="0">D4</f>
        <v>660</v>
      </c>
      <c r="F4">
        <f t="shared" ref="F4:F49" si="1">D3</f>
        <v>578</v>
      </c>
      <c r="H4" s="6">
        <f t="shared" ref="H4:H49" si="2">R27</f>
        <v>622.88038273092752</v>
      </c>
      <c r="I4" s="6">
        <f t="shared" ref="I4:I67" si="3">F4*$R$19+$R$18</f>
        <v>622.88038273092752</v>
      </c>
      <c r="J4" s="6">
        <f t="shared" ref="J4:J49" si="4">E4-I4</f>
        <v>37.119617269072478</v>
      </c>
      <c r="K4" s="6">
        <f t="shared" ref="K4:K49" si="5">J4^2</f>
        <v>1377.8659862024238</v>
      </c>
      <c r="L4" s="6"/>
      <c r="M4" s="6"/>
      <c r="N4" s="6"/>
      <c r="Q4" s="5" t="s">
        <v>5</v>
      </c>
      <c r="R4" s="5"/>
    </row>
    <row r="5" spans="1:22" x14ac:dyDescent="0.3">
      <c r="A5">
        <v>4</v>
      </c>
      <c r="C5">
        <v>4</v>
      </c>
      <c r="D5">
        <v>707</v>
      </c>
      <c r="E5">
        <f t="shared" si="0"/>
        <v>707</v>
      </c>
      <c r="F5">
        <f t="shared" si="1"/>
        <v>660</v>
      </c>
      <c r="H5" s="6">
        <f t="shared" si="2"/>
        <v>692.6577500845267</v>
      </c>
      <c r="I5" s="6">
        <f t="shared" si="3"/>
        <v>692.6577500845267</v>
      </c>
      <c r="J5" s="6">
        <f t="shared" si="4"/>
        <v>14.342249915473303</v>
      </c>
      <c r="K5" s="6">
        <f t="shared" si="5"/>
        <v>205.70013263789397</v>
      </c>
      <c r="L5" s="6"/>
      <c r="M5" s="6"/>
      <c r="N5" s="6"/>
      <c r="Q5" s="2" t="s">
        <v>6</v>
      </c>
      <c r="R5" s="2">
        <v>0.89204666032098012</v>
      </c>
    </row>
    <row r="6" spans="1:22" x14ac:dyDescent="0.3">
      <c r="A6">
        <v>5</v>
      </c>
      <c r="C6">
        <v>5</v>
      </c>
      <c r="D6">
        <v>738</v>
      </c>
      <c r="E6">
        <f t="shared" si="0"/>
        <v>738</v>
      </c>
      <c r="F6">
        <f t="shared" si="1"/>
        <v>707</v>
      </c>
      <c r="H6" s="6">
        <f t="shared" si="2"/>
        <v>732.65209478719942</v>
      </c>
      <c r="I6" s="6">
        <f t="shared" si="3"/>
        <v>732.65209478719942</v>
      </c>
      <c r="J6" s="6">
        <f t="shared" si="4"/>
        <v>5.3479052128005833</v>
      </c>
      <c r="K6" s="6">
        <f t="shared" si="5"/>
        <v>28.600090165099651</v>
      </c>
      <c r="L6" s="6"/>
      <c r="M6" s="6"/>
      <c r="N6" s="6"/>
      <c r="Q6" s="2" t="s">
        <v>7</v>
      </c>
      <c r="R6" s="2">
        <v>0.79574724418981402</v>
      </c>
    </row>
    <row r="7" spans="1:22" x14ac:dyDescent="0.3">
      <c r="A7">
        <v>6</v>
      </c>
      <c r="C7">
        <v>6</v>
      </c>
      <c r="D7">
        <v>781</v>
      </c>
      <c r="E7">
        <f t="shared" si="0"/>
        <v>781</v>
      </c>
      <c r="F7">
        <f t="shared" si="1"/>
        <v>738</v>
      </c>
      <c r="H7" s="6">
        <f t="shared" si="2"/>
        <v>759.03134342087719</v>
      </c>
      <c r="I7" s="6">
        <f t="shared" si="3"/>
        <v>759.03134342087719</v>
      </c>
      <c r="J7" s="6">
        <f t="shared" si="4"/>
        <v>21.968656579122808</v>
      </c>
      <c r="K7" s="6">
        <f t="shared" si="5"/>
        <v>482.62187189143583</v>
      </c>
      <c r="L7" s="6"/>
      <c r="M7" s="6"/>
      <c r="N7" s="6"/>
      <c r="Q7" s="2" t="s">
        <v>8</v>
      </c>
      <c r="R7" s="2">
        <v>0.79120829406069881</v>
      </c>
    </row>
    <row r="8" spans="1:22" x14ac:dyDescent="0.3">
      <c r="A8">
        <v>7</v>
      </c>
      <c r="C8">
        <v>7</v>
      </c>
      <c r="D8">
        <v>848</v>
      </c>
      <c r="E8">
        <f t="shared" si="0"/>
        <v>848</v>
      </c>
      <c r="F8">
        <f t="shared" si="1"/>
        <v>781</v>
      </c>
      <c r="H8" s="6">
        <f t="shared" si="2"/>
        <v>795.62191410630112</v>
      </c>
      <c r="I8" s="6">
        <f t="shared" si="3"/>
        <v>795.62191410630112</v>
      </c>
      <c r="J8" s="6">
        <f t="shared" si="4"/>
        <v>52.378085893698881</v>
      </c>
      <c r="K8" s="6">
        <f t="shared" si="5"/>
        <v>2743.4638818876979</v>
      </c>
      <c r="L8" s="6"/>
      <c r="M8" s="6"/>
      <c r="N8" s="6"/>
      <c r="Q8" s="2" t="s">
        <v>9</v>
      </c>
      <c r="R8" s="2">
        <v>57.376571675072604</v>
      </c>
    </row>
    <row r="9" spans="1:22" ht="17.25" thickBot="1" x14ac:dyDescent="0.35">
      <c r="A9">
        <v>8</v>
      </c>
      <c r="C9">
        <v>8</v>
      </c>
      <c r="D9">
        <v>818</v>
      </c>
      <c r="E9">
        <f t="shared" si="0"/>
        <v>818</v>
      </c>
      <c r="F9">
        <f t="shared" si="1"/>
        <v>848</v>
      </c>
      <c r="H9" s="6">
        <f t="shared" si="2"/>
        <v>852.63512889521758</v>
      </c>
      <c r="I9" s="6">
        <f t="shared" si="3"/>
        <v>852.63512889521758</v>
      </c>
      <c r="J9" s="6">
        <f t="shared" si="4"/>
        <v>-34.635128895217576</v>
      </c>
      <c r="K9" s="6">
        <f t="shared" si="5"/>
        <v>1199.5921535883356</v>
      </c>
      <c r="L9" s="6"/>
      <c r="M9" s="6"/>
      <c r="N9" s="6"/>
      <c r="Q9" s="3" t="s">
        <v>10</v>
      </c>
      <c r="R9" s="3">
        <v>47</v>
      </c>
    </row>
    <row r="10" spans="1:22" x14ac:dyDescent="0.3">
      <c r="A10">
        <v>9</v>
      </c>
      <c r="C10">
        <v>9</v>
      </c>
      <c r="D10">
        <v>729</v>
      </c>
      <c r="E10">
        <f t="shared" si="0"/>
        <v>729</v>
      </c>
      <c r="F10">
        <f t="shared" si="1"/>
        <v>818</v>
      </c>
      <c r="H10" s="6">
        <f t="shared" si="2"/>
        <v>827.10682376585203</v>
      </c>
      <c r="I10" s="6">
        <f t="shared" si="3"/>
        <v>827.10682376585203</v>
      </c>
      <c r="J10" s="6">
        <f t="shared" si="4"/>
        <v>-98.106823765852027</v>
      </c>
      <c r="K10" s="6">
        <f t="shared" si="5"/>
        <v>9624.9488694239481</v>
      </c>
      <c r="L10" s="6"/>
      <c r="M10" s="6"/>
      <c r="N10" s="6"/>
    </row>
    <row r="11" spans="1:22" ht="17.25" thickBot="1" x14ac:dyDescent="0.35">
      <c r="A11">
        <v>10</v>
      </c>
      <c r="C11">
        <v>10</v>
      </c>
      <c r="D11">
        <v>691</v>
      </c>
      <c r="E11">
        <f t="shared" si="0"/>
        <v>691</v>
      </c>
      <c r="F11">
        <f t="shared" si="1"/>
        <v>729</v>
      </c>
      <c r="H11" s="6">
        <f t="shared" si="2"/>
        <v>751.37285188206749</v>
      </c>
      <c r="I11" s="6">
        <f t="shared" si="3"/>
        <v>751.37285188206749</v>
      </c>
      <c r="J11" s="6">
        <f t="shared" si="4"/>
        <v>-60.372851882067494</v>
      </c>
      <c r="K11" s="6">
        <f t="shared" si="5"/>
        <v>3644.8812443740603</v>
      </c>
      <c r="L11" s="6"/>
      <c r="M11" s="6"/>
      <c r="N11" s="6"/>
      <c r="Q11" t="s">
        <v>11</v>
      </c>
    </row>
    <row r="12" spans="1:22" x14ac:dyDescent="0.3">
      <c r="A12">
        <v>11</v>
      </c>
      <c r="C12">
        <v>11</v>
      </c>
      <c r="D12">
        <v>658</v>
      </c>
      <c r="E12">
        <f t="shared" si="0"/>
        <v>658</v>
      </c>
      <c r="F12">
        <f t="shared" si="1"/>
        <v>691</v>
      </c>
      <c r="H12" s="6">
        <f t="shared" si="2"/>
        <v>719.03699871820447</v>
      </c>
      <c r="I12" s="6">
        <f t="shared" si="3"/>
        <v>719.03699871820447</v>
      </c>
      <c r="J12" s="6">
        <f t="shared" si="4"/>
        <v>-61.036998718204472</v>
      </c>
      <c r="K12" s="6">
        <f t="shared" si="5"/>
        <v>3725.5152125260943</v>
      </c>
      <c r="L12" s="6"/>
      <c r="M12" s="6"/>
      <c r="N12" s="6"/>
      <c r="Q12" s="4"/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</row>
    <row r="13" spans="1:22" x14ac:dyDescent="0.3">
      <c r="A13">
        <v>12</v>
      </c>
      <c r="C13">
        <v>12</v>
      </c>
      <c r="D13">
        <v>604</v>
      </c>
      <c r="E13">
        <f t="shared" si="0"/>
        <v>604</v>
      </c>
      <c r="F13">
        <f t="shared" si="1"/>
        <v>658</v>
      </c>
      <c r="H13" s="6">
        <f t="shared" si="2"/>
        <v>690.95586307590236</v>
      </c>
      <c r="I13" s="6">
        <f t="shared" si="3"/>
        <v>690.95586307590236</v>
      </c>
      <c r="J13" s="6">
        <f t="shared" si="4"/>
        <v>-86.955863075902357</v>
      </c>
      <c r="K13" s="6">
        <f t="shared" si="5"/>
        <v>7561.3221232750793</v>
      </c>
      <c r="L13" s="6"/>
      <c r="M13" s="6"/>
      <c r="N13" s="6"/>
      <c r="Q13" s="2" t="s">
        <v>12</v>
      </c>
      <c r="R13" s="2">
        <v>1</v>
      </c>
      <c r="S13" s="2">
        <v>577150.29538838868</v>
      </c>
      <c r="T13" s="2">
        <v>577150.29538838868</v>
      </c>
      <c r="U13" s="2">
        <v>175.31526488591871</v>
      </c>
      <c r="V13" s="2">
        <v>3.9716434196218865E-17</v>
      </c>
    </row>
    <row r="14" spans="1:22" x14ac:dyDescent="0.3">
      <c r="A14">
        <v>13</v>
      </c>
      <c r="B14">
        <v>2014</v>
      </c>
      <c r="C14">
        <v>1</v>
      </c>
      <c r="D14">
        <v>629</v>
      </c>
      <c r="E14">
        <f t="shared" si="0"/>
        <v>629</v>
      </c>
      <c r="F14">
        <f t="shared" si="1"/>
        <v>604</v>
      </c>
      <c r="H14" s="6">
        <f t="shared" si="2"/>
        <v>645.00491384304428</v>
      </c>
      <c r="I14" s="6">
        <f t="shared" si="3"/>
        <v>645.00491384304428</v>
      </c>
      <c r="J14" s="6">
        <f t="shared" si="4"/>
        <v>-16.004913843044278</v>
      </c>
      <c r="K14" s="6">
        <f t="shared" si="5"/>
        <v>256.15726712327034</v>
      </c>
      <c r="L14" s="6"/>
      <c r="M14" s="6"/>
      <c r="N14" s="6"/>
      <c r="Q14" s="2" t="s">
        <v>13</v>
      </c>
      <c r="R14" s="2">
        <v>45</v>
      </c>
      <c r="S14" s="2">
        <v>148143.19397331349</v>
      </c>
      <c r="T14" s="2">
        <v>3292.0709771847442</v>
      </c>
      <c r="U14" s="2"/>
      <c r="V14" s="2"/>
    </row>
    <row r="15" spans="1:22" ht="17.25" thickBot="1" x14ac:dyDescent="0.35">
      <c r="A15">
        <v>14</v>
      </c>
      <c r="C15">
        <v>2</v>
      </c>
      <c r="D15">
        <v>711</v>
      </c>
      <c r="E15">
        <f t="shared" si="0"/>
        <v>711</v>
      </c>
      <c r="F15">
        <f t="shared" si="1"/>
        <v>629</v>
      </c>
      <c r="H15" s="6">
        <f t="shared" si="2"/>
        <v>666.27850145084892</v>
      </c>
      <c r="I15" s="6">
        <f t="shared" si="3"/>
        <v>666.27850145084892</v>
      </c>
      <c r="J15" s="6">
        <f t="shared" si="4"/>
        <v>44.721498549151079</v>
      </c>
      <c r="K15" s="6">
        <f t="shared" si="5"/>
        <v>2000.012432481722</v>
      </c>
      <c r="L15" s="6"/>
      <c r="M15" s="6"/>
      <c r="N15" s="6"/>
      <c r="Q15" s="3" t="s">
        <v>14</v>
      </c>
      <c r="R15" s="3">
        <v>46</v>
      </c>
      <c r="S15" s="3">
        <v>725293.48936170223</v>
      </c>
      <c r="T15" s="3"/>
      <c r="U15" s="3"/>
      <c r="V15" s="3"/>
    </row>
    <row r="16" spans="1:22" ht="17.25" thickBot="1" x14ac:dyDescent="0.35">
      <c r="A16">
        <v>15</v>
      </c>
      <c r="C16">
        <v>3</v>
      </c>
      <c r="D16">
        <v>729</v>
      </c>
      <c r="E16">
        <f t="shared" si="0"/>
        <v>729</v>
      </c>
      <c r="F16">
        <f t="shared" si="1"/>
        <v>711</v>
      </c>
      <c r="H16" s="6">
        <f t="shared" si="2"/>
        <v>736.0558688044481</v>
      </c>
      <c r="I16" s="6">
        <f t="shared" si="3"/>
        <v>736.0558688044481</v>
      </c>
      <c r="J16" s="6">
        <f t="shared" si="4"/>
        <v>-7.0558688044480959</v>
      </c>
      <c r="K16" s="6">
        <f t="shared" si="5"/>
        <v>49.785284585583803</v>
      </c>
      <c r="L16" s="6"/>
      <c r="M16" s="6"/>
      <c r="N16" s="6"/>
    </row>
    <row r="17" spans="1:25" x14ac:dyDescent="0.3">
      <c r="A17">
        <v>16</v>
      </c>
      <c r="C17">
        <v>4</v>
      </c>
      <c r="D17">
        <v>798</v>
      </c>
      <c r="E17">
        <f t="shared" si="0"/>
        <v>798</v>
      </c>
      <c r="F17">
        <f t="shared" si="1"/>
        <v>729</v>
      </c>
      <c r="H17" s="6">
        <f t="shared" si="2"/>
        <v>751.37285188206749</v>
      </c>
      <c r="I17" s="6">
        <f t="shared" si="3"/>
        <v>751.37285188206749</v>
      </c>
      <c r="J17" s="6">
        <f t="shared" si="4"/>
        <v>46.627148117932506</v>
      </c>
      <c r="K17" s="6">
        <f t="shared" si="5"/>
        <v>2174.0909416116169</v>
      </c>
      <c r="L17" s="6"/>
      <c r="M17" s="6"/>
      <c r="N17" s="6"/>
      <c r="Q17" s="4"/>
      <c r="R17" s="4" t="s">
        <v>21</v>
      </c>
      <c r="S17" s="4" t="s">
        <v>9</v>
      </c>
      <c r="T17" s="4" t="s">
        <v>22</v>
      </c>
      <c r="U17" s="4" t="s">
        <v>23</v>
      </c>
      <c r="V17" s="4" t="s">
        <v>24</v>
      </c>
      <c r="W17" s="4" t="s">
        <v>25</v>
      </c>
      <c r="X17" s="4" t="s">
        <v>26</v>
      </c>
      <c r="Y17" s="4" t="s">
        <v>27</v>
      </c>
    </row>
    <row r="18" spans="1:25" x14ac:dyDescent="0.3">
      <c r="A18">
        <v>17</v>
      </c>
      <c r="C18">
        <v>5</v>
      </c>
      <c r="D18">
        <v>861</v>
      </c>
      <c r="E18">
        <f t="shared" si="0"/>
        <v>861</v>
      </c>
      <c r="F18">
        <f t="shared" si="1"/>
        <v>798</v>
      </c>
      <c r="H18" s="6">
        <f t="shared" si="2"/>
        <v>810.08795367960829</v>
      </c>
      <c r="I18" s="6">
        <f t="shared" si="3"/>
        <v>810.08795367960829</v>
      </c>
      <c r="J18" s="6">
        <f t="shared" si="4"/>
        <v>50.91204632039171</v>
      </c>
      <c r="K18" s="6">
        <f t="shared" si="5"/>
        <v>2592.0364605297109</v>
      </c>
      <c r="L18" s="6"/>
      <c r="M18" s="6"/>
      <c r="N18" s="6"/>
      <c r="Q18" s="2" t="s">
        <v>15</v>
      </c>
      <c r="R18" s="2">
        <v>131.03503723848405</v>
      </c>
      <c r="S18" s="2">
        <v>53.70410653526605</v>
      </c>
      <c r="T18" s="2">
        <v>2.4399444603447011</v>
      </c>
      <c r="U18" s="2">
        <v>1.8692995679208436E-2</v>
      </c>
      <c r="V18" s="2">
        <v>22.869414268986731</v>
      </c>
      <c r="W18" s="2">
        <v>239.20066020798137</v>
      </c>
      <c r="X18" s="2">
        <v>22.869414268986731</v>
      </c>
      <c r="Y18" s="2">
        <v>239.20066020798137</v>
      </c>
    </row>
    <row r="19" spans="1:25" ht="17.25" thickBot="1" x14ac:dyDescent="0.35">
      <c r="A19">
        <v>18</v>
      </c>
      <c r="C19">
        <v>6</v>
      </c>
      <c r="D19">
        <v>903</v>
      </c>
      <c r="E19">
        <f t="shared" si="0"/>
        <v>903</v>
      </c>
      <c r="F19">
        <f t="shared" si="1"/>
        <v>861</v>
      </c>
      <c r="H19" s="6">
        <f t="shared" si="2"/>
        <v>863.69739445127607</v>
      </c>
      <c r="I19" s="6">
        <f t="shared" si="3"/>
        <v>863.69739445127607</v>
      </c>
      <c r="J19" s="6">
        <f t="shared" si="4"/>
        <v>39.302605548723932</v>
      </c>
      <c r="K19" s="6">
        <f t="shared" si="5"/>
        <v>1544.6948029185853</v>
      </c>
      <c r="L19" s="6"/>
      <c r="M19" s="6"/>
      <c r="N19" s="6"/>
      <c r="Q19" s="3" t="s">
        <v>49</v>
      </c>
      <c r="R19" s="3">
        <v>0.85094350431218579</v>
      </c>
      <c r="S19" s="3">
        <v>6.4267419366136586E-2</v>
      </c>
      <c r="T19" s="3">
        <v>13.240667086137272</v>
      </c>
      <c r="U19" s="3">
        <v>3.9716434196218292E-17</v>
      </c>
      <c r="V19" s="3">
        <v>0.72150227717222359</v>
      </c>
      <c r="W19" s="3">
        <v>0.98038473145214799</v>
      </c>
      <c r="X19" s="3">
        <v>0.72150227717222359</v>
      </c>
      <c r="Y19" s="3">
        <v>0.98038473145214799</v>
      </c>
    </row>
    <row r="20" spans="1:25" x14ac:dyDescent="0.3">
      <c r="A20">
        <v>19</v>
      </c>
      <c r="C20">
        <v>7</v>
      </c>
      <c r="D20">
        <v>968</v>
      </c>
      <c r="E20">
        <f t="shared" si="0"/>
        <v>968</v>
      </c>
      <c r="F20">
        <f t="shared" si="1"/>
        <v>903</v>
      </c>
      <c r="H20" s="6">
        <f t="shared" si="2"/>
        <v>899.43702163238777</v>
      </c>
      <c r="I20" s="6">
        <f t="shared" si="3"/>
        <v>899.43702163238777</v>
      </c>
      <c r="J20" s="6">
        <f t="shared" si="4"/>
        <v>68.562978367612232</v>
      </c>
      <c r="K20" s="6">
        <f t="shared" si="5"/>
        <v>4700.8820026376625</v>
      </c>
      <c r="L20" s="6"/>
      <c r="M20" s="6"/>
      <c r="N20" s="6"/>
    </row>
    <row r="21" spans="1:25" x14ac:dyDescent="0.3">
      <c r="A21">
        <v>20</v>
      </c>
      <c r="C21">
        <v>8</v>
      </c>
      <c r="D21">
        <v>894</v>
      </c>
      <c r="E21">
        <f t="shared" si="0"/>
        <v>894</v>
      </c>
      <c r="F21">
        <f t="shared" si="1"/>
        <v>968</v>
      </c>
      <c r="H21" s="6">
        <f t="shared" si="2"/>
        <v>954.74834941267989</v>
      </c>
      <c r="I21" s="6">
        <f t="shared" si="3"/>
        <v>954.74834941267989</v>
      </c>
      <c r="J21" s="6">
        <f t="shared" si="4"/>
        <v>-60.748349412679886</v>
      </c>
      <c r="K21" s="6">
        <f t="shared" si="5"/>
        <v>3690.3619563650445</v>
      </c>
      <c r="L21" s="6"/>
      <c r="M21" s="6"/>
      <c r="N21" s="6"/>
    </row>
    <row r="22" spans="1:25" x14ac:dyDescent="0.3">
      <c r="A22">
        <v>21</v>
      </c>
      <c r="C22">
        <v>9</v>
      </c>
      <c r="D22">
        <v>860</v>
      </c>
      <c r="E22">
        <f t="shared" si="0"/>
        <v>860</v>
      </c>
      <c r="F22">
        <f t="shared" si="1"/>
        <v>894</v>
      </c>
      <c r="H22" s="6">
        <f t="shared" si="2"/>
        <v>891.77853009357818</v>
      </c>
      <c r="I22" s="6">
        <f t="shared" si="3"/>
        <v>891.77853009357818</v>
      </c>
      <c r="J22" s="6">
        <f t="shared" si="4"/>
        <v>-31.778530093578183</v>
      </c>
      <c r="K22" s="6">
        <f t="shared" si="5"/>
        <v>1009.8749749084542</v>
      </c>
      <c r="L22" s="6"/>
      <c r="M22" s="6"/>
      <c r="N22" s="6"/>
    </row>
    <row r="23" spans="1:25" x14ac:dyDescent="0.3">
      <c r="A23">
        <v>22</v>
      </c>
      <c r="C23">
        <v>10</v>
      </c>
      <c r="D23">
        <v>792</v>
      </c>
      <c r="E23">
        <f t="shared" si="0"/>
        <v>792</v>
      </c>
      <c r="F23">
        <f t="shared" si="1"/>
        <v>860</v>
      </c>
      <c r="H23" s="6">
        <f t="shared" si="2"/>
        <v>862.84645094696384</v>
      </c>
      <c r="I23" s="6">
        <f t="shared" si="3"/>
        <v>862.84645094696384</v>
      </c>
      <c r="J23" s="6">
        <f t="shared" si="4"/>
        <v>-70.846450946963841</v>
      </c>
      <c r="K23" s="6">
        <f t="shared" si="5"/>
        <v>5019.2196117805534</v>
      </c>
      <c r="L23" s="6"/>
      <c r="M23" s="6"/>
      <c r="N23" s="6"/>
      <c r="Q23" t="s">
        <v>29</v>
      </c>
    </row>
    <row r="24" spans="1:25" ht="17.25" thickBot="1" x14ac:dyDescent="0.35">
      <c r="A24">
        <v>23</v>
      </c>
      <c r="C24">
        <v>11</v>
      </c>
      <c r="D24">
        <v>739</v>
      </c>
      <c r="E24">
        <f t="shared" si="0"/>
        <v>739</v>
      </c>
      <c r="F24">
        <f t="shared" si="1"/>
        <v>792</v>
      </c>
      <c r="H24" s="6">
        <f t="shared" si="2"/>
        <v>804.98229265373516</v>
      </c>
      <c r="I24" s="6">
        <f t="shared" si="3"/>
        <v>804.98229265373516</v>
      </c>
      <c r="J24" s="6">
        <f t="shared" si="4"/>
        <v>-65.982292653735158</v>
      </c>
      <c r="K24" s="6">
        <f t="shared" si="5"/>
        <v>4353.6629438431528</v>
      </c>
      <c r="L24" s="6"/>
      <c r="M24" s="6"/>
      <c r="N24" s="6"/>
    </row>
    <row r="25" spans="1:25" x14ac:dyDescent="0.3">
      <c r="A25">
        <v>24</v>
      </c>
      <c r="C25">
        <v>12</v>
      </c>
      <c r="D25">
        <v>699</v>
      </c>
      <c r="E25">
        <f t="shared" si="0"/>
        <v>699</v>
      </c>
      <c r="F25">
        <f t="shared" si="1"/>
        <v>739</v>
      </c>
      <c r="H25" s="6">
        <f t="shared" si="2"/>
        <v>759.88228692518931</v>
      </c>
      <c r="I25" s="6">
        <f t="shared" si="3"/>
        <v>759.88228692518931</v>
      </c>
      <c r="J25" s="6">
        <f t="shared" si="4"/>
        <v>-60.882286925189305</v>
      </c>
      <c r="K25" s="6">
        <f t="shared" si="5"/>
        <v>3706.6528612410766</v>
      </c>
      <c r="L25" s="6"/>
      <c r="M25" s="6"/>
      <c r="N25" s="6"/>
      <c r="Q25" s="4" t="s">
        <v>10</v>
      </c>
      <c r="R25" s="4" t="s">
        <v>30</v>
      </c>
      <c r="S25" s="4" t="s">
        <v>13</v>
      </c>
      <c r="T25" s="4" t="s">
        <v>31</v>
      </c>
    </row>
    <row r="26" spans="1:25" x14ac:dyDescent="0.3">
      <c r="A26">
        <v>25</v>
      </c>
      <c r="B26">
        <v>2015</v>
      </c>
      <c r="C26">
        <v>1</v>
      </c>
      <c r="D26">
        <v>773</v>
      </c>
      <c r="E26">
        <f t="shared" si="0"/>
        <v>773</v>
      </c>
      <c r="F26">
        <f t="shared" si="1"/>
        <v>699</v>
      </c>
      <c r="H26" s="6">
        <f t="shared" si="2"/>
        <v>725.84454675270194</v>
      </c>
      <c r="I26" s="6">
        <f t="shared" si="3"/>
        <v>725.84454675270194</v>
      </c>
      <c r="J26" s="6">
        <f t="shared" si="4"/>
        <v>47.155453247298055</v>
      </c>
      <c r="K26" s="6">
        <f t="shared" si="5"/>
        <v>2223.6367709581127</v>
      </c>
      <c r="L26" s="6"/>
      <c r="M26" s="6"/>
      <c r="N26" s="6"/>
      <c r="Q26" s="2">
        <v>1</v>
      </c>
      <c r="R26" s="2">
        <v>595.65019059293752</v>
      </c>
      <c r="S26" s="2">
        <v>-17.65019059293752</v>
      </c>
      <c r="T26" s="2">
        <v>-0.3110193886288779</v>
      </c>
    </row>
    <row r="27" spans="1:25" x14ac:dyDescent="0.3">
      <c r="A27">
        <v>26</v>
      </c>
      <c r="C27">
        <v>2</v>
      </c>
      <c r="D27">
        <v>818</v>
      </c>
      <c r="E27">
        <f t="shared" si="0"/>
        <v>818</v>
      </c>
      <c r="F27">
        <f t="shared" si="1"/>
        <v>773</v>
      </c>
      <c r="H27" s="6">
        <f t="shared" si="2"/>
        <v>788.81436607180365</v>
      </c>
      <c r="I27" s="6">
        <f t="shared" si="3"/>
        <v>788.81436607180365</v>
      </c>
      <c r="J27" s="6">
        <f t="shared" si="4"/>
        <v>29.185633928196353</v>
      </c>
      <c r="K27" s="6">
        <f t="shared" si="5"/>
        <v>851.80122779068608</v>
      </c>
      <c r="L27" s="6"/>
      <c r="M27" s="6"/>
      <c r="N27" s="6"/>
      <c r="Q27" s="2">
        <v>2</v>
      </c>
      <c r="R27" s="2">
        <v>622.88038273092752</v>
      </c>
      <c r="S27" s="2">
        <v>37.119617269072478</v>
      </c>
      <c r="T27" s="2">
        <v>0.65409609082546694</v>
      </c>
    </row>
    <row r="28" spans="1:25" x14ac:dyDescent="0.3">
      <c r="A28">
        <v>27</v>
      </c>
      <c r="C28">
        <v>3</v>
      </c>
      <c r="D28">
        <v>871</v>
      </c>
      <c r="E28">
        <f t="shared" si="0"/>
        <v>871</v>
      </c>
      <c r="F28">
        <f t="shared" si="1"/>
        <v>818</v>
      </c>
      <c r="H28" s="6">
        <f t="shared" si="2"/>
        <v>827.10682376585203</v>
      </c>
      <c r="I28" s="6">
        <f t="shared" si="3"/>
        <v>827.10682376585203</v>
      </c>
      <c r="J28" s="6">
        <f t="shared" si="4"/>
        <v>43.893176234147973</v>
      </c>
      <c r="K28" s="6">
        <f t="shared" si="5"/>
        <v>1926.6109199219725</v>
      </c>
      <c r="L28" s="6"/>
      <c r="M28" s="6"/>
      <c r="N28" s="6"/>
      <c r="Q28" s="2">
        <v>3</v>
      </c>
      <c r="R28" s="2">
        <v>692.6577500845267</v>
      </c>
      <c r="S28" s="2">
        <v>14.342249915473303</v>
      </c>
      <c r="T28" s="2">
        <v>0.25272915761362813</v>
      </c>
    </row>
    <row r="29" spans="1:25" x14ac:dyDescent="0.3">
      <c r="A29">
        <v>28</v>
      </c>
      <c r="C29">
        <v>4</v>
      </c>
      <c r="D29">
        <v>882</v>
      </c>
      <c r="E29">
        <f t="shared" si="0"/>
        <v>882</v>
      </c>
      <c r="F29">
        <f t="shared" si="1"/>
        <v>871</v>
      </c>
      <c r="H29" s="6">
        <f t="shared" si="2"/>
        <v>872.20682949439788</v>
      </c>
      <c r="I29" s="6">
        <f t="shared" si="3"/>
        <v>872.20682949439788</v>
      </c>
      <c r="J29" s="6">
        <f t="shared" si="4"/>
        <v>9.7931705056021201</v>
      </c>
      <c r="K29" s="6">
        <f t="shared" si="5"/>
        <v>95.906188551795282</v>
      </c>
      <c r="L29" s="6"/>
      <c r="M29" s="6"/>
      <c r="N29" s="6"/>
      <c r="Q29" s="2">
        <v>4</v>
      </c>
      <c r="R29" s="2">
        <v>732.65209478719942</v>
      </c>
      <c r="S29" s="2">
        <v>5.3479052128005833</v>
      </c>
      <c r="T29" s="2">
        <v>9.4237067921293383E-2</v>
      </c>
    </row>
    <row r="30" spans="1:25" x14ac:dyDescent="0.3">
      <c r="A30">
        <v>29</v>
      </c>
      <c r="C30">
        <v>5</v>
      </c>
      <c r="D30">
        <v>959</v>
      </c>
      <c r="E30">
        <f t="shared" si="0"/>
        <v>959</v>
      </c>
      <c r="F30">
        <f t="shared" si="1"/>
        <v>882</v>
      </c>
      <c r="H30" s="6">
        <f t="shared" si="2"/>
        <v>881.56720804183192</v>
      </c>
      <c r="I30" s="6">
        <f t="shared" si="3"/>
        <v>881.56720804183192</v>
      </c>
      <c r="J30" s="6">
        <f t="shared" si="4"/>
        <v>77.432791958168082</v>
      </c>
      <c r="K30" s="6">
        <f t="shared" si="5"/>
        <v>5995.8372704369394</v>
      </c>
      <c r="L30" s="6"/>
      <c r="M30" s="6"/>
      <c r="N30" s="6"/>
      <c r="Q30" s="2">
        <v>5</v>
      </c>
      <c r="R30" s="2">
        <v>759.03134342087719</v>
      </c>
      <c r="S30" s="2">
        <v>21.968656579122808</v>
      </c>
      <c r="T30" s="2">
        <v>0.38711639414084026</v>
      </c>
    </row>
    <row r="31" spans="1:25" x14ac:dyDescent="0.3">
      <c r="A31">
        <v>30</v>
      </c>
      <c r="C31">
        <v>6</v>
      </c>
      <c r="D31">
        <v>979</v>
      </c>
      <c r="E31">
        <f t="shared" si="0"/>
        <v>979</v>
      </c>
      <c r="F31">
        <f t="shared" si="1"/>
        <v>959</v>
      </c>
      <c r="H31" s="6">
        <f t="shared" si="2"/>
        <v>947.08985787387019</v>
      </c>
      <c r="I31" s="6">
        <f t="shared" si="3"/>
        <v>947.08985787387019</v>
      </c>
      <c r="J31" s="6">
        <f t="shared" si="4"/>
        <v>31.910142126129813</v>
      </c>
      <c r="K31" s="6">
        <f t="shared" si="5"/>
        <v>1018.2571705098045</v>
      </c>
      <c r="L31" s="6"/>
      <c r="M31" s="6"/>
      <c r="N31" s="6"/>
      <c r="Q31" s="2">
        <v>6</v>
      </c>
      <c r="R31" s="2">
        <v>795.62191410630112</v>
      </c>
      <c r="S31" s="2">
        <v>52.378085893698881</v>
      </c>
      <c r="T31" s="2">
        <v>0.92297021759796405</v>
      </c>
    </row>
    <row r="32" spans="1:25" x14ac:dyDescent="0.3">
      <c r="A32">
        <v>31</v>
      </c>
      <c r="C32">
        <v>7</v>
      </c>
      <c r="D32">
        <v>955</v>
      </c>
      <c r="E32">
        <f t="shared" si="0"/>
        <v>955</v>
      </c>
      <c r="F32">
        <f t="shared" si="1"/>
        <v>979</v>
      </c>
      <c r="H32" s="6">
        <f t="shared" si="2"/>
        <v>964.10872796011392</v>
      </c>
      <c r="I32" s="6">
        <f t="shared" si="3"/>
        <v>964.10872796011392</v>
      </c>
      <c r="J32" s="6">
        <f t="shared" si="4"/>
        <v>-9.1087279601139244</v>
      </c>
      <c r="K32" s="6">
        <f t="shared" si="5"/>
        <v>82.968925051361168</v>
      </c>
      <c r="L32" s="6"/>
      <c r="M32" s="6"/>
      <c r="N32" s="6"/>
      <c r="Q32" s="2">
        <v>7</v>
      </c>
      <c r="R32" s="2">
        <v>852.63512889521758</v>
      </c>
      <c r="S32" s="2">
        <v>-34.635128895217576</v>
      </c>
      <c r="T32" s="2">
        <v>-0.61031616385962995</v>
      </c>
    </row>
    <row r="33" spans="1:20" x14ac:dyDescent="0.3">
      <c r="A33">
        <v>32</v>
      </c>
      <c r="C33">
        <v>8</v>
      </c>
      <c r="D33">
        <v>925</v>
      </c>
      <c r="E33">
        <f t="shared" si="0"/>
        <v>925</v>
      </c>
      <c r="F33">
        <f t="shared" si="1"/>
        <v>955</v>
      </c>
      <c r="H33" s="6">
        <f t="shared" si="2"/>
        <v>943.68608385662151</v>
      </c>
      <c r="I33" s="6">
        <f t="shared" si="3"/>
        <v>943.68608385662151</v>
      </c>
      <c r="J33" s="6">
        <f t="shared" si="4"/>
        <v>-18.686083856621508</v>
      </c>
      <c r="K33" s="6">
        <f t="shared" si="5"/>
        <v>349.16972989669091</v>
      </c>
      <c r="L33" s="6"/>
      <c r="M33" s="6"/>
      <c r="N33" s="6"/>
      <c r="Q33" s="2">
        <v>8</v>
      </c>
      <c r="R33" s="2">
        <v>827.10682376585203</v>
      </c>
      <c r="S33" s="2">
        <v>-98.106823765852027</v>
      </c>
      <c r="T33" s="2">
        <v>-1.7287702468315427</v>
      </c>
    </row>
    <row r="34" spans="1:20" x14ac:dyDescent="0.3">
      <c r="A34">
        <v>33</v>
      </c>
      <c r="C34">
        <v>9</v>
      </c>
      <c r="D34">
        <v>843</v>
      </c>
      <c r="E34">
        <f t="shared" si="0"/>
        <v>843</v>
      </c>
      <c r="F34">
        <f t="shared" si="1"/>
        <v>925</v>
      </c>
      <c r="H34" s="6">
        <f t="shared" si="2"/>
        <v>918.15777872725596</v>
      </c>
      <c r="I34" s="6">
        <f t="shared" si="3"/>
        <v>918.15777872725596</v>
      </c>
      <c r="J34" s="6">
        <f t="shared" si="4"/>
        <v>-75.157778727255959</v>
      </c>
      <c r="K34" s="6">
        <f t="shared" si="5"/>
        <v>5648.6917032151687</v>
      </c>
      <c r="L34" s="6"/>
      <c r="M34" s="6"/>
      <c r="N34" s="6"/>
      <c r="Q34" s="2">
        <v>9</v>
      </c>
      <c r="R34" s="2">
        <v>751.37285188206749</v>
      </c>
      <c r="S34" s="2">
        <v>-60.372851882067494</v>
      </c>
      <c r="T34" s="2">
        <v>-1.0638484260705854</v>
      </c>
    </row>
    <row r="35" spans="1:20" x14ac:dyDescent="0.3">
      <c r="A35">
        <v>34</v>
      </c>
      <c r="C35">
        <v>10</v>
      </c>
      <c r="D35">
        <v>790</v>
      </c>
      <c r="E35">
        <f t="shared" si="0"/>
        <v>790</v>
      </c>
      <c r="F35">
        <f t="shared" si="1"/>
        <v>843</v>
      </c>
      <c r="H35" s="6">
        <f t="shared" si="2"/>
        <v>848.38041137365667</v>
      </c>
      <c r="I35" s="6">
        <f t="shared" si="3"/>
        <v>848.38041137365667</v>
      </c>
      <c r="J35" s="6">
        <f t="shared" si="4"/>
        <v>-58.380411373656671</v>
      </c>
      <c r="K35" s="6">
        <f t="shared" si="5"/>
        <v>3408.272432157381</v>
      </c>
      <c r="L35" s="6"/>
      <c r="M35" s="6"/>
      <c r="N35" s="6"/>
      <c r="Q35" s="2">
        <v>10</v>
      </c>
      <c r="R35" s="2">
        <v>719.03699871820447</v>
      </c>
      <c r="S35" s="2">
        <v>-61.036998718204472</v>
      </c>
      <c r="T35" s="2">
        <v>-1.0755515599176375</v>
      </c>
    </row>
    <row r="36" spans="1:20" x14ac:dyDescent="0.3">
      <c r="A36">
        <v>35</v>
      </c>
      <c r="C36">
        <v>11</v>
      </c>
      <c r="D36">
        <v>746</v>
      </c>
      <c r="E36">
        <f t="shared" si="0"/>
        <v>746</v>
      </c>
      <c r="F36">
        <f t="shared" si="1"/>
        <v>790</v>
      </c>
      <c r="H36" s="6">
        <f t="shared" si="2"/>
        <v>803.28040564511082</v>
      </c>
      <c r="I36" s="6">
        <f t="shared" si="3"/>
        <v>803.28040564511082</v>
      </c>
      <c r="J36" s="6">
        <f t="shared" si="4"/>
        <v>-57.280405645110818</v>
      </c>
      <c r="K36" s="6">
        <f t="shared" si="5"/>
        <v>3281.0448708684435</v>
      </c>
      <c r="L36" s="6"/>
      <c r="M36" s="6"/>
      <c r="N36" s="6"/>
      <c r="Q36" s="2">
        <v>11</v>
      </c>
      <c r="R36" s="2">
        <v>690.95586307590236</v>
      </c>
      <c r="S36" s="2">
        <v>-86.955863075902357</v>
      </c>
      <c r="T36" s="2">
        <v>-1.5322757694404296</v>
      </c>
    </row>
    <row r="37" spans="1:20" x14ac:dyDescent="0.3">
      <c r="A37">
        <v>36</v>
      </c>
      <c r="C37">
        <v>12</v>
      </c>
      <c r="D37">
        <v>822</v>
      </c>
      <c r="E37">
        <f t="shared" si="0"/>
        <v>822</v>
      </c>
      <c r="F37">
        <f t="shared" si="1"/>
        <v>746</v>
      </c>
      <c r="H37" s="6">
        <f t="shared" si="2"/>
        <v>765.83889145537466</v>
      </c>
      <c r="I37" s="6">
        <f t="shared" si="3"/>
        <v>765.83889145537466</v>
      </c>
      <c r="J37" s="6">
        <f t="shared" si="4"/>
        <v>56.161108544625336</v>
      </c>
      <c r="K37" s="6">
        <f t="shared" si="5"/>
        <v>3154.0701129611889</v>
      </c>
      <c r="L37" s="6"/>
      <c r="M37" s="6"/>
      <c r="N37" s="6"/>
      <c r="Q37" s="2">
        <v>12</v>
      </c>
      <c r="R37" s="2">
        <v>645.00491384304428</v>
      </c>
      <c r="S37" s="2">
        <v>-16.004913843044278</v>
      </c>
      <c r="T37" s="2">
        <v>-0.28202746550019181</v>
      </c>
    </row>
    <row r="38" spans="1:20" x14ac:dyDescent="0.3">
      <c r="A38">
        <v>37</v>
      </c>
      <c r="B38">
        <v>2016</v>
      </c>
      <c r="C38">
        <v>1</v>
      </c>
      <c r="D38">
        <v>857</v>
      </c>
      <c r="E38">
        <f t="shared" si="0"/>
        <v>857</v>
      </c>
      <c r="F38">
        <f t="shared" si="1"/>
        <v>822</v>
      </c>
      <c r="H38" s="6">
        <f t="shared" si="2"/>
        <v>830.51059778310082</v>
      </c>
      <c r="I38" s="6">
        <f t="shared" si="3"/>
        <v>830.51059778310082</v>
      </c>
      <c r="J38" s="6">
        <f t="shared" si="4"/>
        <v>26.48940221689918</v>
      </c>
      <c r="K38" s="6">
        <f t="shared" si="5"/>
        <v>701.68842980866316</v>
      </c>
      <c r="L38" s="6"/>
      <c r="M38" s="6"/>
      <c r="N38" s="6"/>
      <c r="Q38" s="2">
        <v>13</v>
      </c>
      <c r="R38" s="2">
        <v>666.27850145084892</v>
      </c>
      <c r="S38" s="2">
        <v>44.721498549151079</v>
      </c>
      <c r="T38" s="2">
        <v>0.78805115809286586</v>
      </c>
    </row>
    <row r="39" spans="1:20" x14ac:dyDescent="0.3">
      <c r="A39">
        <v>38</v>
      </c>
      <c r="C39">
        <v>2</v>
      </c>
      <c r="D39">
        <v>876</v>
      </c>
      <c r="E39">
        <f t="shared" si="0"/>
        <v>876</v>
      </c>
      <c r="F39">
        <f t="shared" si="1"/>
        <v>857</v>
      </c>
      <c r="H39" s="6">
        <f t="shared" si="2"/>
        <v>860.29362043402728</v>
      </c>
      <c r="I39" s="6">
        <f t="shared" si="3"/>
        <v>860.29362043402728</v>
      </c>
      <c r="J39" s="6">
        <f t="shared" si="4"/>
        <v>15.706379565972725</v>
      </c>
      <c r="K39" s="6">
        <f t="shared" si="5"/>
        <v>246.69035907040555</v>
      </c>
      <c r="L39" s="6"/>
      <c r="M39" s="6"/>
      <c r="N39" s="6"/>
      <c r="Q39" s="2">
        <v>14</v>
      </c>
      <c r="R39" s="2">
        <v>736.0558688044481</v>
      </c>
      <c r="S39" s="2">
        <v>-7.0558688044480959</v>
      </c>
      <c r="T39" s="2">
        <v>-0.1243336149969464</v>
      </c>
    </row>
    <row r="40" spans="1:20" x14ac:dyDescent="0.3">
      <c r="A40">
        <v>39</v>
      </c>
      <c r="C40">
        <v>3</v>
      </c>
      <c r="D40">
        <v>959</v>
      </c>
      <c r="E40">
        <f t="shared" si="0"/>
        <v>959</v>
      </c>
      <c r="F40">
        <f t="shared" si="1"/>
        <v>876</v>
      </c>
      <c r="H40" s="6">
        <f t="shared" si="2"/>
        <v>876.46154701595879</v>
      </c>
      <c r="I40" s="6">
        <f t="shared" si="3"/>
        <v>876.46154701595879</v>
      </c>
      <c r="J40" s="6">
        <f t="shared" si="4"/>
        <v>82.538452984041214</v>
      </c>
      <c r="K40" s="6">
        <f t="shared" si="5"/>
        <v>6812.596220998782</v>
      </c>
      <c r="L40" s="6"/>
      <c r="M40" s="6"/>
      <c r="N40" s="6"/>
      <c r="Q40" s="2">
        <v>15</v>
      </c>
      <c r="R40" s="2">
        <v>751.37285188206749</v>
      </c>
      <c r="S40" s="2">
        <v>46.627148117932506</v>
      </c>
      <c r="T40" s="2">
        <v>0.82163119003090301</v>
      </c>
    </row>
    <row r="41" spans="1:20" x14ac:dyDescent="0.3">
      <c r="A41">
        <v>40</v>
      </c>
      <c r="C41">
        <v>4</v>
      </c>
      <c r="D41">
        <v>981</v>
      </c>
      <c r="E41">
        <f t="shared" si="0"/>
        <v>981</v>
      </c>
      <c r="F41">
        <f t="shared" si="1"/>
        <v>959</v>
      </c>
      <c r="H41" s="6">
        <f t="shared" si="2"/>
        <v>947.08985787387019</v>
      </c>
      <c r="I41" s="6">
        <f t="shared" si="3"/>
        <v>947.08985787387019</v>
      </c>
      <c r="J41" s="6">
        <f t="shared" si="4"/>
        <v>33.910142126129813</v>
      </c>
      <c r="K41" s="6">
        <f t="shared" si="5"/>
        <v>1149.8977390143236</v>
      </c>
      <c r="L41" s="6"/>
      <c r="M41" s="6"/>
      <c r="N41" s="6"/>
      <c r="Q41" s="2">
        <v>16</v>
      </c>
      <c r="R41" s="2">
        <v>810.08795367960829</v>
      </c>
      <c r="S41" s="2">
        <v>50.91204632039171</v>
      </c>
      <c r="T41" s="2">
        <v>0.89713668739358277</v>
      </c>
    </row>
    <row r="42" spans="1:20" x14ac:dyDescent="0.3">
      <c r="A42">
        <v>41</v>
      </c>
      <c r="C42">
        <v>5</v>
      </c>
      <c r="D42">
        <v>1051</v>
      </c>
      <c r="E42">
        <f t="shared" si="0"/>
        <v>1051</v>
      </c>
      <c r="F42">
        <f t="shared" si="1"/>
        <v>981</v>
      </c>
      <c r="H42" s="6">
        <f t="shared" si="2"/>
        <v>965.81061496873826</v>
      </c>
      <c r="I42" s="6">
        <f t="shared" si="3"/>
        <v>965.81061496873826</v>
      </c>
      <c r="J42" s="6">
        <f t="shared" si="4"/>
        <v>85.189385031261736</v>
      </c>
      <c r="K42" s="6">
        <f t="shared" si="5"/>
        <v>7257.2313220045608</v>
      </c>
      <c r="L42" s="6"/>
      <c r="M42" s="6"/>
      <c r="N42" s="6"/>
      <c r="Q42" s="2">
        <v>17</v>
      </c>
      <c r="R42" s="2">
        <v>863.69739445127607</v>
      </c>
      <c r="S42" s="2">
        <v>39.302605548723932</v>
      </c>
      <c r="T42" s="2">
        <v>0.69256319272706757</v>
      </c>
    </row>
    <row r="43" spans="1:20" x14ac:dyDescent="0.3">
      <c r="A43">
        <v>42</v>
      </c>
      <c r="C43">
        <v>6</v>
      </c>
      <c r="D43">
        <v>1124</v>
      </c>
      <c r="E43">
        <f t="shared" si="0"/>
        <v>1124</v>
      </c>
      <c r="F43">
        <f t="shared" si="1"/>
        <v>1051</v>
      </c>
      <c r="H43" s="6">
        <f t="shared" si="2"/>
        <v>1025.3766602705914</v>
      </c>
      <c r="I43" s="6">
        <f t="shared" si="3"/>
        <v>1025.3766602705914</v>
      </c>
      <c r="J43" s="6">
        <f t="shared" si="4"/>
        <v>98.623339729408599</v>
      </c>
      <c r="K43" s="6">
        <f t="shared" si="5"/>
        <v>9726.5631393823442</v>
      </c>
      <c r="L43" s="6"/>
      <c r="M43" s="6"/>
      <c r="N43" s="6"/>
      <c r="Q43" s="2">
        <v>18</v>
      </c>
      <c r="R43" s="2">
        <v>899.43702163238777</v>
      </c>
      <c r="S43" s="2">
        <v>68.562978367612232</v>
      </c>
      <c r="T43" s="2">
        <v>1.208169141414394</v>
      </c>
    </row>
    <row r="44" spans="1:20" x14ac:dyDescent="0.3">
      <c r="A44">
        <v>43</v>
      </c>
      <c r="C44">
        <v>7</v>
      </c>
      <c r="D44">
        <v>1073</v>
      </c>
      <c r="E44">
        <f t="shared" si="0"/>
        <v>1073</v>
      </c>
      <c r="F44">
        <f t="shared" si="1"/>
        <v>1124</v>
      </c>
      <c r="H44" s="6">
        <f t="shared" si="2"/>
        <v>1087.495536085381</v>
      </c>
      <c r="I44" s="6">
        <f t="shared" si="3"/>
        <v>1087.495536085381</v>
      </c>
      <c r="J44" s="6">
        <f t="shared" si="4"/>
        <v>-14.495536085380991</v>
      </c>
      <c r="K44" s="6">
        <f t="shared" si="5"/>
        <v>210.12056640258245</v>
      </c>
      <c r="L44" s="6"/>
      <c r="M44" s="6"/>
      <c r="N44" s="6"/>
      <c r="Q44" s="2">
        <v>19</v>
      </c>
      <c r="R44" s="2">
        <v>954.74834941267989</v>
      </c>
      <c r="S44" s="2">
        <v>-60.748349412679886</v>
      </c>
      <c r="T44" s="2">
        <v>-1.0704651825179323</v>
      </c>
    </row>
    <row r="45" spans="1:20" x14ac:dyDescent="0.3">
      <c r="A45">
        <v>44</v>
      </c>
      <c r="C45">
        <v>8</v>
      </c>
      <c r="D45">
        <v>1020</v>
      </c>
      <c r="E45">
        <f t="shared" si="0"/>
        <v>1020</v>
      </c>
      <c r="F45">
        <f t="shared" si="1"/>
        <v>1073</v>
      </c>
      <c r="H45" s="6">
        <f t="shared" si="2"/>
        <v>1044.0974173654595</v>
      </c>
      <c r="I45" s="6">
        <f t="shared" si="3"/>
        <v>1044.0974173654595</v>
      </c>
      <c r="J45" s="6">
        <f t="shared" si="4"/>
        <v>-24.097417365459478</v>
      </c>
      <c r="K45" s="6">
        <f t="shared" si="5"/>
        <v>580.68552368514804</v>
      </c>
      <c r="L45" s="6"/>
      <c r="M45" s="6"/>
      <c r="N45" s="6"/>
      <c r="Q45" s="2">
        <v>20</v>
      </c>
      <c r="R45" s="2">
        <v>891.77853009357818</v>
      </c>
      <c r="S45" s="2">
        <v>-31.778530093578183</v>
      </c>
      <c r="T45" s="2">
        <v>-0.55997916561784478</v>
      </c>
    </row>
    <row r="46" spans="1:20" x14ac:dyDescent="0.3">
      <c r="A46">
        <v>45</v>
      </c>
      <c r="C46">
        <v>9</v>
      </c>
      <c r="D46">
        <v>933</v>
      </c>
      <c r="E46">
        <f t="shared" si="0"/>
        <v>933</v>
      </c>
      <c r="F46">
        <f t="shared" si="1"/>
        <v>1020</v>
      </c>
      <c r="H46" s="6">
        <f t="shared" si="2"/>
        <v>998.99741163691351</v>
      </c>
      <c r="I46" s="6">
        <f t="shared" si="3"/>
        <v>998.99741163691351</v>
      </c>
      <c r="J46" s="6">
        <f t="shared" si="4"/>
        <v>-65.997411636913512</v>
      </c>
      <c r="K46" s="6">
        <f t="shared" si="5"/>
        <v>4355.6583427722071</v>
      </c>
      <c r="L46" s="6"/>
      <c r="M46" s="6"/>
      <c r="N46" s="6"/>
      <c r="Q46" s="2">
        <v>21</v>
      </c>
      <c r="R46" s="2">
        <v>862.84645094696384</v>
      </c>
      <c r="S46" s="2">
        <v>-70.846450946963841</v>
      </c>
      <c r="T46" s="2">
        <v>-1.248406907790975</v>
      </c>
    </row>
    <row r="47" spans="1:20" x14ac:dyDescent="0.3">
      <c r="A47">
        <v>46</v>
      </c>
      <c r="C47">
        <v>10</v>
      </c>
      <c r="D47">
        <v>787</v>
      </c>
      <c r="E47">
        <f t="shared" si="0"/>
        <v>787</v>
      </c>
      <c r="F47">
        <f t="shared" si="1"/>
        <v>933</v>
      </c>
      <c r="H47" s="6">
        <f t="shared" si="2"/>
        <v>924.96532676175343</v>
      </c>
      <c r="I47" s="6">
        <f t="shared" si="3"/>
        <v>924.96532676175343</v>
      </c>
      <c r="J47" s="6">
        <f t="shared" si="4"/>
        <v>-137.96532676175343</v>
      </c>
      <c r="K47" s="6">
        <f t="shared" si="5"/>
        <v>19034.431388477398</v>
      </c>
      <c r="L47" s="6"/>
      <c r="M47" s="6"/>
      <c r="N47" s="6"/>
      <c r="Q47" s="2">
        <v>22</v>
      </c>
      <c r="R47" s="2">
        <v>804.98229265373516</v>
      </c>
      <c r="S47" s="2">
        <v>-65.982292653735158</v>
      </c>
      <c r="T47" s="2">
        <v>-1.1626940917968283</v>
      </c>
    </row>
    <row r="48" spans="1:20" x14ac:dyDescent="0.3">
      <c r="A48">
        <v>47</v>
      </c>
      <c r="C48">
        <v>11</v>
      </c>
      <c r="D48">
        <v>830</v>
      </c>
      <c r="E48">
        <f t="shared" si="0"/>
        <v>830</v>
      </c>
      <c r="F48">
        <f t="shared" si="1"/>
        <v>787</v>
      </c>
      <c r="H48" s="6">
        <f t="shared" si="2"/>
        <v>800.72757513217425</v>
      </c>
      <c r="I48" s="6">
        <f t="shared" si="3"/>
        <v>800.72757513217425</v>
      </c>
      <c r="J48" s="6">
        <f t="shared" si="4"/>
        <v>29.272424867825748</v>
      </c>
      <c r="K48" s="6">
        <f t="shared" si="5"/>
        <v>856.87485764250323</v>
      </c>
      <c r="L48" s="6"/>
      <c r="M48" s="6"/>
      <c r="N48" s="6"/>
      <c r="Q48" s="2">
        <v>23</v>
      </c>
      <c r="R48" s="2">
        <v>759.88228692518931</v>
      </c>
      <c r="S48" s="2">
        <v>-60.882286925189305</v>
      </c>
      <c r="T48" s="2">
        <v>-1.0728253362531457</v>
      </c>
    </row>
    <row r="49" spans="1:20" x14ac:dyDescent="0.3">
      <c r="A49">
        <v>48</v>
      </c>
      <c r="C49">
        <v>12</v>
      </c>
      <c r="D49">
        <v>922</v>
      </c>
      <c r="E49">
        <f t="shared" si="0"/>
        <v>922</v>
      </c>
      <c r="F49">
        <f t="shared" si="1"/>
        <v>830</v>
      </c>
      <c r="H49" s="6">
        <f t="shared" si="2"/>
        <v>837.31814581759829</v>
      </c>
      <c r="I49" s="6">
        <f t="shared" si="3"/>
        <v>837.31814581759829</v>
      </c>
      <c r="J49" s="6">
        <f t="shared" si="4"/>
        <v>84.681854182401707</v>
      </c>
      <c r="K49" s="6">
        <f t="shared" si="5"/>
        <v>7171.0164277695458</v>
      </c>
      <c r="L49" s="6"/>
      <c r="M49" s="6"/>
      <c r="N49" s="6"/>
      <c r="Q49" s="2">
        <v>24</v>
      </c>
      <c r="R49" s="2">
        <v>725.84454675270194</v>
      </c>
      <c r="S49" s="2">
        <v>47.155453247298055</v>
      </c>
      <c r="T49" s="2">
        <v>0.83094061575520772</v>
      </c>
    </row>
    <row r="50" spans="1:20" x14ac:dyDescent="0.3">
      <c r="F50" s="6">
        <f>D49</f>
        <v>922</v>
      </c>
      <c r="I50" s="6">
        <f t="shared" si="3"/>
        <v>915.60494821431939</v>
      </c>
      <c r="K50" t="s">
        <v>54</v>
      </c>
      <c r="Q50" s="2">
        <v>25</v>
      </c>
      <c r="R50" s="2">
        <v>788.81436607180365</v>
      </c>
      <c r="S50" s="2">
        <v>29.185633928196353</v>
      </c>
      <c r="T50" s="2">
        <v>0.51428895191228252</v>
      </c>
    </row>
    <row r="51" spans="1:20" x14ac:dyDescent="0.3">
      <c r="F51" s="6">
        <f t="shared" ref="F51:F74" si="6">I50</f>
        <v>915.60494821431939</v>
      </c>
      <c r="I51" s="6">
        <f t="shared" si="3"/>
        <v>910.16312043755443</v>
      </c>
      <c r="K51" s="6">
        <f>AVERAGE(K3:K49)</f>
        <v>3151.9828504960328</v>
      </c>
      <c r="Q51" s="2">
        <v>26</v>
      </c>
      <c r="R51" s="2">
        <v>827.10682376585203</v>
      </c>
      <c r="S51" s="2">
        <v>43.893176234147973</v>
      </c>
      <c r="T51" s="2">
        <v>0.77345503808818972</v>
      </c>
    </row>
    <row r="52" spans="1:20" x14ac:dyDescent="0.3">
      <c r="F52" s="6">
        <f t="shared" si="6"/>
        <v>910.16312043755443</v>
      </c>
      <c r="I52" s="6">
        <f t="shared" si="3"/>
        <v>905.53243243933059</v>
      </c>
      <c r="Q52" s="2">
        <v>27</v>
      </c>
      <c r="R52" s="2">
        <v>872.20682949439788</v>
      </c>
      <c r="S52" s="2">
        <v>9.7931705056021201</v>
      </c>
      <c r="T52" s="2">
        <v>0.17256844266653368</v>
      </c>
    </row>
    <row r="53" spans="1:20" x14ac:dyDescent="0.3">
      <c r="F53" s="6">
        <f t="shared" si="6"/>
        <v>905.53243243933059</v>
      </c>
      <c r="I53" s="6">
        <f t="shared" si="3"/>
        <v>901.59197856674564</v>
      </c>
      <c r="Q53" s="2">
        <v>28</v>
      </c>
      <c r="R53" s="2">
        <v>881.56720804183192</v>
      </c>
      <c r="S53" s="2">
        <v>77.432791958168082</v>
      </c>
      <c r="T53" s="2">
        <v>1.3644668304201231</v>
      </c>
    </row>
    <row r="54" spans="1:20" x14ac:dyDescent="0.3">
      <c r="F54" s="6">
        <f t="shared" si="6"/>
        <v>901.59197856674564</v>
      </c>
      <c r="I54" s="6">
        <f t="shared" si="3"/>
        <v>898.23887493982772</v>
      </c>
      <c r="Q54" s="2">
        <v>29</v>
      </c>
      <c r="R54" s="2">
        <v>947.08985787387019</v>
      </c>
      <c r="S54" s="2">
        <v>31.910142126129813</v>
      </c>
      <c r="T54" s="2">
        <v>0.56229834136186141</v>
      </c>
    </row>
    <row r="55" spans="1:20" x14ac:dyDescent="0.3">
      <c r="F55" s="6">
        <f t="shared" si="6"/>
        <v>898.23887493982772</v>
      </c>
      <c r="I55" s="6">
        <f t="shared" si="3"/>
        <v>895.3855731892163</v>
      </c>
      <c r="Q55" s="2">
        <v>30</v>
      </c>
      <c r="R55" s="2">
        <v>964.10872796011392</v>
      </c>
      <c r="S55" s="2">
        <v>-9.1087279601139244</v>
      </c>
      <c r="T55" s="2">
        <v>-0.16050767193839716</v>
      </c>
    </row>
    <row r="56" spans="1:20" x14ac:dyDescent="0.3">
      <c r="F56" s="6">
        <f t="shared" si="6"/>
        <v>895.3855731892163</v>
      </c>
      <c r="I56" s="6">
        <f t="shared" si="3"/>
        <v>892.95757459869094</v>
      </c>
      <c r="Q56" s="2">
        <v>31</v>
      </c>
      <c r="R56" s="2">
        <v>943.68608385662151</v>
      </c>
      <c r="S56" s="2">
        <v>-18.686083856621508</v>
      </c>
      <c r="T56" s="2">
        <v>-0.32927317959273777</v>
      </c>
    </row>
    <row r="57" spans="1:20" x14ac:dyDescent="0.3">
      <c r="F57" s="6">
        <f t="shared" si="6"/>
        <v>892.95757459869094</v>
      </c>
      <c r="I57" s="6">
        <f t="shared" si="3"/>
        <v>890.89148496960422</v>
      </c>
      <c r="Q57" s="2">
        <v>32</v>
      </c>
      <c r="R57" s="2">
        <v>918.15777872725596</v>
      </c>
      <c r="S57" s="2">
        <v>-75.157778727255959</v>
      </c>
      <c r="T57" s="2">
        <v>-1.3243781288010017</v>
      </c>
    </row>
    <row r="58" spans="1:20" x14ac:dyDescent="0.3">
      <c r="F58" s="6">
        <f t="shared" si="6"/>
        <v>890.89148496960422</v>
      </c>
      <c r="I58" s="6">
        <f t="shared" si="3"/>
        <v>889.13335942040612</v>
      </c>
      <c r="Q58" s="2">
        <v>33</v>
      </c>
      <c r="R58" s="2">
        <v>848.38041137365667</v>
      </c>
      <c r="S58" s="2">
        <v>-58.380411373656671</v>
      </c>
      <c r="T58" s="2">
        <v>-1.0287390245294312</v>
      </c>
    </row>
    <row r="59" spans="1:20" x14ac:dyDescent="0.3">
      <c r="F59" s="6">
        <f t="shared" si="6"/>
        <v>889.13335942040612</v>
      </c>
      <c r="I59" s="6">
        <f t="shared" si="3"/>
        <v>887.63729390455069</v>
      </c>
      <c r="Q59" s="2">
        <v>34</v>
      </c>
      <c r="R59" s="2">
        <v>803.28040564511082</v>
      </c>
      <c r="S59" s="2">
        <v>-57.280405645110818</v>
      </c>
      <c r="T59" s="2">
        <v>-1.0093554882792624</v>
      </c>
    </row>
    <row r="60" spans="1:20" x14ac:dyDescent="0.3">
      <c r="F60" s="6">
        <f t="shared" si="6"/>
        <v>887.63729390455069</v>
      </c>
      <c r="I60" s="6">
        <f t="shared" si="3"/>
        <v>886.36422667180796</v>
      </c>
      <c r="Q60" s="2">
        <v>35</v>
      </c>
      <c r="R60" s="2">
        <v>765.83889145537466</v>
      </c>
      <c r="S60" s="2">
        <v>56.161108544625336</v>
      </c>
      <c r="T60" s="2">
        <v>0.98963201288368408</v>
      </c>
    </row>
    <row r="61" spans="1:20" x14ac:dyDescent="0.3">
      <c r="F61" s="6">
        <f t="shared" si="6"/>
        <v>886.36422667180796</v>
      </c>
      <c r="I61" s="6">
        <f t="shared" si="3"/>
        <v>885.28091837955287</v>
      </c>
      <c r="Q61" s="2">
        <v>36</v>
      </c>
      <c r="R61" s="2">
        <v>830.51059778310082</v>
      </c>
      <c r="S61" s="2">
        <v>26.48940221689918</v>
      </c>
      <c r="T61" s="2">
        <v>0.46677783105305592</v>
      </c>
    </row>
    <row r="62" spans="1:20" x14ac:dyDescent="0.3">
      <c r="F62" s="6">
        <f t="shared" si="6"/>
        <v>885.28091837955287</v>
      </c>
      <c r="I62" s="6">
        <f t="shared" si="3"/>
        <v>884.3590842250909</v>
      </c>
      <c r="Q62" s="2">
        <v>37</v>
      </c>
      <c r="R62" s="2">
        <v>860.29362043402728</v>
      </c>
      <c r="S62" s="2">
        <v>15.706379565972725</v>
      </c>
      <c r="T62" s="2">
        <v>0.27676690200368709</v>
      </c>
    </row>
    <row r="63" spans="1:20" x14ac:dyDescent="0.3">
      <c r="F63" s="6">
        <f t="shared" si="6"/>
        <v>884.3590842250909</v>
      </c>
      <c r="I63" s="6">
        <f t="shared" si="3"/>
        <v>883.57465543929834</v>
      </c>
      <c r="Q63" s="2">
        <v>38</v>
      </c>
      <c r="R63" s="2">
        <v>876.46154701595879</v>
      </c>
      <c r="S63" s="2">
        <v>82.538452984041214</v>
      </c>
      <c r="T63" s="2">
        <v>1.4544352396818765</v>
      </c>
    </row>
    <row r="64" spans="1:20" x14ac:dyDescent="0.3">
      <c r="F64" s="6">
        <f t="shared" si="6"/>
        <v>883.57465543929834</v>
      </c>
      <c r="I64" s="6">
        <f t="shared" si="3"/>
        <v>882.9071508594327</v>
      </c>
      <c r="Q64" s="2">
        <v>39</v>
      </c>
      <c r="R64" s="2">
        <v>947.08985787387019</v>
      </c>
      <c r="S64" s="2">
        <v>33.910142126129813</v>
      </c>
      <c r="T64" s="2">
        <v>0.59754095100861826</v>
      </c>
    </row>
    <row r="65" spans="6:20" x14ac:dyDescent="0.3">
      <c r="F65" s="6">
        <f t="shared" si="6"/>
        <v>882.9071508594327</v>
      </c>
      <c r="I65" s="6">
        <f t="shared" si="3"/>
        <v>882.33914217309734</v>
      </c>
      <c r="Q65" s="2">
        <v>40</v>
      </c>
      <c r="R65" s="2">
        <v>965.81061496873826</v>
      </c>
      <c r="S65" s="2">
        <v>85.189385031261736</v>
      </c>
      <c r="T65" s="2">
        <v>1.5011481213520119</v>
      </c>
    </row>
    <row r="66" spans="6:20" x14ac:dyDescent="0.3">
      <c r="F66" s="6">
        <f t="shared" si="6"/>
        <v>882.33914217309734</v>
      </c>
      <c r="I66" s="6">
        <f t="shared" si="3"/>
        <v>881.85579887106746</v>
      </c>
      <c r="Q66" s="2">
        <v>41</v>
      </c>
      <c r="R66" s="2">
        <v>1025.3766602705914</v>
      </c>
      <c r="S66" s="2">
        <v>98.623339729408599</v>
      </c>
      <c r="T66" s="2">
        <v>1.7378719320715139</v>
      </c>
    </row>
    <row r="67" spans="6:20" x14ac:dyDescent="0.3">
      <c r="F67" s="6">
        <f t="shared" si="6"/>
        <v>881.85579887106746</v>
      </c>
      <c r="I67" s="6">
        <f t="shared" si="3"/>
        <v>881.44450102785231</v>
      </c>
      <c r="Q67" s="2">
        <v>42</v>
      </c>
      <c r="R67" s="2">
        <v>1087.495536085381</v>
      </c>
      <c r="S67" s="2">
        <v>-14.495536085380991</v>
      </c>
      <c r="T67" s="2">
        <v>-0.25543025993877966</v>
      </c>
    </row>
    <row r="68" spans="6:20" x14ac:dyDescent="0.3">
      <c r="F68" s="6">
        <f t="shared" si="6"/>
        <v>881.44450102785231</v>
      </c>
      <c r="I68" s="6">
        <f t="shared" ref="I68:I74" si="7">F68*$R$19+$R$18</f>
        <v>881.0945097998308</v>
      </c>
      <c r="Q68" s="2">
        <v>43</v>
      </c>
      <c r="R68" s="2">
        <v>1044.0974173654595</v>
      </c>
      <c r="S68" s="2">
        <v>-24.097417365459478</v>
      </c>
      <c r="T68" s="2">
        <v>-0.42462793685293343</v>
      </c>
    </row>
    <row r="69" spans="6:20" x14ac:dyDescent="0.3">
      <c r="F69" s="6">
        <f t="shared" si="6"/>
        <v>881.0945097998308</v>
      </c>
      <c r="I69" s="6">
        <f t="shared" si="7"/>
        <v>880.79668703777963</v>
      </c>
      <c r="Q69" s="2">
        <v>44</v>
      </c>
      <c r="R69" s="2">
        <v>998.99741163691351</v>
      </c>
      <c r="S69" s="2">
        <v>-65.997411636913512</v>
      </c>
      <c r="T69" s="2">
        <v>-1.1629605080080336</v>
      </c>
    </row>
    <row r="70" spans="6:20" x14ac:dyDescent="0.3">
      <c r="F70" s="6">
        <f t="shared" si="6"/>
        <v>880.79668703777963</v>
      </c>
      <c r="I70" s="6">
        <f t="shared" si="7"/>
        <v>880.54325669297589</v>
      </c>
      <c r="Q70" s="2">
        <v>45</v>
      </c>
      <c r="R70" s="2">
        <v>924.96532676175343</v>
      </c>
      <c r="S70" s="2">
        <v>-137.96532676175343</v>
      </c>
      <c r="T70" s="2">
        <v>-2.4311290779258625</v>
      </c>
    </row>
    <row r="71" spans="6:20" x14ac:dyDescent="0.3">
      <c r="F71" s="6">
        <f t="shared" si="6"/>
        <v>880.54325669297589</v>
      </c>
      <c r="I71" s="6">
        <f t="shared" si="7"/>
        <v>880.32760178726949</v>
      </c>
      <c r="Q71" s="2">
        <v>46</v>
      </c>
      <c r="R71" s="2">
        <v>800.72757513217425</v>
      </c>
      <c r="S71" s="2">
        <v>29.272424867825748</v>
      </c>
      <c r="T71" s="2">
        <v>0.51581832151539964</v>
      </c>
    </row>
    <row r="72" spans="6:20" ht="17.25" thickBot="1" x14ac:dyDescent="0.35">
      <c r="F72" s="6">
        <f t="shared" si="6"/>
        <v>880.32760178726949</v>
      </c>
      <c r="I72" s="6">
        <f t="shared" si="7"/>
        <v>880.1440916460856</v>
      </c>
      <c r="Q72" s="3">
        <v>47</v>
      </c>
      <c r="R72" s="3">
        <v>837.31814581759829</v>
      </c>
      <c r="S72" s="3">
        <v>84.681854182401707</v>
      </c>
      <c r="T72" s="3">
        <v>1.4922047655569812</v>
      </c>
    </row>
    <row r="73" spans="6:20" x14ac:dyDescent="0.3">
      <c r="F73" s="6">
        <f t="shared" si="6"/>
        <v>880.1440916460856</v>
      </c>
      <c r="I73" s="6">
        <f t="shared" si="7"/>
        <v>879.98793488346973</v>
      </c>
    </row>
    <row r="74" spans="6:20" x14ac:dyDescent="0.3">
      <c r="F74" s="6">
        <f t="shared" si="6"/>
        <v>879.98793488346973</v>
      </c>
      <c r="I74" s="6">
        <f t="shared" si="7"/>
        <v>879.85505430066735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A3" workbookViewId="0">
      <selection activeCell="L26" sqref="L26"/>
    </sheetView>
  </sheetViews>
  <sheetFormatPr defaultRowHeight="16.5" x14ac:dyDescent="0.3"/>
  <cols>
    <col min="11" max="11" width="9.625" bestFit="1" customWidth="1"/>
    <col min="14" max="14" width="15.875" bestFit="1" customWidth="1"/>
    <col min="15" max="15" width="13.75" bestFit="1" customWidth="1"/>
    <col min="16" max="17" width="13.625" bestFit="1" customWidth="1"/>
    <col min="18" max="18" width="13.125" bestFit="1" customWidth="1"/>
    <col min="19" max="22" width="13.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9" x14ac:dyDescent="0.3">
      <c r="A2">
        <v>1</v>
      </c>
      <c r="B2">
        <v>2013</v>
      </c>
      <c r="C2">
        <v>1</v>
      </c>
      <c r="D2">
        <v>546</v>
      </c>
    </row>
    <row r="3" spans="1:19" x14ac:dyDescent="0.3">
      <c r="A3">
        <v>2</v>
      </c>
      <c r="C3">
        <v>2</v>
      </c>
      <c r="D3">
        <v>578</v>
      </c>
      <c r="F3" t="s">
        <v>48</v>
      </c>
      <c r="G3" t="s">
        <v>50</v>
      </c>
      <c r="H3" t="s">
        <v>56</v>
      </c>
      <c r="I3" t="s">
        <v>51</v>
      </c>
      <c r="J3" t="s">
        <v>33</v>
      </c>
      <c r="K3" t="s">
        <v>57</v>
      </c>
      <c r="N3" t="s">
        <v>4</v>
      </c>
    </row>
    <row r="4" spans="1:19" ht="17.25" thickBot="1" x14ac:dyDescent="0.35">
      <c r="A4">
        <v>3</v>
      </c>
      <c r="C4">
        <v>3</v>
      </c>
      <c r="D4">
        <v>660</v>
      </c>
      <c r="F4">
        <f>D4</f>
        <v>660</v>
      </c>
      <c r="G4">
        <f>D3</f>
        <v>578</v>
      </c>
      <c r="H4">
        <f>D2</f>
        <v>546</v>
      </c>
      <c r="I4" s="6">
        <f>MMULT(G4:H4,$O$20:$O$21)+$O$19</f>
        <v>645.69415315557217</v>
      </c>
      <c r="J4" s="6">
        <f>F4-I4</f>
        <v>14.305846844427833</v>
      </c>
      <c r="K4" s="6">
        <f>J4^2</f>
        <v>204.6572539362258</v>
      </c>
    </row>
    <row r="5" spans="1:19" x14ac:dyDescent="0.3">
      <c r="A5">
        <v>4</v>
      </c>
      <c r="C5">
        <v>4</v>
      </c>
      <c r="D5">
        <v>707</v>
      </c>
      <c r="F5">
        <f t="shared" ref="F5:F49" si="0">D5</f>
        <v>707</v>
      </c>
      <c r="G5">
        <f t="shared" ref="G5:G49" si="1">D4</f>
        <v>660</v>
      </c>
      <c r="H5">
        <f t="shared" ref="H5:H49" si="2">D3</f>
        <v>578</v>
      </c>
      <c r="I5" s="6">
        <f t="shared" ref="I5:I49" si="3">MMULT(G5:H5,$O$20:$O$21)+$O$19</f>
        <v>738.51701437879069</v>
      </c>
      <c r="J5" s="6">
        <f t="shared" ref="J5:J49" si="4">F5-I5</f>
        <v>-31.517014378790691</v>
      </c>
      <c r="K5" s="6">
        <f t="shared" ref="K5:K49" si="5">J5^2</f>
        <v>993.32219535289914</v>
      </c>
      <c r="N5" s="5" t="s">
        <v>5</v>
      </c>
      <c r="O5" s="5"/>
    </row>
    <row r="6" spans="1:19" x14ac:dyDescent="0.3">
      <c r="A6">
        <v>5</v>
      </c>
      <c r="C6">
        <v>5</v>
      </c>
      <c r="D6">
        <v>738</v>
      </c>
      <c r="F6">
        <f t="shared" si="0"/>
        <v>738</v>
      </c>
      <c r="G6">
        <f t="shared" si="1"/>
        <v>707</v>
      </c>
      <c r="H6">
        <f t="shared" si="2"/>
        <v>660</v>
      </c>
      <c r="I6" s="6">
        <f t="shared" si="3"/>
        <v>758.66494059142337</v>
      </c>
      <c r="J6" s="6">
        <f t="shared" si="4"/>
        <v>-20.664940591423374</v>
      </c>
      <c r="K6" s="6">
        <f t="shared" si="5"/>
        <v>427.03976964705743</v>
      </c>
      <c r="N6" s="2" t="s">
        <v>6</v>
      </c>
      <c r="O6" s="2">
        <v>0.91633465232410105</v>
      </c>
    </row>
    <row r="7" spans="1:19" x14ac:dyDescent="0.3">
      <c r="A7">
        <v>6</v>
      </c>
      <c r="C7">
        <v>6</v>
      </c>
      <c r="D7">
        <v>781</v>
      </c>
      <c r="F7">
        <f t="shared" si="0"/>
        <v>781</v>
      </c>
      <c r="G7">
        <f t="shared" si="1"/>
        <v>738</v>
      </c>
      <c r="H7">
        <f t="shared" si="2"/>
        <v>707</v>
      </c>
      <c r="I7" s="6">
        <f t="shared" si="3"/>
        <v>775.63302059293437</v>
      </c>
      <c r="J7" s="6">
        <f t="shared" si="4"/>
        <v>5.366979407065628</v>
      </c>
      <c r="K7" s="6">
        <f t="shared" si="5"/>
        <v>28.804467955866521</v>
      </c>
      <c r="N7" s="2" t="s">
        <v>7</v>
      </c>
      <c r="O7" s="2">
        <v>0.83966919504993121</v>
      </c>
    </row>
    <row r="8" spans="1:19" x14ac:dyDescent="0.3">
      <c r="A8">
        <v>7</v>
      </c>
      <c r="C8">
        <v>7</v>
      </c>
      <c r="D8">
        <v>848</v>
      </c>
      <c r="F8">
        <f t="shared" si="0"/>
        <v>848</v>
      </c>
      <c r="G8">
        <f t="shared" si="1"/>
        <v>781</v>
      </c>
      <c r="H8">
        <f t="shared" si="2"/>
        <v>738</v>
      </c>
      <c r="I8" s="6">
        <f t="shared" si="3"/>
        <v>816.9247795651122</v>
      </c>
      <c r="J8" s="6">
        <f t="shared" si="4"/>
        <v>31.075220434887797</v>
      </c>
      <c r="K8" s="6">
        <f t="shared" si="5"/>
        <v>965.66932507686806</v>
      </c>
      <c r="N8" s="2" t="s">
        <v>8</v>
      </c>
      <c r="O8" s="2">
        <v>0.83221194830806755</v>
      </c>
    </row>
    <row r="9" spans="1:19" x14ac:dyDescent="0.3">
      <c r="A9">
        <v>8</v>
      </c>
      <c r="C9">
        <v>8</v>
      </c>
      <c r="D9">
        <v>818</v>
      </c>
      <c r="F9">
        <f t="shared" si="0"/>
        <v>818</v>
      </c>
      <c r="G9">
        <f t="shared" si="1"/>
        <v>848</v>
      </c>
      <c r="H9">
        <f t="shared" si="2"/>
        <v>781</v>
      </c>
      <c r="I9" s="6">
        <f t="shared" si="3"/>
        <v>884.01639470957502</v>
      </c>
      <c r="J9" s="6">
        <f t="shared" si="4"/>
        <v>-66.016394709575025</v>
      </c>
      <c r="K9" s="6">
        <f t="shared" si="5"/>
        <v>4358.1643704504049</v>
      </c>
      <c r="N9" s="2" t="s">
        <v>9</v>
      </c>
      <c r="O9" s="2">
        <v>49.555971543396439</v>
      </c>
    </row>
    <row r="10" spans="1:19" ht="17.25" thickBot="1" x14ac:dyDescent="0.35">
      <c r="A10">
        <v>9</v>
      </c>
      <c r="C10">
        <v>9</v>
      </c>
      <c r="D10">
        <v>729</v>
      </c>
      <c r="F10">
        <f t="shared" si="0"/>
        <v>729</v>
      </c>
      <c r="G10">
        <f t="shared" si="1"/>
        <v>818</v>
      </c>
      <c r="H10">
        <f t="shared" si="2"/>
        <v>848</v>
      </c>
      <c r="I10" s="6">
        <f t="shared" si="3"/>
        <v>809.187139379173</v>
      </c>
      <c r="J10" s="6">
        <f t="shared" si="4"/>
        <v>-80.187139379173004</v>
      </c>
      <c r="K10" s="6">
        <f t="shared" si="5"/>
        <v>6429.9773218149176</v>
      </c>
      <c r="N10" s="3" t="s">
        <v>10</v>
      </c>
      <c r="O10" s="3">
        <v>46</v>
      </c>
    </row>
    <row r="11" spans="1:19" x14ac:dyDescent="0.3">
      <c r="A11">
        <v>10</v>
      </c>
      <c r="C11">
        <v>10</v>
      </c>
      <c r="D11">
        <v>691</v>
      </c>
      <c r="F11">
        <f t="shared" si="0"/>
        <v>691</v>
      </c>
      <c r="G11">
        <f t="shared" si="1"/>
        <v>729</v>
      </c>
      <c r="H11">
        <f t="shared" si="2"/>
        <v>818</v>
      </c>
      <c r="I11" s="6">
        <f t="shared" si="3"/>
        <v>705.98338238457359</v>
      </c>
      <c r="J11" s="6">
        <f t="shared" si="4"/>
        <v>-14.983382384573588</v>
      </c>
      <c r="K11" s="6">
        <f t="shared" si="5"/>
        <v>224.5017476823501</v>
      </c>
    </row>
    <row r="12" spans="1:19" ht="17.25" thickBot="1" x14ac:dyDescent="0.35">
      <c r="A12">
        <v>11</v>
      </c>
      <c r="C12">
        <v>11</v>
      </c>
      <c r="D12">
        <v>658</v>
      </c>
      <c r="F12">
        <f t="shared" si="0"/>
        <v>658</v>
      </c>
      <c r="G12">
        <f t="shared" si="1"/>
        <v>691</v>
      </c>
      <c r="H12">
        <f t="shared" si="2"/>
        <v>729</v>
      </c>
      <c r="I12" s="6">
        <f t="shared" si="3"/>
        <v>701.48190838073083</v>
      </c>
      <c r="J12" s="6">
        <f t="shared" si="4"/>
        <v>-43.481908380730829</v>
      </c>
      <c r="K12" s="6">
        <f t="shared" si="5"/>
        <v>1890.6763564302698</v>
      </c>
      <c r="N12" t="s">
        <v>11</v>
      </c>
    </row>
    <row r="13" spans="1:19" x14ac:dyDescent="0.3">
      <c r="A13">
        <v>12</v>
      </c>
      <c r="C13">
        <v>12</v>
      </c>
      <c r="D13">
        <v>604</v>
      </c>
      <c r="F13">
        <f t="shared" si="0"/>
        <v>604</v>
      </c>
      <c r="G13">
        <f t="shared" si="1"/>
        <v>658</v>
      </c>
      <c r="H13">
        <f t="shared" si="2"/>
        <v>691</v>
      </c>
      <c r="I13" s="6">
        <f t="shared" si="3"/>
        <v>677.17122632644259</v>
      </c>
      <c r="J13" s="6">
        <f t="shared" si="4"/>
        <v>-73.171226326442593</v>
      </c>
      <c r="K13" s="6">
        <f t="shared" si="5"/>
        <v>5354.0283621154858</v>
      </c>
      <c r="N13" s="4"/>
      <c r="O13" s="4" t="s">
        <v>16</v>
      </c>
      <c r="P13" s="4" t="s">
        <v>17</v>
      </c>
      <c r="Q13" s="4" t="s">
        <v>18</v>
      </c>
      <c r="R13" s="4" t="s">
        <v>19</v>
      </c>
      <c r="S13" s="4" t="s">
        <v>20</v>
      </c>
    </row>
    <row r="14" spans="1:19" x14ac:dyDescent="0.3">
      <c r="A14">
        <v>13</v>
      </c>
      <c r="B14">
        <v>2014</v>
      </c>
      <c r="C14">
        <v>1</v>
      </c>
      <c r="D14">
        <v>629</v>
      </c>
      <c r="F14">
        <f t="shared" si="0"/>
        <v>629</v>
      </c>
      <c r="G14">
        <f t="shared" si="1"/>
        <v>604</v>
      </c>
      <c r="H14">
        <f t="shared" si="2"/>
        <v>658</v>
      </c>
      <c r="I14" s="6">
        <f t="shared" si="3"/>
        <v>622.23711836185362</v>
      </c>
      <c r="J14" s="6">
        <f t="shared" si="4"/>
        <v>6.7628816381463821</v>
      </c>
      <c r="K14" s="6">
        <f t="shared" si="5"/>
        <v>45.736568051577493</v>
      </c>
      <c r="N14" s="2" t="s">
        <v>12</v>
      </c>
      <c r="O14" s="2">
        <v>2</v>
      </c>
      <c r="P14" s="2">
        <v>553033.82268964313</v>
      </c>
      <c r="Q14" s="2">
        <v>276516.91134482156</v>
      </c>
      <c r="R14" s="2">
        <v>112.59774875574067</v>
      </c>
      <c r="S14" s="2">
        <v>8.0884428069716405E-18</v>
      </c>
    </row>
    <row r="15" spans="1:19" x14ac:dyDescent="0.3">
      <c r="A15">
        <v>14</v>
      </c>
      <c r="C15">
        <v>2</v>
      </c>
      <c r="D15">
        <v>711</v>
      </c>
      <c r="F15">
        <f t="shared" si="0"/>
        <v>711</v>
      </c>
      <c r="G15">
        <f t="shared" si="1"/>
        <v>629</v>
      </c>
      <c r="H15">
        <f t="shared" si="2"/>
        <v>604</v>
      </c>
      <c r="I15" s="6">
        <f t="shared" si="3"/>
        <v>683.64285189681186</v>
      </c>
      <c r="J15" s="6">
        <f t="shared" si="4"/>
        <v>27.357148103188138</v>
      </c>
      <c r="K15" s="6">
        <f t="shared" si="5"/>
        <v>748.41355233977026</v>
      </c>
      <c r="N15" s="2" t="s">
        <v>13</v>
      </c>
      <c r="O15" s="2">
        <v>43</v>
      </c>
      <c r="P15" s="2">
        <v>105599.15557122644</v>
      </c>
      <c r="Q15" s="2">
        <v>2455.7943156099172</v>
      </c>
      <c r="R15" s="2"/>
      <c r="S15" s="2"/>
    </row>
    <row r="16" spans="1:19" ht="17.25" thickBot="1" x14ac:dyDescent="0.35">
      <c r="A16">
        <v>15</v>
      </c>
      <c r="C16">
        <v>3</v>
      </c>
      <c r="D16">
        <v>729</v>
      </c>
      <c r="F16">
        <f t="shared" si="0"/>
        <v>729</v>
      </c>
      <c r="G16">
        <f t="shared" si="1"/>
        <v>711</v>
      </c>
      <c r="H16">
        <f t="shared" si="2"/>
        <v>629</v>
      </c>
      <c r="I16" s="6">
        <f t="shared" si="3"/>
        <v>780.10054294692441</v>
      </c>
      <c r="J16" s="6">
        <f t="shared" si="4"/>
        <v>-51.100542946924406</v>
      </c>
      <c r="K16" s="6">
        <f t="shared" si="5"/>
        <v>2611.2654894704656</v>
      </c>
      <c r="N16" s="3" t="s">
        <v>14</v>
      </c>
      <c r="O16" s="3">
        <v>45</v>
      </c>
      <c r="P16" s="3">
        <v>658632.97826086963</v>
      </c>
      <c r="Q16" s="3"/>
      <c r="R16" s="3"/>
      <c r="S16" s="3"/>
    </row>
    <row r="17" spans="1:22" ht="17.25" thickBot="1" x14ac:dyDescent="0.35">
      <c r="A17">
        <v>16</v>
      </c>
      <c r="C17">
        <v>4</v>
      </c>
      <c r="D17">
        <v>798</v>
      </c>
      <c r="F17">
        <f t="shared" si="0"/>
        <v>798</v>
      </c>
      <c r="G17">
        <f t="shared" si="1"/>
        <v>729</v>
      </c>
      <c r="H17">
        <f t="shared" si="2"/>
        <v>711</v>
      </c>
      <c r="I17" s="6">
        <f t="shared" si="3"/>
        <v>761.54435259567026</v>
      </c>
      <c r="J17" s="6">
        <f t="shared" si="4"/>
        <v>36.455647404329738</v>
      </c>
      <c r="K17" s="6">
        <f t="shared" si="5"/>
        <v>1329.0142276688136</v>
      </c>
    </row>
    <row r="18" spans="1:22" x14ac:dyDescent="0.3">
      <c r="A18">
        <v>17</v>
      </c>
      <c r="C18">
        <v>5</v>
      </c>
      <c r="D18">
        <v>861</v>
      </c>
      <c r="F18">
        <f t="shared" si="0"/>
        <v>861</v>
      </c>
      <c r="G18">
        <f t="shared" si="1"/>
        <v>798</v>
      </c>
      <c r="H18">
        <f t="shared" si="2"/>
        <v>729</v>
      </c>
      <c r="I18" s="6">
        <f t="shared" si="3"/>
        <v>844.28675225438292</v>
      </c>
      <c r="J18" s="6">
        <f t="shared" si="4"/>
        <v>16.713247745617082</v>
      </c>
      <c r="K18" s="6">
        <f t="shared" si="5"/>
        <v>279.33265020637447</v>
      </c>
      <c r="N18" s="4"/>
      <c r="O18" s="4" t="s">
        <v>21</v>
      </c>
      <c r="P18" s="4" t="s">
        <v>9</v>
      </c>
      <c r="Q18" s="4" t="s">
        <v>22</v>
      </c>
      <c r="R18" s="4" t="s">
        <v>23</v>
      </c>
      <c r="S18" s="4" t="s">
        <v>24</v>
      </c>
      <c r="T18" s="4" t="s">
        <v>25</v>
      </c>
      <c r="U18" s="4" t="s">
        <v>26</v>
      </c>
      <c r="V18" s="4" t="s">
        <v>27</v>
      </c>
    </row>
    <row r="19" spans="1:22" x14ac:dyDescent="0.3">
      <c r="A19">
        <v>18</v>
      </c>
      <c r="C19">
        <v>6</v>
      </c>
      <c r="D19">
        <v>903</v>
      </c>
      <c r="F19">
        <f t="shared" si="0"/>
        <v>903</v>
      </c>
      <c r="G19">
        <f t="shared" si="1"/>
        <v>861</v>
      </c>
      <c r="H19">
        <f t="shared" si="2"/>
        <v>798</v>
      </c>
      <c r="I19" s="6">
        <f t="shared" si="3"/>
        <v>892.53907206255485</v>
      </c>
      <c r="J19" s="6">
        <f t="shared" si="4"/>
        <v>10.460927937445149</v>
      </c>
      <c r="K19" s="6">
        <f t="shared" si="5"/>
        <v>109.43101331242042</v>
      </c>
      <c r="N19" s="2" t="s">
        <v>15</v>
      </c>
      <c r="O19" s="2">
        <v>157.79779779377708</v>
      </c>
      <c r="P19" s="2">
        <v>49.448025174303972</v>
      </c>
      <c r="Q19" s="2">
        <v>3.1911850319105941</v>
      </c>
      <c r="R19" s="2">
        <v>2.6472455890932337E-3</v>
      </c>
      <c r="S19" s="2">
        <v>58.076351157537161</v>
      </c>
      <c r="T19" s="2">
        <v>257.51924443001701</v>
      </c>
      <c r="U19" s="2">
        <v>58.076351157537161</v>
      </c>
      <c r="V19" s="2">
        <v>257.51924443001701</v>
      </c>
    </row>
    <row r="20" spans="1:22" x14ac:dyDescent="0.3">
      <c r="A20">
        <v>19</v>
      </c>
      <c r="C20">
        <v>7</v>
      </c>
      <c r="D20">
        <v>968</v>
      </c>
      <c r="F20">
        <f t="shared" si="0"/>
        <v>968</v>
      </c>
      <c r="G20">
        <f t="shared" si="1"/>
        <v>903</v>
      </c>
      <c r="H20">
        <f t="shared" si="2"/>
        <v>861</v>
      </c>
      <c r="I20" s="6">
        <f t="shared" si="3"/>
        <v>915.87984140268827</v>
      </c>
      <c r="J20" s="6">
        <f t="shared" si="4"/>
        <v>52.120158597311729</v>
      </c>
      <c r="K20" s="6">
        <f t="shared" si="5"/>
        <v>2716.5109322089279</v>
      </c>
      <c r="N20" s="2" t="s">
        <v>49</v>
      </c>
      <c r="O20" s="2">
        <v>1.3346247090995522</v>
      </c>
      <c r="P20" s="2">
        <v>0.1320595628449622</v>
      </c>
      <c r="Q20" s="2">
        <v>10.106232978117612</v>
      </c>
      <c r="R20" s="2">
        <v>6.2576657020989584E-13</v>
      </c>
      <c r="S20" s="2">
        <v>1.0683012188766803</v>
      </c>
      <c r="T20" s="2">
        <v>1.6009481993224242</v>
      </c>
      <c r="U20" s="2">
        <v>1.0683012188766803</v>
      </c>
      <c r="V20" s="2">
        <v>1.6009481993224242</v>
      </c>
    </row>
    <row r="21" spans="1:22" ht="17.25" thickBot="1" x14ac:dyDescent="0.35">
      <c r="A21">
        <v>20</v>
      </c>
      <c r="C21">
        <v>8</v>
      </c>
      <c r="D21">
        <v>894</v>
      </c>
      <c r="F21">
        <f t="shared" si="0"/>
        <v>894</v>
      </c>
      <c r="G21">
        <f t="shared" si="1"/>
        <v>968</v>
      </c>
      <c r="H21">
        <f t="shared" si="2"/>
        <v>903</v>
      </c>
      <c r="I21" s="6">
        <f t="shared" si="3"/>
        <v>980.82146853279414</v>
      </c>
      <c r="J21" s="6">
        <f t="shared" si="4"/>
        <v>-86.821468532794142</v>
      </c>
      <c r="K21" s="6">
        <f t="shared" si="5"/>
        <v>7537.9673981909636</v>
      </c>
      <c r="N21" s="3" t="s">
        <v>55</v>
      </c>
      <c r="O21" s="3">
        <v>-0.5192614038420259</v>
      </c>
      <c r="P21" s="3">
        <v>0.12527821317996679</v>
      </c>
      <c r="Q21" s="3">
        <v>-4.1448659799776015</v>
      </c>
      <c r="R21" s="3">
        <v>1.5656398127635601E-4</v>
      </c>
      <c r="S21" s="3">
        <v>-0.77190899909526545</v>
      </c>
      <c r="T21" s="3">
        <v>-0.26661380858878642</v>
      </c>
      <c r="U21" s="3">
        <v>-0.77190899909526545</v>
      </c>
      <c r="V21" s="3">
        <v>-0.26661380858878642</v>
      </c>
    </row>
    <row r="22" spans="1:22" x14ac:dyDescent="0.3">
      <c r="A22">
        <v>21</v>
      </c>
      <c r="C22">
        <v>9</v>
      </c>
      <c r="D22">
        <v>860</v>
      </c>
      <c r="F22">
        <f t="shared" si="0"/>
        <v>860</v>
      </c>
      <c r="G22">
        <f t="shared" si="1"/>
        <v>894</v>
      </c>
      <c r="H22">
        <f t="shared" si="2"/>
        <v>968</v>
      </c>
      <c r="I22" s="6">
        <f t="shared" si="3"/>
        <v>848.30724880969569</v>
      </c>
      <c r="J22" s="6">
        <f t="shared" si="4"/>
        <v>11.692751190304307</v>
      </c>
      <c r="K22" s="6">
        <f t="shared" si="5"/>
        <v>136.72043039836279</v>
      </c>
    </row>
    <row r="23" spans="1:22" x14ac:dyDescent="0.3">
      <c r="A23">
        <v>22</v>
      </c>
      <c r="C23">
        <v>10</v>
      </c>
      <c r="D23">
        <v>792</v>
      </c>
      <c r="F23">
        <f t="shared" si="0"/>
        <v>792</v>
      </c>
      <c r="G23">
        <f t="shared" si="1"/>
        <v>860</v>
      </c>
      <c r="H23">
        <f t="shared" si="2"/>
        <v>894</v>
      </c>
      <c r="I23" s="6">
        <f t="shared" si="3"/>
        <v>841.35535258462096</v>
      </c>
      <c r="J23" s="6">
        <f t="shared" si="4"/>
        <v>-49.35535258462096</v>
      </c>
      <c r="K23" s="6">
        <f t="shared" si="5"/>
        <v>2435.9508287522508</v>
      </c>
    </row>
    <row r="24" spans="1:22" x14ac:dyDescent="0.3">
      <c r="A24">
        <v>23</v>
      </c>
      <c r="C24">
        <v>11</v>
      </c>
      <c r="D24">
        <v>739</v>
      </c>
      <c r="F24">
        <f t="shared" si="0"/>
        <v>739</v>
      </c>
      <c r="G24">
        <f t="shared" si="1"/>
        <v>792</v>
      </c>
      <c r="H24">
        <f t="shared" si="2"/>
        <v>860</v>
      </c>
      <c r="I24" s="6">
        <f t="shared" si="3"/>
        <v>768.25576009648012</v>
      </c>
      <c r="J24" s="6">
        <f t="shared" si="4"/>
        <v>-29.255760096480117</v>
      </c>
      <c r="K24" s="6">
        <f t="shared" si="5"/>
        <v>855.89949882279825</v>
      </c>
    </row>
    <row r="25" spans="1:22" x14ac:dyDescent="0.3">
      <c r="A25">
        <v>24</v>
      </c>
      <c r="C25">
        <v>12</v>
      </c>
      <c r="D25">
        <v>699</v>
      </c>
      <c r="F25">
        <f t="shared" si="0"/>
        <v>699</v>
      </c>
      <c r="G25">
        <f t="shared" si="1"/>
        <v>739</v>
      </c>
      <c r="H25">
        <f t="shared" si="2"/>
        <v>792</v>
      </c>
      <c r="I25" s="6">
        <f t="shared" si="3"/>
        <v>732.83042597546159</v>
      </c>
      <c r="J25" s="6">
        <f t="shared" si="4"/>
        <v>-33.830425975461594</v>
      </c>
      <c r="K25" s="6">
        <f t="shared" si="5"/>
        <v>1144.4977216811865</v>
      </c>
      <c r="N25" t="s">
        <v>29</v>
      </c>
    </row>
    <row r="26" spans="1:22" ht="17.25" thickBot="1" x14ac:dyDescent="0.35">
      <c r="A26">
        <v>25</v>
      </c>
      <c r="B26">
        <v>2015</v>
      </c>
      <c r="C26">
        <v>1</v>
      </c>
      <c r="D26">
        <v>773</v>
      </c>
      <c r="F26">
        <f t="shared" si="0"/>
        <v>773</v>
      </c>
      <c r="G26">
        <f t="shared" si="1"/>
        <v>699</v>
      </c>
      <c r="H26">
        <f t="shared" si="2"/>
        <v>739</v>
      </c>
      <c r="I26" s="6">
        <f t="shared" si="3"/>
        <v>706.966292015107</v>
      </c>
      <c r="J26" s="6">
        <f t="shared" si="4"/>
        <v>66.033707984892999</v>
      </c>
      <c r="K26" s="6">
        <f t="shared" si="5"/>
        <v>4360.4505902341216</v>
      </c>
    </row>
    <row r="27" spans="1:22" x14ac:dyDescent="0.3">
      <c r="A27">
        <v>26</v>
      </c>
      <c r="C27">
        <v>2</v>
      </c>
      <c r="D27">
        <v>818</v>
      </c>
      <c r="F27">
        <f t="shared" si="0"/>
        <v>818</v>
      </c>
      <c r="G27">
        <f t="shared" si="1"/>
        <v>773</v>
      </c>
      <c r="H27">
        <f t="shared" si="2"/>
        <v>699</v>
      </c>
      <c r="I27" s="6">
        <f t="shared" si="3"/>
        <v>826.49897664215473</v>
      </c>
      <c r="J27" s="6">
        <f t="shared" si="4"/>
        <v>-8.4989766421547301</v>
      </c>
      <c r="K27" s="6">
        <f t="shared" si="5"/>
        <v>72.232603963891691</v>
      </c>
      <c r="N27" s="4" t="s">
        <v>10</v>
      </c>
      <c r="O27" s="4" t="s">
        <v>30</v>
      </c>
      <c r="P27" s="4" t="s">
        <v>13</v>
      </c>
      <c r="Q27" s="4" t="s">
        <v>31</v>
      </c>
    </row>
    <row r="28" spans="1:22" x14ac:dyDescent="0.3">
      <c r="A28">
        <v>27</v>
      </c>
      <c r="C28">
        <v>3</v>
      </c>
      <c r="D28">
        <v>871</v>
      </c>
      <c r="F28">
        <f t="shared" si="0"/>
        <v>871</v>
      </c>
      <c r="G28">
        <f t="shared" si="1"/>
        <v>818</v>
      </c>
      <c r="H28">
        <f t="shared" si="2"/>
        <v>773</v>
      </c>
      <c r="I28" s="6">
        <f t="shared" si="3"/>
        <v>848.13174466732494</v>
      </c>
      <c r="J28" s="6">
        <f t="shared" si="4"/>
        <v>22.868255332675062</v>
      </c>
      <c r="K28" s="6">
        <f t="shared" si="5"/>
        <v>522.95710196042137</v>
      </c>
      <c r="N28" s="2">
        <v>1</v>
      </c>
      <c r="O28" s="2">
        <v>645.69415315557205</v>
      </c>
      <c r="P28" s="2">
        <v>14.305846844427947</v>
      </c>
      <c r="Q28" s="2">
        <v>0.29531778710122475</v>
      </c>
    </row>
    <row r="29" spans="1:22" x14ac:dyDescent="0.3">
      <c r="A29">
        <v>28</v>
      </c>
      <c r="C29">
        <v>4</v>
      </c>
      <c r="D29">
        <v>882</v>
      </c>
      <c r="F29">
        <f t="shared" si="0"/>
        <v>882</v>
      </c>
      <c r="G29">
        <f t="shared" si="1"/>
        <v>871</v>
      </c>
      <c r="H29">
        <f t="shared" si="2"/>
        <v>818</v>
      </c>
      <c r="I29" s="6">
        <f t="shared" si="3"/>
        <v>895.50009107670985</v>
      </c>
      <c r="J29" s="6">
        <f t="shared" si="4"/>
        <v>-13.50009107670985</v>
      </c>
      <c r="K29" s="6">
        <f t="shared" si="5"/>
        <v>182.25245907946092</v>
      </c>
      <c r="N29" s="2">
        <v>2</v>
      </c>
      <c r="O29" s="2">
        <v>738.51701437879046</v>
      </c>
      <c r="P29" s="2">
        <v>-31.517014378790464</v>
      </c>
      <c r="Q29" s="2">
        <v>-0.65061055410411561</v>
      </c>
    </row>
    <row r="30" spans="1:22" x14ac:dyDescent="0.3">
      <c r="A30">
        <v>29</v>
      </c>
      <c r="C30">
        <v>5</v>
      </c>
      <c r="D30">
        <v>959</v>
      </c>
      <c r="F30">
        <f t="shared" si="0"/>
        <v>959</v>
      </c>
      <c r="G30">
        <f t="shared" si="1"/>
        <v>882</v>
      </c>
      <c r="H30">
        <f t="shared" si="2"/>
        <v>871</v>
      </c>
      <c r="I30" s="6">
        <f t="shared" si="3"/>
        <v>882.66010847317762</v>
      </c>
      <c r="J30" s="6">
        <f t="shared" si="4"/>
        <v>76.339891526822385</v>
      </c>
      <c r="K30" s="6">
        <f t="shared" si="5"/>
        <v>5827.7790383270085</v>
      </c>
      <c r="N30" s="2">
        <v>3</v>
      </c>
      <c r="O30" s="2">
        <v>758.66494059142349</v>
      </c>
      <c r="P30" s="2">
        <v>-20.664940591423488</v>
      </c>
      <c r="Q30" s="2">
        <v>-0.42658953310509107</v>
      </c>
    </row>
    <row r="31" spans="1:22" x14ac:dyDescent="0.3">
      <c r="A31">
        <v>30</v>
      </c>
      <c r="C31">
        <v>6</v>
      </c>
      <c r="D31">
        <v>979</v>
      </c>
      <c r="F31">
        <f t="shared" si="0"/>
        <v>979</v>
      </c>
      <c r="G31">
        <f t="shared" si="1"/>
        <v>959</v>
      </c>
      <c r="H31">
        <f t="shared" si="2"/>
        <v>882</v>
      </c>
      <c r="I31" s="6">
        <f t="shared" si="3"/>
        <v>979.71433563158075</v>
      </c>
      <c r="J31" s="6">
        <f t="shared" si="4"/>
        <v>-0.71433563158075231</v>
      </c>
      <c r="K31" s="6">
        <f t="shared" si="5"/>
        <v>0.51027539454587234</v>
      </c>
      <c r="N31" s="2">
        <v>4</v>
      </c>
      <c r="O31" s="2">
        <v>775.63302059293414</v>
      </c>
      <c r="P31" s="2">
        <v>5.3669794070658554</v>
      </c>
      <c r="Q31" s="2">
        <v>0.11079137775963728</v>
      </c>
    </row>
    <row r="32" spans="1:22" x14ac:dyDescent="0.3">
      <c r="A32">
        <v>31</v>
      </c>
      <c r="C32">
        <v>7</v>
      </c>
      <c r="D32">
        <v>955</v>
      </c>
      <c r="F32">
        <f t="shared" si="0"/>
        <v>955</v>
      </c>
      <c r="G32">
        <f t="shared" si="1"/>
        <v>979</v>
      </c>
      <c r="H32">
        <f t="shared" si="2"/>
        <v>959</v>
      </c>
      <c r="I32" s="6">
        <f t="shared" si="3"/>
        <v>966.42370171773609</v>
      </c>
      <c r="J32" s="6">
        <f t="shared" si="4"/>
        <v>-11.423701717736094</v>
      </c>
      <c r="K32" s="6">
        <f t="shared" si="5"/>
        <v>130.50096093580657</v>
      </c>
      <c r="N32" s="2">
        <v>5</v>
      </c>
      <c r="O32" s="2">
        <v>816.9247795651122</v>
      </c>
      <c r="P32" s="2">
        <v>31.075220434887797</v>
      </c>
      <c r="Q32" s="2">
        <v>0.64149053406707213</v>
      </c>
    </row>
    <row r="33" spans="1:17" x14ac:dyDescent="0.3">
      <c r="A33">
        <v>32</v>
      </c>
      <c r="C33">
        <v>8</v>
      </c>
      <c r="D33">
        <v>925</v>
      </c>
      <c r="F33">
        <f t="shared" si="0"/>
        <v>925</v>
      </c>
      <c r="G33">
        <f t="shared" si="1"/>
        <v>955</v>
      </c>
      <c r="H33">
        <f t="shared" si="2"/>
        <v>979</v>
      </c>
      <c r="I33" s="6">
        <f t="shared" si="3"/>
        <v>924.00748062250614</v>
      </c>
      <c r="J33" s="6">
        <f t="shared" si="4"/>
        <v>0.99251937749386343</v>
      </c>
      <c r="K33" s="6">
        <f t="shared" si="5"/>
        <v>0.98509471470080623</v>
      </c>
      <c r="N33" s="2">
        <v>6</v>
      </c>
      <c r="O33" s="2">
        <v>884.01639470957514</v>
      </c>
      <c r="P33" s="2">
        <v>-66.016394709575138</v>
      </c>
      <c r="Q33" s="2">
        <v>-1.3627865452527368</v>
      </c>
    </row>
    <row r="34" spans="1:17" x14ac:dyDescent="0.3">
      <c r="A34">
        <v>33</v>
      </c>
      <c r="C34">
        <v>9</v>
      </c>
      <c r="D34">
        <v>843</v>
      </c>
      <c r="F34">
        <f t="shared" si="0"/>
        <v>843</v>
      </c>
      <c r="G34">
        <f t="shared" si="1"/>
        <v>925</v>
      </c>
      <c r="H34">
        <f t="shared" si="2"/>
        <v>955</v>
      </c>
      <c r="I34" s="6">
        <f t="shared" si="3"/>
        <v>896.43101304172819</v>
      </c>
      <c r="J34" s="6">
        <f t="shared" si="4"/>
        <v>-53.431013041728193</v>
      </c>
      <c r="K34" s="6">
        <f t="shared" si="5"/>
        <v>2854.873154665328</v>
      </c>
      <c r="N34" s="2">
        <v>7</v>
      </c>
      <c r="O34" s="2">
        <v>809.187139379173</v>
      </c>
      <c r="P34" s="2">
        <v>-80.187139379173004</v>
      </c>
      <c r="Q34" s="2">
        <v>-1.6553153974703954</v>
      </c>
    </row>
    <row r="35" spans="1:17" x14ac:dyDescent="0.3">
      <c r="A35">
        <v>34</v>
      </c>
      <c r="C35">
        <v>10</v>
      </c>
      <c r="D35">
        <v>790</v>
      </c>
      <c r="F35">
        <f t="shared" si="0"/>
        <v>790</v>
      </c>
      <c r="G35">
        <f t="shared" si="1"/>
        <v>843</v>
      </c>
      <c r="H35">
        <f t="shared" si="2"/>
        <v>925</v>
      </c>
      <c r="I35" s="6">
        <f t="shared" si="3"/>
        <v>802.56962901082579</v>
      </c>
      <c r="J35" s="6">
        <f t="shared" si="4"/>
        <v>-12.569629010825793</v>
      </c>
      <c r="K35" s="6">
        <f t="shared" si="5"/>
        <v>157.99557346979338</v>
      </c>
      <c r="N35" s="2">
        <v>8</v>
      </c>
      <c r="O35" s="2">
        <v>705.98338238457336</v>
      </c>
      <c r="P35" s="2">
        <v>-14.98338238457336</v>
      </c>
      <c r="Q35" s="2">
        <v>-0.3093042570092337</v>
      </c>
    </row>
    <row r="36" spans="1:17" x14ac:dyDescent="0.3">
      <c r="A36">
        <v>35</v>
      </c>
      <c r="C36">
        <v>11</v>
      </c>
      <c r="D36">
        <v>746</v>
      </c>
      <c r="F36">
        <f t="shared" si="0"/>
        <v>746</v>
      </c>
      <c r="G36">
        <f t="shared" si="1"/>
        <v>790</v>
      </c>
      <c r="H36">
        <f t="shared" si="2"/>
        <v>843</v>
      </c>
      <c r="I36" s="6">
        <f t="shared" si="3"/>
        <v>774.41395454359531</v>
      </c>
      <c r="J36" s="6">
        <f t="shared" si="4"/>
        <v>-28.41395454359531</v>
      </c>
      <c r="K36" s="6">
        <f t="shared" si="5"/>
        <v>807.35281280550055</v>
      </c>
      <c r="N36" s="2">
        <v>9</v>
      </c>
      <c r="O36" s="2">
        <v>701.48190838073083</v>
      </c>
      <c r="P36" s="2">
        <v>-43.481908380730829</v>
      </c>
      <c r="Q36" s="2">
        <v>-0.89760369320164513</v>
      </c>
    </row>
    <row r="37" spans="1:17" x14ac:dyDescent="0.3">
      <c r="A37">
        <v>36</v>
      </c>
      <c r="C37">
        <v>12</v>
      </c>
      <c r="D37">
        <v>822</v>
      </c>
      <c r="F37">
        <f t="shared" si="0"/>
        <v>822</v>
      </c>
      <c r="G37">
        <f t="shared" si="1"/>
        <v>746</v>
      </c>
      <c r="H37">
        <f t="shared" si="2"/>
        <v>790</v>
      </c>
      <c r="I37" s="6">
        <f t="shared" si="3"/>
        <v>743.21132174684249</v>
      </c>
      <c r="J37" s="6">
        <f t="shared" si="4"/>
        <v>78.788678253157514</v>
      </c>
      <c r="K37" s="6">
        <f t="shared" si="5"/>
        <v>6207.6558208795759</v>
      </c>
      <c r="N37" s="2">
        <v>10</v>
      </c>
      <c r="O37" s="2">
        <v>677.17122632644248</v>
      </c>
      <c r="P37" s="2">
        <v>-73.171226326442479</v>
      </c>
      <c r="Q37" s="2">
        <v>-1.5104848299577855</v>
      </c>
    </row>
    <row r="38" spans="1:17" x14ac:dyDescent="0.3">
      <c r="A38">
        <v>37</v>
      </c>
      <c r="B38">
        <v>2016</v>
      </c>
      <c r="C38">
        <v>1</v>
      </c>
      <c r="D38">
        <v>857</v>
      </c>
      <c r="F38">
        <f t="shared" si="0"/>
        <v>857</v>
      </c>
      <c r="G38">
        <f t="shared" si="1"/>
        <v>822</v>
      </c>
      <c r="H38">
        <f t="shared" si="2"/>
        <v>746</v>
      </c>
      <c r="I38" s="6">
        <f t="shared" si="3"/>
        <v>867.49030140745776</v>
      </c>
      <c r="J38" s="6">
        <f t="shared" si="4"/>
        <v>-10.490301407457764</v>
      </c>
      <c r="K38" s="6">
        <f t="shared" si="5"/>
        <v>110.04642361931035</v>
      </c>
      <c r="N38" s="2">
        <v>11</v>
      </c>
      <c r="O38" s="2">
        <v>622.23711836185362</v>
      </c>
      <c r="P38" s="2">
        <v>6.7628816381463821</v>
      </c>
      <c r="Q38" s="2">
        <v>0.13960720127398776</v>
      </c>
    </row>
    <row r="39" spans="1:17" x14ac:dyDescent="0.3">
      <c r="A39">
        <v>38</v>
      </c>
      <c r="C39">
        <v>2</v>
      </c>
      <c r="D39">
        <v>876</v>
      </c>
      <c r="F39">
        <f t="shared" si="0"/>
        <v>876</v>
      </c>
      <c r="G39">
        <f t="shared" si="1"/>
        <v>857</v>
      </c>
      <c r="H39">
        <f t="shared" si="2"/>
        <v>822</v>
      </c>
      <c r="I39" s="6">
        <f t="shared" si="3"/>
        <v>874.73829953394807</v>
      </c>
      <c r="J39" s="6">
        <f t="shared" si="4"/>
        <v>1.2617004660519342</v>
      </c>
      <c r="K39" s="6">
        <f t="shared" si="5"/>
        <v>1.591888066035668</v>
      </c>
      <c r="N39" s="2">
        <v>12</v>
      </c>
      <c r="O39" s="2">
        <v>683.64285189681186</v>
      </c>
      <c r="P39" s="2">
        <v>27.357148103188138</v>
      </c>
      <c r="Q39" s="2">
        <v>0.56473779756566722</v>
      </c>
    </row>
    <row r="40" spans="1:17" x14ac:dyDescent="0.3">
      <c r="A40">
        <v>39</v>
      </c>
      <c r="C40">
        <v>3</v>
      </c>
      <c r="D40">
        <v>959</v>
      </c>
      <c r="F40">
        <f t="shared" si="0"/>
        <v>959</v>
      </c>
      <c r="G40">
        <f t="shared" si="1"/>
        <v>876</v>
      </c>
      <c r="H40">
        <f t="shared" si="2"/>
        <v>857</v>
      </c>
      <c r="I40" s="6">
        <f t="shared" si="3"/>
        <v>881.92201987236854</v>
      </c>
      <c r="J40" s="6">
        <f t="shared" si="4"/>
        <v>77.077980127631463</v>
      </c>
      <c r="K40" s="6">
        <f t="shared" si="5"/>
        <v>5941.015020555551</v>
      </c>
      <c r="N40" s="2">
        <v>13</v>
      </c>
      <c r="O40" s="2">
        <v>780.10054294692452</v>
      </c>
      <c r="P40" s="2">
        <v>-51.10054294692452</v>
      </c>
      <c r="Q40" s="2">
        <v>-1.0548763332129949</v>
      </c>
    </row>
    <row r="41" spans="1:17" x14ac:dyDescent="0.3">
      <c r="A41">
        <v>40</v>
      </c>
      <c r="C41">
        <v>4</v>
      </c>
      <c r="D41">
        <v>981</v>
      </c>
      <c r="F41">
        <f t="shared" si="0"/>
        <v>981</v>
      </c>
      <c r="G41">
        <f t="shared" si="1"/>
        <v>959</v>
      </c>
      <c r="H41">
        <f t="shared" si="2"/>
        <v>876</v>
      </c>
      <c r="I41" s="6">
        <f t="shared" si="3"/>
        <v>982.82990405463306</v>
      </c>
      <c r="J41" s="6">
        <f t="shared" si="4"/>
        <v>-1.8299040546330616</v>
      </c>
      <c r="K41" s="6">
        <f t="shared" si="5"/>
        <v>3.348548849162519</v>
      </c>
      <c r="N41" s="2">
        <v>14</v>
      </c>
      <c r="O41" s="2">
        <v>761.54435259567026</v>
      </c>
      <c r="P41" s="2">
        <v>36.455647404329738</v>
      </c>
      <c r="Q41" s="2">
        <v>0.75255951191609938</v>
      </c>
    </row>
    <row r="42" spans="1:17" x14ac:dyDescent="0.3">
      <c r="A42">
        <v>41</v>
      </c>
      <c r="C42">
        <v>5</v>
      </c>
      <c r="D42">
        <v>1051</v>
      </c>
      <c r="F42">
        <f t="shared" si="0"/>
        <v>1051</v>
      </c>
      <c r="G42">
        <f t="shared" si="1"/>
        <v>981</v>
      </c>
      <c r="H42">
        <f t="shared" si="2"/>
        <v>959</v>
      </c>
      <c r="I42" s="6">
        <f t="shared" si="3"/>
        <v>969.09295113593521</v>
      </c>
      <c r="J42" s="6">
        <f t="shared" si="4"/>
        <v>81.907048864064791</v>
      </c>
      <c r="K42" s="6">
        <f t="shared" si="5"/>
        <v>6708.7646536202974</v>
      </c>
      <c r="N42" s="2">
        <v>15</v>
      </c>
      <c r="O42" s="2">
        <v>844.28675225438292</v>
      </c>
      <c r="P42" s="2">
        <v>16.713247745617082</v>
      </c>
      <c r="Q42" s="2">
        <v>0.34501413255606095</v>
      </c>
    </row>
    <row r="43" spans="1:17" x14ac:dyDescent="0.3">
      <c r="A43">
        <v>42</v>
      </c>
      <c r="C43">
        <v>6</v>
      </c>
      <c r="D43">
        <v>1124</v>
      </c>
      <c r="F43">
        <f t="shared" si="0"/>
        <v>1124</v>
      </c>
      <c r="G43">
        <f t="shared" si="1"/>
        <v>1051</v>
      </c>
      <c r="H43">
        <f t="shared" si="2"/>
        <v>981</v>
      </c>
      <c r="I43" s="6">
        <f t="shared" si="3"/>
        <v>1051.0929298883791</v>
      </c>
      <c r="J43" s="6">
        <f t="shared" si="4"/>
        <v>72.907070111620897</v>
      </c>
      <c r="K43" s="6">
        <f t="shared" si="5"/>
        <v>5315.440872260805</v>
      </c>
      <c r="N43" s="2">
        <v>16</v>
      </c>
      <c r="O43" s="2">
        <v>892.53907206255485</v>
      </c>
      <c r="P43" s="2">
        <v>10.460927937445149</v>
      </c>
      <c r="Q43" s="2">
        <v>0.21594653732190247</v>
      </c>
    </row>
    <row r="44" spans="1:17" x14ac:dyDescent="0.3">
      <c r="A44">
        <v>43</v>
      </c>
      <c r="C44">
        <v>7</v>
      </c>
      <c r="D44">
        <v>1073</v>
      </c>
      <c r="F44">
        <f t="shared" si="0"/>
        <v>1073</v>
      </c>
      <c r="G44">
        <f t="shared" si="1"/>
        <v>1124</v>
      </c>
      <c r="H44">
        <f t="shared" si="2"/>
        <v>1051</v>
      </c>
      <c r="I44" s="6">
        <f t="shared" si="3"/>
        <v>1112.1722353837047</v>
      </c>
      <c r="J44" s="6">
        <f t="shared" si="4"/>
        <v>-39.172235383704674</v>
      </c>
      <c r="K44" s="6">
        <f t="shared" si="5"/>
        <v>1534.4640249563645</v>
      </c>
      <c r="N44" s="2">
        <v>17</v>
      </c>
      <c r="O44" s="2">
        <v>915.87984140268838</v>
      </c>
      <c r="P44" s="2">
        <v>52.120158597311615</v>
      </c>
      <c r="Q44" s="2">
        <v>1.0759244152203438</v>
      </c>
    </row>
    <row r="45" spans="1:17" x14ac:dyDescent="0.3">
      <c r="A45">
        <v>44</v>
      </c>
      <c r="C45">
        <v>8</v>
      </c>
      <c r="D45">
        <v>1020</v>
      </c>
      <c r="F45">
        <f t="shared" si="0"/>
        <v>1020</v>
      </c>
      <c r="G45">
        <f t="shared" si="1"/>
        <v>1073</v>
      </c>
      <c r="H45">
        <f t="shared" si="2"/>
        <v>1124</v>
      </c>
      <c r="I45" s="6">
        <f t="shared" si="3"/>
        <v>1006.2002927391595</v>
      </c>
      <c r="J45" s="6">
        <f t="shared" si="4"/>
        <v>13.799707260840478</v>
      </c>
      <c r="K45" s="6">
        <f t="shared" si="5"/>
        <v>190.4319204848934</v>
      </c>
      <c r="N45" s="2">
        <v>18</v>
      </c>
      <c r="O45" s="2">
        <v>980.82146853279414</v>
      </c>
      <c r="P45" s="2">
        <v>-86.821468532794142</v>
      </c>
      <c r="Q45" s="2">
        <v>-1.7922688701207508</v>
      </c>
    </row>
    <row r="46" spans="1:17" x14ac:dyDescent="0.3">
      <c r="A46">
        <v>45</v>
      </c>
      <c r="C46">
        <v>9</v>
      </c>
      <c r="D46">
        <v>933</v>
      </c>
      <c r="F46">
        <f t="shared" si="0"/>
        <v>933</v>
      </c>
      <c r="G46">
        <f t="shared" si="1"/>
        <v>1020</v>
      </c>
      <c r="H46">
        <f t="shared" si="2"/>
        <v>1073</v>
      </c>
      <c r="I46" s="6">
        <f t="shared" si="3"/>
        <v>961.94751475282646</v>
      </c>
      <c r="J46" s="6">
        <f t="shared" si="4"/>
        <v>-28.947514752826464</v>
      </c>
      <c r="K46" s="6">
        <f t="shared" si="5"/>
        <v>837.95861036510576</v>
      </c>
      <c r="N46" s="2">
        <v>19</v>
      </c>
      <c r="O46" s="2">
        <v>848.30724880969569</v>
      </c>
      <c r="P46" s="2">
        <v>11.692751190304307</v>
      </c>
      <c r="Q46" s="2">
        <v>0.24137525336298668</v>
      </c>
    </row>
    <row r="47" spans="1:17" x14ac:dyDescent="0.3">
      <c r="A47">
        <v>46</v>
      </c>
      <c r="C47">
        <v>10</v>
      </c>
      <c r="D47">
        <v>787</v>
      </c>
      <c r="F47">
        <f t="shared" si="0"/>
        <v>787</v>
      </c>
      <c r="G47">
        <f t="shared" si="1"/>
        <v>933</v>
      </c>
      <c r="H47">
        <f t="shared" si="2"/>
        <v>1020</v>
      </c>
      <c r="I47" s="6">
        <f t="shared" si="3"/>
        <v>873.35601946479301</v>
      </c>
      <c r="J47" s="6">
        <f t="shared" si="4"/>
        <v>-86.356019464793008</v>
      </c>
      <c r="K47" s="6">
        <f t="shared" si="5"/>
        <v>7457.3620978037088</v>
      </c>
      <c r="N47" s="2">
        <v>20</v>
      </c>
      <c r="O47" s="2">
        <v>841.35535258462096</v>
      </c>
      <c r="P47" s="2">
        <v>-49.35535258462096</v>
      </c>
      <c r="Q47" s="2">
        <v>-1.0188501013184033</v>
      </c>
    </row>
    <row r="48" spans="1:17" x14ac:dyDescent="0.3">
      <c r="A48">
        <v>47</v>
      </c>
      <c r="C48">
        <v>11</v>
      </c>
      <c r="D48">
        <v>830</v>
      </c>
      <c r="F48">
        <f t="shared" si="0"/>
        <v>830</v>
      </c>
      <c r="G48">
        <f t="shared" si="1"/>
        <v>787</v>
      </c>
      <c r="H48">
        <f t="shared" si="2"/>
        <v>933</v>
      </c>
      <c r="I48" s="6">
        <f t="shared" si="3"/>
        <v>723.67655407051461</v>
      </c>
      <c r="J48" s="6">
        <f t="shared" si="4"/>
        <v>106.32344592948539</v>
      </c>
      <c r="K48" s="6">
        <f t="shared" si="5"/>
        <v>11304.675154320203</v>
      </c>
      <c r="N48" s="2">
        <v>21</v>
      </c>
      <c r="O48" s="2">
        <v>768.25576009648012</v>
      </c>
      <c r="P48" s="2">
        <v>-29.255760096480117</v>
      </c>
      <c r="Q48" s="2">
        <v>-0.60393113568260781</v>
      </c>
    </row>
    <row r="49" spans="1:17" x14ac:dyDescent="0.3">
      <c r="A49">
        <v>48</v>
      </c>
      <c r="C49">
        <v>12</v>
      </c>
      <c r="D49">
        <v>922</v>
      </c>
      <c r="F49">
        <f t="shared" si="0"/>
        <v>922</v>
      </c>
      <c r="G49">
        <f t="shared" si="1"/>
        <v>830</v>
      </c>
      <c r="H49">
        <f t="shared" si="2"/>
        <v>787</v>
      </c>
      <c r="I49" s="6">
        <f t="shared" si="3"/>
        <v>856.87758152273113</v>
      </c>
      <c r="J49" s="6">
        <f t="shared" si="4"/>
        <v>65.122418477268866</v>
      </c>
      <c r="K49" s="6">
        <f t="shared" si="5"/>
        <v>4240.9293883285291</v>
      </c>
      <c r="N49" s="2">
        <v>22</v>
      </c>
      <c r="O49" s="2">
        <v>732.83042597546159</v>
      </c>
      <c r="P49" s="2">
        <v>-33.830425975461594</v>
      </c>
      <c r="Q49" s="2">
        <v>-0.69836666395295899</v>
      </c>
    </row>
    <row r="50" spans="1:17" x14ac:dyDescent="0.3">
      <c r="K50" t="s">
        <v>54</v>
      </c>
      <c r="N50" s="2">
        <v>23</v>
      </c>
      <c r="O50" s="2">
        <v>706.966292015107</v>
      </c>
      <c r="P50" s="2">
        <v>66.033707984892999</v>
      </c>
      <c r="Q50" s="2">
        <v>1.3631439458463506</v>
      </c>
    </row>
    <row r="51" spans="1:17" x14ac:dyDescent="0.3">
      <c r="K51" s="6">
        <f>AVERAGE(K4:K49)</f>
        <v>2295.6338167657905</v>
      </c>
      <c r="N51" s="2">
        <v>24</v>
      </c>
      <c r="O51" s="2">
        <v>826.49897664215473</v>
      </c>
      <c r="P51" s="2">
        <v>-8.4989766421547301</v>
      </c>
      <c r="Q51" s="2">
        <v>-0.17544567629449528</v>
      </c>
    </row>
    <row r="52" spans="1:17" x14ac:dyDescent="0.3">
      <c r="N52" s="2">
        <v>25</v>
      </c>
      <c r="O52" s="2">
        <v>848.13174466732494</v>
      </c>
      <c r="P52" s="2">
        <v>22.868255332675062</v>
      </c>
      <c r="Q52" s="2">
        <v>0.47207289670808944</v>
      </c>
    </row>
    <row r="53" spans="1:17" x14ac:dyDescent="0.3">
      <c r="N53" s="2">
        <v>26</v>
      </c>
      <c r="O53" s="2">
        <v>895.50009107670985</v>
      </c>
      <c r="P53" s="2">
        <v>-13.50009107670985</v>
      </c>
      <c r="Q53" s="2">
        <v>-0.27868444740073445</v>
      </c>
    </row>
    <row r="54" spans="1:17" x14ac:dyDescent="0.3">
      <c r="N54" s="2">
        <v>27</v>
      </c>
      <c r="O54" s="2">
        <v>882.66010847317762</v>
      </c>
      <c r="P54" s="2">
        <v>76.339891526822385</v>
      </c>
      <c r="Q54" s="2">
        <v>1.5758960709152077</v>
      </c>
    </row>
    <row r="55" spans="1:17" x14ac:dyDescent="0.3">
      <c r="N55" s="2">
        <v>28</v>
      </c>
      <c r="O55" s="2">
        <v>979.71433563158087</v>
      </c>
      <c r="P55" s="2">
        <v>-0.71433563158086599</v>
      </c>
      <c r="Q55" s="2">
        <v>-1.4746139830805149E-2</v>
      </c>
    </row>
    <row r="56" spans="1:17" x14ac:dyDescent="0.3">
      <c r="N56" s="2">
        <v>29</v>
      </c>
      <c r="O56" s="2">
        <v>966.42370171773609</v>
      </c>
      <c r="P56" s="2">
        <v>-11.423701717736094</v>
      </c>
      <c r="Q56" s="2">
        <v>-0.23582122390051249</v>
      </c>
    </row>
    <row r="57" spans="1:17" x14ac:dyDescent="0.3">
      <c r="N57" s="2">
        <v>30</v>
      </c>
      <c r="O57" s="2">
        <v>924.00748062250614</v>
      </c>
      <c r="P57" s="2">
        <v>0.99251937749386343</v>
      </c>
      <c r="Q57" s="2">
        <v>2.048872949669087E-2</v>
      </c>
    </row>
    <row r="58" spans="1:17" x14ac:dyDescent="0.3">
      <c r="N58" s="2">
        <v>31</v>
      </c>
      <c r="O58" s="2">
        <v>896.43101304172819</v>
      </c>
      <c r="P58" s="2">
        <v>-53.431013041728193</v>
      </c>
      <c r="Q58" s="2">
        <v>-1.1029845842510007</v>
      </c>
    </row>
    <row r="59" spans="1:17" x14ac:dyDescent="0.3">
      <c r="N59" s="2">
        <v>32</v>
      </c>
      <c r="O59" s="2">
        <v>802.56962901082579</v>
      </c>
      <c r="P59" s="2">
        <v>-12.569629010825793</v>
      </c>
      <c r="Q59" s="2">
        <v>-0.25947677649060308</v>
      </c>
    </row>
    <row r="60" spans="1:17" x14ac:dyDescent="0.3">
      <c r="N60" s="2">
        <v>33</v>
      </c>
      <c r="O60" s="2">
        <v>774.41395454359542</v>
      </c>
      <c r="P60" s="2">
        <v>-28.413954543595423</v>
      </c>
      <c r="Q60" s="2">
        <v>-0.58655361474652568</v>
      </c>
    </row>
    <row r="61" spans="1:17" x14ac:dyDescent="0.3">
      <c r="N61" s="2">
        <v>34</v>
      </c>
      <c r="O61" s="2">
        <v>743.21132174684249</v>
      </c>
      <c r="P61" s="2">
        <v>78.788678253157514</v>
      </c>
      <c r="Q61" s="2">
        <v>1.626446750296052</v>
      </c>
    </row>
    <row r="62" spans="1:17" x14ac:dyDescent="0.3">
      <c r="N62" s="2">
        <v>35</v>
      </c>
      <c r="O62" s="2">
        <v>867.49030140745776</v>
      </c>
      <c r="P62" s="2">
        <v>-10.490301407457764</v>
      </c>
      <c r="Q62" s="2">
        <v>-0.21655289836140909</v>
      </c>
    </row>
    <row r="63" spans="1:17" x14ac:dyDescent="0.3">
      <c r="N63" s="2">
        <v>36</v>
      </c>
      <c r="O63" s="2">
        <v>874.73829953394807</v>
      </c>
      <c r="P63" s="2">
        <v>1.2617004660519342</v>
      </c>
      <c r="Q63" s="2">
        <v>2.6045475928198399E-2</v>
      </c>
    </row>
    <row r="64" spans="1:17" x14ac:dyDescent="0.3">
      <c r="N64" s="2">
        <v>37</v>
      </c>
      <c r="O64" s="2">
        <v>881.92201987236854</v>
      </c>
      <c r="P64" s="2">
        <v>77.077980127631463</v>
      </c>
      <c r="Q64" s="2">
        <v>1.5911325469271449</v>
      </c>
    </row>
    <row r="65" spans="14:17" x14ac:dyDescent="0.3">
      <c r="N65" s="2">
        <v>38</v>
      </c>
      <c r="O65" s="2">
        <v>982.82990405463306</v>
      </c>
      <c r="P65" s="2">
        <v>-1.8299040546330616</v>
      </c>
      <c r="Q65" s="2">
        <v>-3.7774989617778455E-2</v>
      </c>
    </row>
    <row r="66" spans="14:17" x14ac:dyDescent="0.3">
      <c r="N66" s="2">
        <v>39</v>
      </c>
      <c r="O66" s="2">
        <v>969.09295113593521</v>
      </c>
      <c r="P66" s="2">
        <v>81.907048864064791</v>
      </c>
      <c r="Q66" s="2">
        <v>1.6908197523412487</v>
      </c>
    </row>
    <row r="67" spans="14:17" x14ac:dyDescent="0.3">
      <c r="N67" s="2">
        <v>40</v>
      </c>
      <c r="O67" s="2">
        <v>1051.0929298883791</v>
      </c>
      <c r="P67" s="2">
        <v>72.907070111620897</v>
      </c>
      <c r="Q67" s="2">
        <v>1.5050318127642923</v>
      </c>
    </row>
    <row r="68" spans="14:17" x14ac:dyDescent="0.3">
      <c r="N68" s="2">
        <v>41</v>
      </c>
      <c r="O68" s="2">
        <v>1112.1722353837047</v>
      </c>
      <c r="P68" s="2">
        <v>-39.172235383704674</v>
      </c>
      <c r="Q68" s="2">
        <v>-0.80863845357255004</v>
      </c>
    </row>
    <row r="69" spans="14:17" x14ac:dyDescent="0.3">
      <c r="N69" s="2">
        <v>42</v>
      </c>
      <c r="O69" s="2">
        <v>1006.2002927391595</v>
      </c>
      <c r="P69" s="2">
        <v>13.799707260840478</v>
      </c>
      <c r="Q69" s="2">
        <v>0.28486947017075198</v>
      </c>
    </row>
    <row r="70" spans="14:17" x14ac:dyDescent="0.3">
      <c r="N70" s="2">
        <v>43</v>
      </c>
      <c r="O70" s="2">
        <v>961.94751475282658</v>
      </c>
      <c r="P70" s="2">
        <v>-28.947514752826578</v>
      </c>
      <c r="Q70" s="2">
        <v>-0.59756797985115306</v>
      </c>
    </row>
    <row r="71" spans="14:17" x14ac:dyDescent="0.3">
      <c r="N71" s="2">
        <v>44</v>
      </c>
      <c r="O71" s="2">
        <v>873.35601946479301</v>
      </c>
      <c r="P71" s="2">
        <v>-86.356019464793008</v>
      </c>
      <c r="Q71" s="2">
        <v>-1.7826605337345716</v>
      </c>
    </row>
    <row r="72" spans="14:17" x14ac:dyDescent="0.3">
      <c r="N72" s="2">
        <v>45</v>
      </c>
      <c r="O72" s="2">
        <v>723.67655407051461</v>
      </c>
      <c r="P72" s="2">
        <v>106.32344592948539</v>
      </c>
      <c r="Q72" s="2">
        <v>2.1948511759093923</v>
      </c>
    </row>
    <row r="73" spans="14:17" ht="17.25" thickBot="1" x14ac:dyDescent="0.35">
      <c r="N73" s="3">
        <v>46</v>
      </c>
      <c r="O73" s="3">
        <v>856.87758152273113</v>
      </c>
      <c r="P73" s="3">
        <v>65.122418477268866</v>
      </c>
      <c r="Q73" s="3">
        <v>1.3443320569923227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2018-08-18T03:36:31Z</dcterms:modified>
</cp:coreProperties>
</file>