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7" i="1" l="1"/>
  <c r="J18" i="1"/>
  <c r="I18" i="1"/>
  <c r="H18" i="1"/>
  <c r="G18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2" i="1"/>
  <c r="G2" i="1"/>
  <c r="E2" i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2" i="1"/>
  <c r="H13" i="1" l="1"/>
  <c r="G13" i="1"/>
  <c r="H12" i="1"/>
  <c r="G12" i="1"/>
  <c r="H10" i="1"/>
  <c r="G10" i="1"/>
  <c r="G7" i="1"/>
  <c r="H7" i="1"/>
  <c r="H11" i="1"/>
  <c r="G11" i="1"/>
  <c r="G9" i="1"/>
  <c r="H9" i="1"/>
  <c r="H8" i="1"/>
  <c r="G8" i="1"/>
  <c r="G6" i="1"/>
  <c r="H6" i="1"/>
  <c r="G5" i="1"/>
  <c r="H5" i="1"/>
  <c r="H14" i="1"/>
  <c r="G14" i="1"/>
  <c r="H16" i="1"/>
  <c r="G16" i="1"/>
  <c r="H4" i="1"/>
  <c r="G4" i="1"/>
  <c r="H15" i="1"/>
  <c r="G15" i="1"/>
  <c r="H3" i="1"/>
  <c r="G3" i="1"/>
</calcChain>
</file>

<file path=xl/sharedStrings.xml><?xml version="1.0" encoding="utf-8"?>
<sst xmlns="http://schemas.openxmlformats.org/spreadsheetml/2006/main" count="46" uniqueCount="37">
  <si>
    <t>TIME</t>
  </si>
  <si>
    <t>연도</t>
  </si>
  <si>
    <t>매출액</t>
  </si>
  <si>
    <t>예측값</t>
    <phoneticPr fontId="1" type="noConversion"/>
  </si>
  <si>
    <t>잔차</t>
  </si>
  <si>
    <t>잔차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</si>
  <si>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</si>
  <si>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</si>
  <si>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</si>
  <si>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</si>
  <si>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</si>
  <si>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</si>
  <si>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</si>
  <si>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</si>
  <si>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</si>
  <si>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</si>
  <si>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</si>
  <si>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</si>
  <si>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</si>
  <si>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</si>
  <si>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</si>
  <si>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</si>
  <si>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</si>
  <si>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</si>
  <si>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</si>
  <si>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</si>
  <si>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</si>
  <si>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</si>
  <si>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</si>
  <si>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</si>
  <si>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매출액</t>
  </si>
  <si>
    <t>표준 잔차</t>
  </si>
  <si>
    <t>MAE(MAD)</t>
    <phoneticPr fontId="1" type="noConversion"/>
  </si>
  <si>
    <t>MSE</t>
    <phoneticPr fontId="1" type="noConversion"/>
  </si>
  <si>
    <t>RMSE</t>
    <phoneticPr fontId="1" type="noConversion"/>
  </si>
  <si>
    <t>MAPE</t>
    <phoneticPr fontId="1" type="noConversion"/>
  </si>
  <si>
    <t>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</si>
</sst>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매출액</c:v>
                </c:pt>
              </c:strCache>
            </c:strRef>
          </c:tx>
          <c:marker>
            <c:symbol val="none"/>
          </c:marker>
          <c:val>
            <c:numRef>
              <c:f>Sheet1!$C$2:$C$16</c:f>
              <c:numCache>
                <c:formatCode>General</c:formatCode>
                <c:ptCount val="15"/>
                <c:pt idx="0">
                  <c:v>567</c:v>
                </c:pt>
                <c:pt idx="1">
                  <c:v>682</c:v>
                </c:pt>
                <c:pt idx="2">
                  <c:v>712</c:v>
                </c:pt>
                <c:pt idx="3">
                  <c:v>572</c:v>
                </c:pt>
                <c:pt idx="4">
                  <c:v>847</c:v>
                </c:pt>
                <c:pt idx="5">
                  <c:v>925</c:v>
                </c:pt>
                <c:pt idx="6">
                  <c:v>1058</c:v>
                </c:pt>
                <c:pt idx="7">
                  <c:v>1462</c:v>
                </c:pt>
                <c:pt idx="8">
                  <c:v>1384</c:v>
                </c:pt>
                <c:pt idx="9">
                  <c:v>1492</c:v>
                </c:pt>
                <c:pt idx="10">
                  <c:v>1474</c:v>
                </c:pt>
                <c:pt idx="11">
                  <c:v>1582</c:v>
                </c:pt>
                <c:pt idx="12">
                  <c:v>1682</c:v>
                </c:pt>
                <c:pt idx="13">
                  <c:v>1825</c:v>
                </c:pt>
                <c:pt idx="14">
                  <c:v>1952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예측값</c:v>
                </c:pt>
              </c:strCache>
            </c:strRef>
          </c:tx>
          <c:marker>
            <c:symbol val="none"/>
          </c:marker>
          <c:val>
            <c:numRef>
              <c:f>Sheet1!$D$2:$D$16</c:f>
              <c:numCache>
                <c:formatCode>General</c:formatCode>
                <c:ptCount val="15"/>
                <c:pt idx="0">
                  <c:v>494.80000000000018</c:v>
                </c:pt>
                <c:pt idx="1">
                  <c:v>597.60000000000014</c:v>
                </c:pt>
                <c:pt idx="2">
                  <c:v>700.4000000000002</c:v>
                </c:pt>
                <c:pt idx="3">
                  <c:v>803.20000000000016</c:v>
                </c:pt>
                <c:pt idx="4">
                  <c:v>906.00000000000011</c:v>
                </c:pt>
                <c:pt idx="5">
                  <c:v>1008.8000000000002</c:v>
                </c:pt>
                <c:pt idx="6">
                  <c:v>1111.6000000000001</c:v>
                </c:pt>
                <c:pt idx="7">
                  <c:v>1214.4000000000001</c:v>
                </c:pt>
                <c:pt idx="8">
                  <c:v>1317.2</c:v>
                </c:pt>
                <c:pt idx="9">
                  <c:v>1420</c:v>
                </c:pt>
                <c:pt idx="10">
                  <c:v>1522.8</c:v>
                </c:pt>
                <c:pt idx="11">
                  <c:v>1625.6000000000001</c:v>
                </c:pt>
                <c:pt idx="12">
                  <c:v>1728.4</c:v>
                </c:pt>
                <c:pt idx="13">
                  <c:v>1831.2</c:v>
                </c:pt>
                <c:pt idx="14">
                  <c:v>1934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553152"/>
        <c:axId val="281559040"/>
      </c:lineChart>
      <c:catAx>
        <c:axId val="28155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81559040"/>
        <c:crosses val="autoZero"/>
        <c:auto val="1"/>
        <c:lblAlgn val="ctr"/>
        <c:lblOffset val="100"/>
        <c:noMultiLvlLbl val="0"/>
      </c:catAx>
      <c:valAx>
        <c:axId val="28155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714375</xdr:colOff>
      <xdr:row>15</xdr:row>
      <xdr:rowOff>23812</xdr:rowOff>
    </xdr:from>
    <xdr:to>
      <xdr:col>19</xdr:col>
      <xdr:colOff>447675</xdr:colOff>
      <xdr:row>28</xdr:row>
      <xdr:rowOff>23812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K22" sqref="K22"/>
    </sheetView>
  </sheetViews>
  <sheetFormatPr defaultRowHeight="16.5" x14ac:dyDescent="0.3"/>
  <cols>
    <col min="5" max="5" width="14" bestFit="1" customWidth="1"/>
    <col min="7" max="7" width="11.25" bestFit="1" customWidth="1"/>
    <col min="8" max="8" width="9.75" customWidth="1"/>
    <col min="11" max="11" width="10.625" customWidth="1"/>
    <col min="12" max="12" width="11.625" customWidth="1"/>
    <col min="13" max="13" width="15.5" customWidth="1"/>
    <col min="14" max="14" width="18.5" customWidth="1"/>
  </cols>
  <sheetData>
    <row r="1" spans="1:2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/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M1" t="s">
        <v>6</v>
      </c>
    </row>
    <row r="2" spans="1:21" ht="17.25" thickBot="1" x14ac:dyDescent="0.35">
      <c r="A2">
        <v>1</v>
      </c>
      <c r="B2">
        <v>2002</v>
      </c>
      <c r="C2">
        <v>567</v>
      </c>
      <c r="D2">
        <f>N25</f>
        <v>494.80000000000018</v>
      </c>
      <c r="E2">
        <f>C2-D2</f>
        <v>72.199999999999818</v>
      </c>
      <c r="G2" s="5">
        <f>ABS(E2)</f>
        <v>72.199999999999818</v>
      </c>
      <c r="H2" s="5">
        <f>E2^2</f>
        <v>5212.8399999999738</v>
      </c>
      <c r="I2" s="5">
        <f>SQRT(H2)</f>
        <v>72.199999999999818</v>
      </c>
      <c r="J2" s="5">
        <f>C2/D2*100</f>
        <v>114.59175424413901</v>
      </c>
    </row>
    <row r="3" spans="1:21" x14ac:dyDescent="0.3">
      <c r="A3">
        <v>2</v>
      </c>
      <c r="B3">
        <v>2003</v>
      </c>
      <c r="C3">
        <v>682</v>
      </c>
      <c r="D3">
        <f>N26</f>
        <v>597.60000000000014</v>
      </c>
      <c r="E3">
        <f>C3-D3</f>
        <v>84.399999999999864</v>
      </c>
      <c r="G3" s="5">
        <f t="shared" ref="G3:G16" si="0">ABS(E3)</f>
        <v>84.399999999999864</v>
      </c>
      <c r="H3" s="5">
        <f t="shared" ref="H3:H16" si="1">E3^2</f>
        <v>7123.3599999999769</v>
      </c>
      <c r="I3" s="5">
        <f t="shared" ref="I3:I16" si="2">SQRT(H3)</f>
        <v>84.399999999999864</v>
      </c>
      <c r="J3" s="5">
        <f t="shared" ref="J3:J16" si="3">C3/D3*100</f>
        <v>114.12315930388218</v>
      </c>
      <c r="M3" s="4" t="s">
        <v>7</v>
      </c>
      <c r="N3" s="4"/>
    </row>
    <row r="4" spans="1:21" x14ac:dyDescent="0.3">
      <c r="A4">
        <v>3</v>
      </c>
      <c r="B4">
        <v>2004</v>
      </c>
      <c r="C4">
        <v>712</v>
      </c>
      <c r="D4">
        <f>N27</f>
        <v>700.4000000000002</v>
      </c>
      <c r="E4">
        <f>C4-D4</f>
        <v>11.599999999999795</v>
      </c>
      <c r="G4" s="5">
        <f t="shared" si="0"/>
        <v>11.599999999999795</v>
      </c>
      <c r="H4" s="5">
        <f t="shared" si="1"/>
        <v>134.55999999999526</v>
      </c>
      <c r="I4" s="5">
        <f t="shared" si="2"/>
        <v>11.599999999999795</v>
      </c>
      <c r="J4" s="5">
        <f t="shared" si="3"/>
        <v>101.65619645916617</v>
      </c>
      <c r="M4" s="1" t="s">
        <v>8</v>
      </c>
      <c r="N4" s="1">
        <v>0.97447393698955342</v>
      </c>
    </row>
    <row r="5" spans="1:21" x14ac:dyDescent="0.3">
      <c r="A5">
        <v>4</v>
      </c>
      <c r="B5">
        <v>2005</v>
      </c>
      <c r="C5">
        <v>572</v>
      </c>
      <c r="D5">
        <f>N28</f>
        <v>803.20000000000016</v>
      </c>
      <c r="E5">
        <f>C5-D5</f>
        <v>-231.20000000000016</v>
      </c>
      <c r="G5" s="5">
        <f t="shared" si="0"/>
        <v>231.20000000000016</v>
      </c>
      <c r="H5" s="5">
        <f t="shared" si="1"/>
        <v>53453.440000000075</v>
      </c>
      <c r="I5" s="5">
        <f t="shared" si="2"/>
        <v>231.20000000000016</v>
      </c>
      <c r="J5" s="5">
        <f t="shared" si="3"/>
        <v>71.215139442231063</v>
      </c>
      <c r="M5" s="1" t="s">
        <v>9</v>
      </c>
      <c r="N5" s="1">
        <v>0.94959945387192024</v>
      </c>
    </row>
    <row r="6" spans="1:21" x14ac:dyDescent="0.3">
      <c r="A6">
        <v>5</v>
      </c>
      <c r="B6">
        <v>2006</v>
      </c>
      <c r="C6">
        <v>847</v>
      </c>
      <c r="D6">
        <f>N29</f>
        <v>906.00000000000011</v>
      </c>
      <c r="E6">
        <f>C6-D6</f>
        <v>-59.000000000000114</v>
      </c>
      <c r="G6" s="5">
        <f t="shared" si="0"/>
        <v>59.000000000000114</v>
      </c>
      <c r="H6" s="5">
        <f t="shared" si="1"/>
        <v>3481.0000000000136</v>
      </c>
      <c r="I6" s="5">
        <f t="shared" si="2"/>
        <v>59.000000000000114</v>
      </c>
      <c r="J6" s="5">
        <f t="shared" si="3"/>
        <v>93.487858719646795</v>
      </c>
      <c r="M6" s="1" t="s">
        <v>10</v>
      </c>
      <c r="N6" s="1">
        <v>0.94572248878514487</v>
      </c>
    </row>
    <row r="7" spans="1:21" x14ac:dyDescent="0.3">
      <c r="A7">
        <v>6</v>
      </c>
      <c r="B7">
        <v>2007</v>
      </c>
      <c r="C7">
        <v>925</v>
      </c>
      <c r="D7">
        <f>N30</f>
        <v>1008.8000000000002</v>
      </c>
      <c r="E7">
        <f>C7-D7</f>
        <v>-83.800000000000182</v>
      </c>
      <c r="G7" s="5">
        <f t="shared" si="0"/>
        <v>83.800000000000182</v>
      </c>
      <c r="H7" s="5">
        <f t="shared" si="1"/>
        <v>7022.4400000000305</v>
      </c>
      <c r="I7" s="5">
        <f t="shared" si="2"/>
        <v>83.800000000000182</v>
      </c>
      <c r="J7" s="5">
        <f t="shared" si="3"/>
        <v>91.693100713719261</v>
      </c>
      <c r="M7" s="1" t="s">
        <v>11</v>
      </c>
      <c r="N7" s="1">
        <v>109.91269262464644</v>
      </c>
    </row>
    <row r="8" spans="1:21" ht="17.25" thickBot="1" x14ac:dyDescent="0.35">
      <c r="A8">
        <v>7</v>
      </c>
      <c r="B8">
        <v>2008</v>
      </c>
      <c r="C8">
        <v>1058</v>
      </c>
      <c r="D8">
        <f>N31</f>
        <v>1111.6000000000001</v>
      </c>
      <c r="E8">
        <f>C8-D8</f>
        <v>-53.600000000000136</v>
      </c>
      <c r="G8" s="5">
        <f t="shared" si="0"/>
        <v>53.600000000000136</v>
      </c>
      <c r="H8" s="5">
        <f t="shared" si="1"/>
        <v>2872.9600000000146</v>
      </c>
      <c r="I8" s="5">
        <f t="shared" si="2"/>
        <v>53.600000000000136</v>
      </c>
      <c r="J8" s="5">
        <f t="shared" si="3"/>
        <v>95.178121626484341</v>
      </c>
      <c r="M8" s="2" t="s">
        <v>12</v>
      </c>
      <c r="N8" s="2">
        <v>15</v>
      </c>
    </row>
    <row r="9" spans="1:21" x14ac:dyDescent="0.3">
      <c r="A9">
        <v>8</v>
      </c>
      <c r="B9">
        <v>2009</v>
      </c>
      <c r="C9">
        <v>1462</v>
      </c>
      <c r="D9">
        <f>N32</f>
        <v>1214.4000000000001</v>
      </c>
      <c r="E9">
        <f>C9-D9</f>
        <v>247.59999999999991</v>
      </c>
      <c r="G9" s="5">
        <f t="shared" si="0"/>
        <v>247.59999999999991</v>
      </c>
      <c r="H9" s="5">
        <f t="shared" si="1"/>
        <v>61305.759999999958</v>
      </c>
      <c r="I9" s="5">
        <f t="shared" si="2"/>
        <v>247.59999999999991</v>
      </c>
      <c r="J9" s="5">
        <f t="shared" si="3"/>
        <v>120.38866930171277</v>
      </c>
    </row>
    <row r="10" spans="1:21" ht="17.25" thickBot="1" x14ac:dyDescent="0.35">
      <c r="A10">
        <v>9</v>
      </c>
      <c r="B10">
        <v>2010</v>
      </c>
      <c r="C10">
        <v>1384</v>
      </c>
      <c r="D10">
        <f>N33</f>
        <v>1317.2</v>
      </c>
      <c r="E10">
        <f>C10-D10</f>
        <v>66.799999999999955</v>
      </c>
      <c r="G10" s="5">
        <f t="shared" si="0"/>
        <v>66.799999999999955</v>
      </c>
      <c r="H10" s="5">
        <f t="shared" si="1"/>
        <v>4462.2399999999943</v>
      </c>
      <c r="I10" s="5">
        <f t="shared" si="2"/>
        <v>66.799999999999955</v>
      </c>
      <c r="J10" s="5">
        <f t="shared" si="3"/>
        <v>105.07136349832979</v>
      </c>
      <c r="M10" t="s">
        <v>13</v>
      </c>
    </row>
    <row r="11" spans="1:21" x14ac:dyDescent="0.3">
      <c r="A11">
        <v>10</v>
      </c>
      <c r="B11">
        <v>2011</v>
      </c>
      <c r="C11">
        <v>1492</v>
      </c>
      <c r="D11">
        <f>N34</f>
        <v>1420</v>
      </c>
      <c r="E11">
        <f>C11-D11</f>
        <v>72</v>
      </c>
      <c r="G11" s="5">
        <f t="shared" si="0"/>
        <v>72</v>
      </c>
      <c r="H11" s="5">
        <f t="shared" si="1"/>
        <v>5184</v>
      </c>
      <c r="I11" s="5">
        <f t="shared" si="2"/>
        <v>72</v>
      </c>
      <c r="J11" s="5">
        <f t="shared" si="3"/>
        <v>105.07042253521126</v>
      </c>
      <c r="M11" s="3"/>
      <c r="N11" s="3" t="s">
        <v>17</v>
      </c>
      <c r="O11" s="3" t="s">
        <v>18</v>
      </c>
      <c r="P11" s="3" t="s">
        <v>19</v>
      </c>
      <c r="Q11" s="3" t="s">
        <v>20</v>
      </c>
      <c r="R11" s="3" t="s">
        <v>21</v>
      </c>
    </row>
    <row r="12" spans="1:21" x14ac:dyDescent="0.3">
      <c r="A12">
        <v>11</v>
      </c>
      <c r="B12">
        <v>2012</v>
      </c>
      <c r="C12">
        <v>1474</v>
      </c>
      <c r="D12">
        <f>N35</f>
        <v>1522.8</v>
      </c>
      <c r="E12">
        <f>C12-D12</f>
        <v>-48.799999999999955</v>
      </c>
      <c r="G12" s="5">
        <f t="shared" si="0"/>
        <v>48.799999999999955</v>
      </c>
      <c r="H12" s="5">
        <f t="shared" si="1"/>
        <v>2381.4399999999955</v>
      </c>
      <c r="I12" s="5">
        <f t="shared" si="2"/>
        <v>48.799999999999955</v>
      </c>
      <c r="J12" s="5">
        <f t="shared" si="3"/>
        <v>96.795376937220908</v>
      </c>
      <c r="M12" s="1" t="s">
        <v>14</v>
      </c>
      <c r="N12" s="1">
        <v>1</v>
      </c>
      <c r="O12" s="1">
        <v>2958995.2</v>
      </c>
      <c r="P12" s="1">
        <v>2958995.2</v>
      </c>
      <c r="Q12" s="1">
        <v>244.93371299913898</v>
      </c>
      <c r="R12" s="1">
        <v>8.1688029466730253E-10</v>
      </c>
    </row>
    <row r="13" spans="1:21" x14ac:dyDescent="0.3">
      <c r="A13">
        <v>12</v>
      </c>
      <c r="B13">
        <v>2013</v>
      </c>
      <c r="C13">
        <v>1582</v>
      </c>
      <c r="D13">
        <f>N36</f>
        <v>1625.6000000000001</v>
      </c>
      <c r="E13">
        <f>C13-D13</f>
        <v>-43.600000000000136</v>
      </c>
      <c r="G13" s="5">
        <f t="shared" si="0"/>
        <v>43.600000000000136</v>
      </c>
      <c r="H13" s="5">
        <f t="shared" si="1"/>
        <v>1900.9600000000119</v>
      </c>
      <c r="I13" s="5">
        <f t="shared" si="2"/>
        <v>43.600000000000136</v>
      </c>
      <c r="J13" s="5">
        <f t="shared" si="3"/>
        <v>97.317913385826756</v>
      </c>
      <c r="M13" s="1" t="s">
        <v>4</v>
      </c>
      <c r="N13" s="1">
        <v>13</v>
      </c>
      <c r="O13" s="1">
        <v>157050.40000000011</v>
      </c>
      <c r="P13" s="1">
        <v>12080.800000000008</v>
      </c>
      <c r="Q13" s="1"/>
      <c r="R13" s="1"/>
    </row>
    <row r="14" spans="1:21" ht="17.25" thickBot="1" x14ac:dyDescent="0.35">
      <c r="A14">
        <v>13</v>
      </c>
      <c r="B14">
        <v>2014</v>
      </c>
      <c r="C14">
        <v>1682</v>
      </c>
      <c r="D14">
        <f>N37</f>
        <v>1728.4</v>
      </c>
      <c r="E14">
        <f>C14-D14</f>
        <v>-46.400000000000091</v>
      </c>
      <c r="G14" s="5">
        <f t="shared" si="0"/>
        <v>46.400000000000091</v>
      </c>
      <c r="H14" s="5">
        <f t="shared" si="1"/>
        <v>2152.9600000000082</v>
      </c>
      <c r="I14" s="5">
        <f t="shared" si="2"/>
        <v>46.400000000000091</v>
      </c>
      <c r="J14" s="5">
        <f t="shared" si="3"/>
        <v>97.315436241610726</v>
      </c>
      <c r="M14" s="2" t="s">
        <v>15</v>
      </c>
      <c r="N14" s="2">
        <v>14</v>
      </c>
      <c r="O14" s="2">
        <v>3116045.6</v>
      </c>
      <c r="P14" s="2"/>
      <c r="Q14" s="2"/>
      <c r="R14" s="2"/>
    </row>
    <row r="15" spans="1:21" ht="17.25" thickBot="1" x14ac:dyDescent="0.35">
      <c r="A15">
        <v>14</v>
      </c>
      <c r="B15">
        <v>2015</v>
      </c>
      <c r="C15">
        <v>1825</v>
      </c>
      <c r="D15">
        <f>N38</f>
        <v>1831.2</v>
      </c>
      <c r="E15">
        <f>C15-D15</f>
        <v>-6.2000000000000455</v>
      </c>
      <c r="G15" s="5">
        <f t="shared" si="0"/>
        <v>6.2000000000000455</v>
      </c>
      <c r="H15" s="5">
        <f t="shared" si="1"/>
        <v>38.440000000000566</v>
      </c>
      <c r="I15" s="5">
        <f t="shared" si="2"/>
        <v>6.2000000000000455</v>
      </c>
      <c r="J15" s="5">
        <f t="shared" si="3"/>
        <v>99.661424202708602</v>
      </c>
    </row>
    <row r="16" spans="1:21" x14ac:dyDescent="0.3">
      <c r="A16">
        <v>15</v>
      </c>
      <c r="B16">
        <v>2016</v>
      </c>
      <c r="C16">
        <v>1952</v>
      </c>
      <c r="D16">
        <f>N39</f>
        <v>1934</v>
      </c>
      <c r="E16">
        <f>C16-D16</f>
        <v>18</v>
      </c>
      <c r="G16" s="5">
        <f t="shared" si="0"/>
        <v>18</v>
      </c>
      <c r="H16" s="5">
        <f t="shared" si="1"/>
        <v>324</v>
      </c>
      <c r="I16" s="5">
        <f t="shared" si="2"/>
        <v>18</v>
      </c>
      <c r="J16" s="5">
        <f t="shared" si="3"/>
        <v>100.93071354705275</v>
      </c>
      <c r="M16" s="3"/>
      <c r="N16" s="3" t="s">
        <v>22</v>
      </c>
      <c r="O16" s="3" t="s">
        <v>11</v>
      </c>
      <c r="P16" s="3" t="s">
        <v>23</v>
      </c>
      <c r="Q16" s="3" t="s">
        <v>24</v>
      </c>
      <c r="R16" s="3" t="s">
        <v>25</v>
      </c>
      <c r="S16" s="3" t="s">
        <v>26</v>
      </c>
      <c r="T16" s="3" t="s">
        <v>27</v>
      </c>
      <c r="U16" s="3" t="s">
        <v>28</v>
      </c>
    </row>
    <row r="17" spans="5:21" x14ac:dyDescent="0.3">
      <c r="E17">
        <f>SUM(E2:E16)</f>
        <v>-1.4779288903810084E-12</v>
      </c>
      <c r="G17" s="6" t="s">
        <v>32</v>
      </c>
      <c r="H17" s="6" t="s">
        <v>33</v>
      </c>
      <c r="I17" s="6" t="s">
        <v>34</v>
      </c>
      <c r="J17" s="6" t="s">
        <v>35</v>
      </c>
      <c r="K17" s="6" t="s">
        <v>36</v>
      </c>
      <c r="M17" s="1" t="s">
        <v>16</v>
      </c>
      <c r="N17" s="1">
        <v>392.00000000000023</v>
      </c>
      <c r="O17" s="1">
        <v>59.721958951062412</v>
      </c>
      <c r="P17" s="1">
        <v>6.5637498649569466</v>
      </c>
      <c r="Q17" s="1">
        <v>1.8144315072934571E-5</v>
      </c>
      <c r="R17" s="1">
        <v>262.97855177956751</v>
      </c>
      <c r="S17" s="1">
        <v>521.02144822043294</v>
      </c>
      <c r="T17" s="1">
        <v>262.97855177956751</v>
      </c>
      <c r="U17" s="1">
        <v>521.02144822043294</v>
      </c>
    </row>
    <row r="18" spans="5:21" ht="17.25" thickBot="1" x14ac:dyDescent="0.35">
      <c r="G18" s="5">
        <f>AVERAGE(G2:G16)</f>
        <v>76.346666666666678</v>
      </c>
      <c r="H18" s="5">
        <f t="shared" ref="H18:J18" si="4">AVERAGE(H2:H16)</f>
        <v>10470.026666666672</v>
      </c>
      <c r="I18" s="5">
        <f t="shared" si="4"/>
        <v>76.346666666666678</v>
      </c>
      <c r="J18" s="5">
        <f t="shared" si="4"/>
        <v>100.29977667726283</v>
      </c>
      <c r="K18">
        <v>-1.9358132514595799E-14</v>
      </c>
      <c r="M18" s="2" t="s">
        <v>0</v>
      </c>
      <c r="N18" s="2">
        <v>102.79999999999998</v>
      </c>
      <c r="O18" s="2">
        <v>6.5685397376977415</v>
      </c>
      <c r="P18" s="2">
        <v>15.650358238683832</v>
      </c>
      <c r="Q18" s="2">
        <v>8.1688029466730253E-10</v>
      </c>
      <c r="R18" s="2">
        <v>88.609532631947445</v>
      </c>
      <c r="S18" s="2">
        <v>116.99046736805252</v>
      </c>
      <c r="T18" s="2">
        <v>88.609532631947445</v>
      </c>
      <c r="U18" s="2">
        <v>116.99046736805252</v>
      </c>
    </row>
    <row r="22" spans="5:21" x14ac:dyDescent="0.3">
      <c r="M22" t="s">
        <v>29</v>
      </c>
    </row>
    <row r="23" spans="5:21" ht="17.25" thickBot="1" x14ac:dyDescent="0.35"/>
    <row r="24" spans="5:21" x14ac:dyDescent="0.3">
      <c r="M24" s="3" t="s">
        <v>12</v>
      </c>
      <c r="N24" s="3" t="s">
        <v>30</v>
      </c>
      <c r="O24" s="3" t="s">
        <v>4</v>
      </c>
      <c r="P24" s="3" t="s">
        <v>31</v>
      </c>
    </row>
    <row r="25" spans="5:21" x14ac:dyDescent="0.3">
      <c r="M25" s="1">
        <v>1</v>
      </c>
      <c r="N25" s="1">
        <v>494.80000000000018</v>
      </c>
      <c r="O25" s="1">
        <v>72.199999999999818</v>
      </c>
      <c r="P25" s="1">
        <v>0.68168178887196962</v>
      </c>
    </row>
    <row r="26" spans="5:21" x14ac:dyDescent="0.3">
      <c r="M26" s="1">
        <v>2</v>
      </c>
      <c r="N26" s="1">
        <v>597.60000000000014</v>
      </c>
      <c r="O26" s="1">
        <v>84.399999999999864</v>
      </c>
      <c r="P26" s="1">
        <v>0.79686901635449148</v>
      </c>
    </row>
    <row r="27" spans="5:21" x14ac:dyDescent="0.3">
      <c r="M27" s="1">
        <v>3</v>
      </c>
      <c r="N27" s="1">
        <v>700.4000000000002</v>
      </c>
      <c r="O27" s="1">
        <v>11.599999999999795</v>
      </c>
      <c r="P27" s="1">
        <v>0.10952228186862505</v>
      </c>
    </row>
    <row r="28" spans="5:21" x14ac:dyDescent="0.3">
      <c r="M28" s="1">
        <v>4</v>
      </c>
      <c r="N28" s="1">
        <v>803.20000000000016</v>
      </c>
      <c r="O28" s="1">
        <v>-231.20000000000016</v>
      </c>
      <c r="P28" s="1">
        <v>-2.1828923765540149</v>
      </c>
    </row>
    <row r="29" spans="5:21" x14ac:dyDescent="0.3">
      <c r="M29" s="1">
        <v>5</v>
      </c>
      <c r="N29" s="1">
        <v>906.00000000000011</v>
      </c>
      <c r="O29" s="1">
        <v>-59.000000000000114</v>
      </c>
      <c r="P29" s="1">
        <v>-0.55705298536629344</v>
      </c>
    </row>
    <row r="30" spans="5:21" x14ac:dyDescent="0.3">
      <c r="M30" s="1">
        <v>6</v>
      </c>
      <c r="N30" s="1">
        <v>1008.8000000000002</v>
      </c>
      <c r="O30" s="1">
        <v>-83.800000000000182</v>
      </c>
      <c r="P30" s="1">
        <v>-0.79120407074060006</v>
      </c>
    </row>
    <row r="31" spans="5:21" x14ac:dyDescent="0.3">
      <c r="M31" s="1">
        <v>7</v>
      </c>
      <c r="N31" s="1">
        <v>1111.6000000000001</v>
      </c>
      <c r="O31" s="1">
        <v>-53.600000000000136</v>
      </c>
      <c r="P31" s="1">
        <v>-0.50606847484124318</v>
      </c>
    </row>
    <row r="32" spans="5:21" x14ac:dyDescent="0.3">
      <c r="M32" s="1">
        <v>8</v>
      </c>
      <c r="N32" s="1">
        <v>1214.4000000000001</v>
      </c>
      <c r="O32" s="1">
        <v>247.59999999999991</v>
      </c>
      <c r="P32" s="1">
        <v>2.3377342233337957</v>
      </c>
    </row>
    <row r="33" spans="13:16" x14ac:dyDescent="0.3">
      <c r="M33" s="1">
        <v>9</v>
      </c>
      <c r="N33" s="1">
        <v>1317.2</v>
      </c>
      <c r="O33" s="1">
        <v>66.799999999999955</v>
      </c>
      <c r="P33" s="1">
        <v>0.63069727834692046</v>
      </c>
    </row>
    <row r="34" spans="13:16" x14ac:dyDescent="0.3">
      <c r="M34" s="1">
        <v>10</v>
      </c>
      <c r="N34" s="1">
        <v>1420</v>
      </c>
      <c r="O34" s="1">
        <v>72</v>
      </c>
      <c r="P34" s="1">
        <v>0.67979347366733989</v>
      </c>
    </row>
    <row r="35" spans="13:16" x14ac:dyDescent="0.3">
      <c r="M35" s="1">
        <v>11</v>
      </c>
      <c r="N35" s="1">
        <v>1522.8</v>
      </c>
      <c r="O35" s="1">
        <v>-48.799999999999955</v>
      </c>
      <c r="P35" s="1">
        <v>-0.46074890993008544</v>
      </c>
    </row>
    <row r="36" spans="13:16" x14ac:dyDescent="0.3">
      <c r="M36" s="1">
        <v>12</v>
      </c>
      <c r="N36" s="1">
        <v>1625.6000000000001</v>
      </c>
      <c r="O36" s="1">
        <v>-43.600000000000136</v>
      </c>
      <c r="P36" s="1">
        <v>-0.41165271460966818</v>
      </c>
    </row>
    <row r="37" spans="13:16" x14ac:dyDescent="0.3">
      <c r="M37" s="1">
        <v>13</v>
      </c>
      <c r="N37" s="1">
        <v>1728.4</v>
      </c>
      <c r="O37" s="1">
        <v>-46.400000000000091</v>
      </c>
      <c r="P37" s="1">
        <v>-0.43808912747450873</v>
      </c>
    </row>
    <row r="38" spans="13:16" x14ac:dyDescent="0.3">
      <c r="M38" s="1">
        <v>14</v>
      </c>
      <c r="N38" s="1">
        <v>1831.2</v>
      </c>
      <c r="O38" s="1">
        <v>-6.2000000000000455</v>
      </c>
      <c r="P38" s="1">
        <v>-5.8537771343576912E-2</v>
      </c>
    </row>
    <row r="39" spans="13:16" ht="17.25" thickBot="1" x14ac:dyDescent="0.35">
      <c r="M39" s="2">
        <v>15</v>
      </c>
      <c r="N39" s="2">
        <v>1934</v>
      </c>
      <c r="O39" s="2">
        <v>18</v>
      </c>
      <c r="P39" s="2">
        <v>0.16994836841683497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2018-08-18T06:01:44Z</dcterms:modified>
</cp:coreProperties>
</file>