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2495"/>
  </bookViews>
  <sheets>
    <sheet name="손해액현금흐름" sheetId="1" r:id="rId1"/>
    <sheet name="보험료현금흐름" sheetId="4" r:id="rId2"/>
    <sheet name="보험료결손준비금" sheetId="5" r:id="rId3"/>
  </sheets>
  <definedNames>
    <definedName name="손조비율">손해액현금흐름!$O$59</definedName>
    <definedName name="유지비율">보험료현금흐름!$H$144</definedName>
    <definedName name="할인율">손해액현금흐름!$N$59</definedName>
  </definedNames>
  <calcPr calcId="145621"/>
</workbook>
</file>

<file path=xl/calcChain.xml><?xml version="1.0" encoding="utf-8"?>
<calcChain xmlns="http://schemas.openxmlformats.org/spreadsheetml/2006/main">
  <c r="B10" i="5" l="1"/>
  <c r="B3" i="5"/>
  <c r="I171" i="4"/>
  <c r="G171" i="4"/>
  <c r="F171" i="4"/>
  <c r="E171" i="4"/>
  <c r="D171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H148" i="4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47" i="4"/>
  <c r="H146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B141" i="4"/>
  <c r="C140" i="4"/>
  <c r="D140" i="4" s="1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N127" i="4"/>
  <c r="M127" i="4"/>
  <c r="L127" i="4"/>
  <c r="K127" i="4"/>
  <c r="J127" i="4"/>
  <c r="I127" i="4"/>
  <c r="H127" i="4"/>
  <c r="G127" i="4"/>
  <c r="F127" i="4"/>
  <c r="E127" i="4"/>
  <c r="D127" i="4"/>
  <c r="M126" i="4"/>
  <c r="L126" i="4"/>
  <c r="K126" i="4"/>
  <c r="J126" i="4"/>
  <c r="I126" i="4"/>
  <c r="H126" i="4"/>
  <c r="G126" i="4"/>
  <c r="F126" i="4"/>
  <c r="E126" i="4"/>
  <c r="D126" i="4"/>
  <c r="L125" i="4"/>
  <c r="K125" i="4"/>
  <c r="J125" i="4"/>
  <c r="I125" i="4"/>
  <c r="H125" i="4"/>
  <c r="G125" i="4"/>
  <c r="F125" i="4"/>
  <c r="E125" i="4"/>
  <c r="D125" i="4"/>
  <c r="K124" i="4"/>
  <c r="J124" i="4"/>
  <c r="I124" i="4"/>
  <c r="H124" i="4"/>
  <c r="G124" i="4"/>
  <c r="F124" i="4"/>
  <c r="E124" i="4"/>
  <c r="D124" i="4"/>
  <c r="J123" i="4"/>
  <c r="I123" i="4"/>
  <c r="H123" i="4"/>
  <c r="G123" i="4"/>
  <c r="F123" i="4"/>
  <c r="E123" i="4"/>
  <c r="D123" i="4"/>
  <c r="I122" i="4"/>
  <c r="H122" i="4"/>
  <c r="G122" i="4"/>
  <c r="F122" i="4"/>
  <c r="E122" i="4"/>
  <c r="D122" i="4"/>
  <c r="H121" i="4"/>
  <c r="G121" i="4"/>
  <c r="F121" i="4"/>
  <c r="E121" i="4"/>
  <c r="D121" i="4"/>
  <c r="G120" i="4"/>
  <c r="F120" i="4"/>
  <c r="E120" i="4"/>
  <c r="D120" i="4"/>
  <c r="F119" i="4"/>
  <c r="E119" i="4"/>
  <c r="D119" i="4"/>
  <c r="E118" i="4"/>
  <c r="D118" i="4"/>
  <c r="D117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G114" i="4"/>
  <c r="I114" i="4" s="1"/>
  <c r="K114" i="4" s="1"/>
  <c r="M114" i="4" s="1"/>
  <c r="O114" i="4" s="1"/>
  <c r="Q114" i="4" s="1"/>
  <c r="S114" i="4" s="1"/>
  <c r="U114" i="4" s="1"/>
  <c r="W114" i="4" s="1"/>
  <c r="Y114" i="4" s="1"/>
  <c r="E114" i="4"/>
  <c r="D114" i="4"/>
  <c r="F114" i="4" s="1"/>
  <c r="H114" i="4" s="1"/>
  <c r="J114" i="4" s="1"/>
  <c r="L114" i="4" s="1"/>
  <c r="N114" i="4" s="1"/>
  <c r="P114" i="4" s="1"/>
  <c r="R114" i="4" s="1"/>
  <c r="T114" i="4" s="1"/>
  <c r="V114" i="4" s="1"/>
  <c r="X114" i="4" s="1"/>
  <c r="C110" i="4"/>
  <c r="D110" i="4" s="1"/>
  <c r="E110" i="4" s="1"/>
  <c r="F110" i="4" s="1"/>
  <c r="G110" i="4" s="1"/>
  <c r="H110" i="4" s="1"/>
  <c r="I110" i="4" s="1"/>
  <c r="J110" i="4" s="1"/>
  <c r="K110" i="4" s="1"/>
  <c r="L110" i="4" s="1"/>
  <c r="M110" i="4" s="1"/>
  <c r="N110" i="4" s="1"/>
  <c r="O110" i="4" s="1"/>
  <c r="P110" i="4" s="1"/>
  <c r="Q110" i="4" s="1"/>
  <c r="R110" i="4" s="1"/>
  <c r="S110" i="4" s="1"/>
  <c r="T110" i="4" s="1"/>
  <c r="U110" i="4" s="1"/>
  <c r="V110" i="4" s="1"/>
  <c r="W110" i="4" s="1"/>
  <c r="X110" i="4" s="1"/>
  <c r="Y110" i="4" s="1"/>
  <c r="C109" i="4"/>
  <c r="D109" i="4" s="1"/>
  <c r="E109" i="4" s="1"/>
  <c r="F109" i="4" s="1"/>
  <c r="G109" i="4" s="1"/>
  <c r="H109" i="4" s="1"/>
  <c r="I109" i="4" s="1"/>
  <c r="J109" i="4" s="1"/>
  <c r="K109" i="4" s="1"/>
  <c r="L109" i="4" s="1"/>
  <c r="M109" i="4" s="1"/>
  <c r="N109" i="4" s="1"/>
  <c r="O109" i="4" s="1"/>
  <c r="P109" i="4" s="1"/>
  <c r="Q109" i="4" s="1"/>
  <c r="R109" i="4" s="1"/>
  <c r="S109" i="4" s="1"/>
  <c r="T109" i="4" s="1"/>
  <c r="U109" i="4" s="1"/>
  <c r="V109" i="4" s="1"/>
  <c r="W109" i="4" s="1"/>
  <c r="X109" i="4" s="1"/>
  <c r="Y109" i="4" s="1"/>
  <c r="D108" i="4"/>
  <c r="E108" i="4" s="1"/>
  <c r="F108" i="4" s="1"/>
  <c r="G108" i="4" s="1"/>
  <c r="H108" i="4" s="1"/>
  <c r="I108" i="4" s="1"/>
  <c r="J108" i="4" s="1"/>
  <c r="K108" i="4" s="1"/>
  <c r="L108" i="4" s="1"/>
  <c r="M108" i="4" s="1"/>
  <c r="N108" i="4" s="1"/>
  <c r="O108" i="4" s="1"/>
  <c r="P108" i="4" s="1"/>
  <c r="Q108" i="4" s="1"/>
  <c r="R108" i="4" s="1"/>
  <c r="S108" i="4" s="1"/>
  <c r="T108" i="4" s="1"/>
  <c r="U108" i="4" s="1"/>
  <c r="V108" i="4" s="1"/>
  <c r="W108" i="4" s="1"/>
  <c r="X108" i="4" s="1"/>
  <c r="Y108" i="4" s="1"/>
  <c r="C108" i="4"/>
  <c r="C107" i="4"/>
  <c r="D107" i="4" s="1"/>
  <c r="E107" i="4" s="1"/>
  <c r="F107" i="4" s="1"/>
  <c r="G107" i="4" s="1"/>
  <c r="H107" i="4" s="1"/>
  <c r="I107" i="4" s="1"/>
  <c r="J107" i="4" s="1"/>
  <c r="K107" i="4" s="1"/>
  <c r="L107" i="4" s="1"/>
  <c r="M107" i="4" s="1"/>
  <c r="N107" i="4" s="1"/>
  <c r="O107" i="4" s="1"/>
  <c r="P107" i="4" s="1"/>
  <c r="Q107" i="4" s="1"/>
  <c r="R107" i="4" s="1"/>
  <c r="S107" i="4" s="1"/>
  <c r="T107" i="4" s="1"/>
  <c r="U107" i="4" s="1"/>
  <c r="V107" i="4" s="1"/>
  <c r="W107" i="4" s="1"/>
  <c r="X107" i="4" s="1"/>
  <c r="Y107" i="4" s="1"/>
  <c r="C106" i="4"/>
  <c r="D106" i="4" s="1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C105" i="4"/>
  <c r="D105" i="4" s="1"/>
  <c r="E105" i="4" s="1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D104" i="4"/>
  <c r="E104" i="4" s="1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C104" i="4"/>
  <c r="C103" i="4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F102" i="4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C102" i="4"/>
  <c r="D102" i="4" s="1"/>
  <c r="E102" i="4" s="1"/>
  <c r="E101" i="4"/>
  <c r="F101" i="4" s="1"/>
  <c r="G101" i="4" s="1"/>
  <c r="H101" i="4" s="1"/>
  <c r="I101" i="4" s="1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C101" i="4"/>
  <c r="D101" i="4" s="1"/>
  <c r="E100" i="4"/>
  <c r="F100" i="4" s="1"/>
  <c r="G100" i="4" s="1"/>
  <c r="H100" i="4" s="1"/>
  <c r="I100" i="4" s="1"/>
  <c r="J100" i="4" s="1"/>
  <c r="K100" i="4" s="1"/>
  <c r="L100" i="4" s="1"/>
  <c r="M100" i="4" s="1"/>
  <c r="N100" i="4" s="1"/>
  <c r="O100" i="4" s="1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D100" i="4"/>
  <c r="C100" i="4"/>
  <c r="C99" i="4"/>
  <c r="D99" i="4" s="1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D98" i="4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O98" i="4" s="1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C98" i="4"/>
  <c r="F97" i="4"/>
  <c r="G97" i="4" s="1"/>
  <c r="H97" i="4" s="1"/>
  <c r="I97" i="4" s="1"/>
  <c r="J97" i="4" s="1"/>
  <c r="K97" i="4" s="1"/>
  <c r="L97" i="4" s="1"/>
  <c r="M97" i="4" s="1"/>
  <c r="N97" i="4" s="1"/>
  <c r="O97" i="4" s="1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E97" i="4"/>
  <c r="C97" i="4"/>
  <c r="D97" i="4" s="1"/>
  <c r="D96" i="4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O96" i="4" s="1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C96" i="4"/>
  <c r="D95" i="4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O95" i="4" s="1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C95" i="4"/>
  <c r="C94" i="4"/>
  <c r="D94" i="4" s="1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O94" i="4" s="1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C93" i="4"/>
  <c r="D93" i="4" s="1"/>
  <c r="E93" i="4" s="1"/>
  <c r="F93" i="4" s="1"/>
  <c r="G93" i="4" s="1"/>
  <c r="H93" i="4" s="1"/>
  <c r="I93" i="4" s="1"/>
  <c r="J93" i="4" s="1"/>
  <c r="K93" i="4" s="1"/>
  <c r="L93" i="4" s="1"/>
  <c r="M93" i="4" s="1"/>
  <c r="N93" i="4" s="1"/>
  <c r="O93" i="4" s="1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E92" i="4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D92" i="4"/>
  <c r="C92" i="4"/>
  <c r="D91" i="4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C91" i="4"/>
  <c r="C90" i="4"/>
  <c r="D90" i="4" s="1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C89" i="4"/>
  <c r="D89" i="4" s="1"/>
  <c r="E89" i="4" s="1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E88" i="4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D88" i="4"/>
  <c r="C88" i="4"/>
  <c r="D87" i="4"/>
  <c r="E87" i="4" s="1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C87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D86" i="4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C86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Y71" i="4"/>
  <c r="X71" i="4"/>
  <c r="W71" i="4"/>
  <c r="V71" i="4"/>
  <c r="U71" i="4"/>
  <c r="T71" i="4"/>
  <c r="S71" i="4"/>
  <c r="R71" i="4"/>
  <c r="Q71" i="4"/>
  <c r="P71" i="4"/>
  <c r="O71" i="4"/>
  <c r="N71" i="4"/>
  <c r="Y70" i="4"/>
  <c r="X70" i="4"/>
  <c r="W70" i="4"/>
  <c r="V70" i="4"/>
  <c r="U70" i="4"/>
  <c r="T70" i="4"/>
  <c r="S70" i="4"/>
  <c r="R70" i="4"/>
  <c r="Q70" i="4"/>
  <c r="P70" i="4"/>
  <c r="O70" i="4"/>
  <c r="Y69" i="4"/>
  <c r="X69" i="4"/>
  <c r="W69" i="4"/>
  <c r="V69" i="4"/>
  <c r="U69" i="4"/>
  <c r="T69" i="4"/>
  <c r="S69" i="4"/>
  <c r="R69" i="4"/>
  <c r="Q69" i="4"/>
  <c r="P69" i="4"/>
  <c r="Y68" i="4"/>
  <c r="X68" i="4"/>
  <c r="W68" i="4"/>
  <c r="V68" i="4"/>
  <c r="U68" i="4"/>
  <c r="T68" i="4"/>
  <c r="S68" i="4"/>
  <c r="R68" i="4"/>
  <c r="Q68" i="4"/>
  <c r="Y67" i="4"/>
  <c r="X67" i="4"/>
  <c r="W67" i="4"/>
  <c r="V67" i="4"/>
  <c r="U67" i="4"/>
  <c r="T67" i="4"/>
  <c r="S67" i="4"/>
  <c r="R67" i="4"/>
  <c r="Y66" i="4"/>
  <c r="X66" i="4"/>
  <c r="W66" i="4"/>
  <c r="V66" i="4"/>
  <c r="U66" i="4"/>
  <c r="T66" i="4"/>
  <c r="S66" i="4"/>
  <c r="Y65" i="4"/>
  <c r="X65" i="4"/>
  <c r="W65" i="4"/>
  <c r="V65" i="4"/>
  <c r="U65" i="4"/>
  <c r="T65" i="4"/>
  <c r="Y64" i="4"/>
  <c r="X64" i="4"/>
  <c r="W64" i="4"/>
  <c r="V64" i="4"/>
  <c r="U64" i="4"/>
  <c r="Y63" i="4"/>
  <c r="X63" i="4"/>
  <c r="W63" i="4"/>
  <c r="V63" i="4"/>
  <c r="Y62" i="4"/>
  <c r="X62" i="4"/>
  <c r="W62" i="4"/>
  <c r="Y61" i="4"/>
  <c r="X61" i="4"/>
  <c r="Y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D69" i="4"/>
  <c r="E69" i="4"/>
  <c r="F69" i="4"/>
  <c r="G69" i="4"/>
  <c r="H69" i="4"/>
  <c r="I69" i="4"/>
  <c r="J69" i="4"/>
  <c r="K69" i="4"/>
  <c r="L69" i="4"/>
  <c r="M69" i="4"/>
  <c r="N69" i="4"/>
  <c r="O69" i="4"/>
  <c r="D70" i="4"/>
  <c r="E70" i="4"/>
  <c r="F70" i="4"/>
  <c r="G70" i="4"/>
  <c r="H70" i="4"/>
  <c r="I70" i="4"/>
  <c r="J70" i="4"/>
  <c r="K70" i="4"/>
  <c r="L70" i="4"/>
  <c r="M70" i="4"/>
  <c r="N70" i="4"/>
  <c r="D71" i="4"/>
  <c r="E71" i="4"/>
  <c r="F71" i="4"/>
  <c r="G71" i="4"/>
  <c r="H71" i="4"/>
  <c r="I71" i="4"/>
  <c r="J71" i="4"/>
  <c r="K71" i="4"/>
  <c r="L71" i="4"/>
  <c r="M71" i="4"/>
  <c r="D72" i="4"/>
  <c r="E72" i="4"/>
  <c r="F72" i="4"/>
  <c r="G72" i="4"/>
  <c r="H72" i="4"/>
  <c r="I72" i="4"/>
  <c r="J72" i="4"/>
  <c r="K72" i="4"/>
  <c r="L72" i="4"/>
  <c r="D73" i="4"/>
  <c r="E73" i="4"/>
  <c r="F73" i="4"/>
  <c r="G73" i="4"/>
  <c r="H73" i="4"/>
  <c r="I73" i="4"/>
  <c r="J73" i="4"/>
  <c r="K73" i="4"/>
  <c r="D74" i="4"/>
  <c r="E74" i="4"/>
  <c r="F74" i="4"/>
  <c r="G74" i="4"/>
  <c r="H74" i="4"/>
  <c r="I74" i="4"/>
  <c r="J74" i="4"/>
  <c r="D75" i="4"/>
  <c r="E75" i="4"/>
  <c r="F75" i="4"/>
  <c r="G75" i="4"/>
  <c r="H75" i="4"/>
  <c r="I75" i="4"/>
  <c r="D76" i="4"/>
  <c r="E76" i="4"/>
  <c r="F76" i="4"/>
  <c r="G76" i="4"/>
  <c r="H76" i="4"/>
  <c r="D77" i="4"/>
  <c r="E77" i="4"/>
  <c r="F77" i="4"/>
  <c r="G77" i="4"/>
  <c r="D78" i="4"/>
  <c r="E78" i="4"/>
  <c r="F78" i="4"/>
  <c r="D79" i="4"/>
  <c r="E79" i="4"/>
  <c r="D80" i="4"/>
  <c r="D81" i="4"/>
  <c r="D82" i="4"/>
  <c r="C82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B59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Q38" i="4"/>
  <c r="P39" i="4"/>
  <c r="O40" i="4"/>
  <c r="N41" i="4"/>
  <c r="M42" i="4"/>
  <c r="L43" i="4"/>
  <c r="K44" i="4"/>
  <c r="J45" i="4"/>
  <c r="I46" i="4"/>
  <c r="H47" i="4"/>
  <c r="G48" i="4"/>
  <c r="F49" i="4"/>
  <c r="E50" i="4"/>
  <c r="D51" i="4"/>
  <c r="C52" i="4"/>
  <c r="R37" i="4"/>
  <c r="S36" i="4"/>
  <c r="T35" i="4"/>
  <c r="U34" i="4"/>
  <c r="W32" i="4"/>
  <c r="X31" i="4"/>
  <c r="V33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Y30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M41" i="4"/>
  <c r="M40" i="4"/>
  <c r="M39" i="4"/>
  <c r="M38" i="4"/>
  <c r="M37" i="4"/>
  <c r="M36" i="4"/>
  <c r="M35" i="4"/>
  <c r="M34" i="4"/>
  <c r="M33" i="4"/>
  <c r="M32" i="4"/>
  <c r="M31" i="4"/>
  <c r="M30" i="4"/>
  <c r="N40" i="4"/>
  <c r="N39" i="4"/>
  <c r="N38" i="4"/>
  <c r="N37" i="4"/>
  <c r="N36" i="4"/>
  <c r="N35" i="4"/>
  <c r="N34" i="4"/>
  <c r="N33" i="4"/>
  <c r="N32" i="4"/>
  <c r="N31" i="4"/>
  <c r="N30" i="4"/>
  <c r="O39" i="4"/>
  <c r="O38" i="4"/>
  <c r="O37" i="4"/>
  <c r="O36" i="4"/>
  <c r="O35" i="4"/>
  <c r="O34" i="4"/>
  <c r="O33" i="4"/>
  <c r="O32" i="4"/>
  <c r="O31" i="4"/>
  <c r="O30" i="4"/>
  <c r="P38" i="4"/>
  <c r="P37" i="4"/>
  <c r="P36" i="4"/>
  <c r="P35" i="4"/>
  <c r="P34" i="4"/>
  <c r="P33" i="4"/>
  <c r="P32" i="4"/>
  <c r="P31" i="4"/>
  <c r="P30" i="4"/>
  <c r="Q37" i="4"/>
  <c r="Q36" i="4"/>
  <c r="Q35" i="4"/>
  <c r="Q34" i="4"/>
  <c r="Q33" i="4"/>
  <c r="Q32" i="4"/>
  <c r="Q31" i="4"/>
  <c r="Q30" i="4"/>
  <c r="R36" i="4"/>
  <c r="R35" i="4"/>
  <c r="R34" i="4"/>
  <c r="R33" i="4"/>
  <c r="R32" i="4"/>
  <c r="R31" i="4"/>
  <c r="R30" i="4"/>
  <c r="S35" i="4"/>
  <c r="S34" i="4"/>
  <c r="S33" i="4"/>
  <c r="S32" i="4"/>
  <c r="S31" i="4"/>
  <c r="S30" i="4"/>
  <c r="T34" i="4"/>
  <c r="T33" i="4"/>
  <c r="T32" i="4"/>
  <c r="T31" i="4"/>
  <c r="T30" i="4"/>
  <c r="U33" i="4"/>
  <c r="U32" i="4"/>
  <c r="U31" i="4"/>
  <c r="U30" i="4"/>
  <c r="V32" i="4"/>
  <c r="V31" i="4"/>
  <c r="V30" i="4"/>
  <c r="W31" i="4"/>
  <c r="W30" i="4"/>
  <c r="X30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B117" i="1"/>
  <c r="C116" i="1"/>
  <c r="D116" i="1" s="1"/>
  <c r="E90" i="1"/>
  <c r="G90" i="1" s="1"/>
  <c r="I90" i="1" s="1"/>
  <c r="K90" i="1" s="1"/>
  <c r="M90" i="1" s="1"/>
  <c r="O90" i="1" s="1"/>
  <c r="Q90" i="1" s="1"/>
  <c r="S90" i="1" s="1"/>
  <c r="U90" i="1" s="1"/>
  <c r="W90" i="1" s="1"/>
  <c r="Y90" i="1" s="1"/>
  <c r="D90" i="1"/>
  <c r="F90" i="1" s="1"/>
  <c r="H90" i="1" s="1"/>
  <c r="J90" i="1" s="1"/>
  <c r="L90" i="1" s="1"/>
  <c r="N90" i="1" s="1"/>
  <c r="P90" i="1" s="1"/>
  <c r="R90" i="1" s="1"/>
  <c r="T90" i="1" s="1"/>
  <c r="V90" i="1" s="1"/>
  <c r="X90" i="1" s="1"/>
  <c r="X142" i="1"/>
  <c r="W141" i="1" s="1"/>
  <c r="V140" i="1" s="1"/>
  <c r="U139" i="1" s="1"/>
  <c r="T138" i="1" s="1"/>
  <c r="S137" i="1" s="1"/>
  <c r="R136" i="1" s="1"/>
  <c r="Q135" i="1" s="1"/>
  <c r="P134" i="1" s="1"/>
  <c r="O133" i="1" s="1"/>
  <c r="N132" i="1" s="1"/>
  <c r="M131" i="1" s="1"/>
  <c r="L130" i="1" s="1"/>
  <c r="K129" i="1" s="1"/>
  <c r="J128" i="1" s="1"/>
  <c r="I127" i="1" s="1"/>
  <c r="H126" i="1" s="1"/>
  <c r="G125" i="1" s="1"/>
  <c r="F124" i="1" s="1"/>
  <c r="E123" i="1" s="1"/>
  <c r="D122" i="1" s="1"/>
  <c r="C121" i="1" s="1"/>
  <c r="B120" i="1" s="1"/>
  <c r="J86" i="1"/>
  <c r="B87" i="1"/>
  <c r="B86" i="1"/>
  <c r="Y55" i="1"/>
  <c r="D61" i="1"/>
  <c r="AA4" i="1"/>
  <c r="C61" i="1" s="1"/>
  <c r="K61" i="1" s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A27" i="1" s="1"/>
  <c r="C84" i="1" s="1"/>
  <c r="K84" i="1" s="1"/>
  <c r="Y57" i="1"/>
  <c r="X143" i="1" s="1"/>
  <c r="W142" i="1" s="1"/>
  <c r="V141" i="1" s="1"/>
  <c r="U140" i="1" s="1"/>
  <c r="T139" i="1" s="1"/>
  <c r="S138" i="1" s="1"/>
  <c r="R137" i="1" s="1"/>
  <c r="Q136" i="1" s="1"/>
  <c r="P135" i="1" s="1"/>
  <c r="O134" i="1" s="1"/>
  <c r="N133" i="1" s="1"/>
  <c r="M132" i="1" s="1"/>
  <c r="L131" i="1" s="1"/>
  <c r="K130" i="1" s="1"/>
  <c r="J129" i="1" s="1"/>
  <c r="I128" i="1" s="1"/>
  <c r="H127" i="1" s="1"/>
  <c r="G126" i="1" s="1"/>
  <c r="F125" i="1" s="1"/>
  <c r="E124" i="1" s="1"/>
  <c r="D123" i="1" s="1"/>
  <c r="C122" i="1" s="1"/>
  <c r="B121" i="1" s="1"/>
  <c r="A120" i="1" s="1"/>
  <c r="X57" i="1"/>
  <c r="D62" i="1" s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M42" i="1"/>
  <c r="M41" i="1"/>
  <c r="M40" i="1"/>
  <c r="M39" i="1"/>
  <c r="M38" i="1"/>
  <c r="M37" i="1"/>
  <c r="M36" i="1"/>
  <c r="M35" i="1"/>
  <c r="M34" i="1"/>
  <c r="M33" i="1"/>
  <c r="M32" i="1"/>
  <c r="M31" i="1"/>
  <c r="N41" i="1"/>
  <c r="N40" i="1"/>
  <c r="N39" i="1"/>
  <c r="N38" i="1"/>
  <c r="N37" i="1"/>
  <c r="N36" i="1"/>
  <c r="N35" i="1"/>
  <c r="N34" i="1"/>
  <c r="N33" i="1"/>
  <c r="N32" i="1"/>
  <c r="N31" i="1"/>
  <c r="O40" i="1"/>
  <c r="O39" i="1"/>
  <c r="O38" i="1"/>
  <c r="O37" i="1"/>
  <c r="O36" i="1"/>
  <c r="O35" i="1"/>
  <c r="O34" i="1"/>
  <c r="O33" i="1"/>
  <c r="O32" i="1"/>
  <c r="O31" i="1"/>
  <c r="P39" i="1"/>
  <c r="P38" i="1"/>
  <c r="P37" i="1"/>
  <c r="P36" i="1"/>
  <c r="P35" i="1"/>
  <c r="P34" i="1"/>
  <c r="P33" i="1"/>
  <c r="P32" i="1"/>
  <c r="P31" i="1"/>
  <c r="Q38" i="1"/>
  <c r="Q37" i="1"/>
  <c r="Q36" i="1"/>
  <c r="Q35" i="1"/>
  <c r="Q34" i="1"/>
  <c r="Q33" i="1"/>
  <c r="Q32" i="1"/>
  <c r="Q31" i="1"/>
  <c r="R37" i="1"/>
  <c r="R36" i="1"/>
  <c r="R35" i="1"/>
  <c r="R34" i="1"/>
  <c r="R33" i="1"/>
  <c r="R32" i="1"/>
  <c r="R31" i="1"/>
  <c r="S36" i="1"/>
  <c r="S35" i="1"/>
  <c r="S34" i="1"/>
  <c r="S33" i="1"/>
  <c r="S32" i="1"/>
  <c r="S31" i="1"/>
  <c r="T35" i="1"/>
  <c r="T34" i="1"/>
  <c r="T33" i="1"/>
  <c r="T32" i="1"/>
  <c r="T31" i="1"/>
  <c r="U34" i="1"/>
  <c r="U33" i="1"/>
  <c r="U32" i="1"/>
  <c r="U31" i="1"/>
  <c r="V33" i="1"/>
  <c r="V32" i="1"/>
  <c r="V31" i="1"/>
  <c r="W32" i="1"/>
  <c r="W31" i="1"/>
  <c r="W56" i="1" s="1"/>
  <c r="W57" i="1" s="1"/>
  <c r="X31" i="1"/>
  <c r="B31" i="1"/>
  <c r="X30" i="1"/>
  <c r="X55" i="1" s="1"/>
  <c r="W30" i="1"/>
  <c r="W55" i="1" s="1"/>
  <c r="V30" i="1"/>
  <c r="V55" i="1" s="1"/>
  <c r="U30" i="1"/>
  <c r="U55" i="1" s="1"/>
  <c r="T30" i="1"/>
  <c r="T55" i="1" s="1"/>
  <c r="S30" i="1"/>
  <c r="S55" i="1" s="1"/>
  <c r="R30" i="1"/>
  <c r="R55" i="1" s="1"/>
  <c r="Q30" i="1"/>
  <c r="Q55" i="1" s="1"/>
  <c r="P30" i="1"/>
  <c r="P55" i="1" s="1"/>
  <c r="O30" i="1"/>
  <c r="O55" i="1" s="1"/>
  <c r="N30" i="1"/>
  <c r="N55" i="1" s="1"/>
  <c r="M30" i="1"/>
  <c r="M55" i="1" s="1"/>
  <c r="L30" i="1"/>
  <c r="L55" i="1" s="1"/>
  <c r="K30" i="1"/>
  <c r="K55" i="1" s="1"/>
  <c r="J30" i="1"/>
  <c r="J55" i="1" s="1"/>
  <c r="I30" i="1"/>
  <c r="I55" i="1" s="1"/>
  <c r="H30" i="1"/>
  <c r="H55" i="1" s="1"/>
  <c r="G30" i="1"/>
  <c r="G55" i="1" s="1"/>
  <c r="F30" i="1"/>
  <c r="F55" i="1" s="1"/>
  <c r="E30" i="1"/>
  <c r="E55" i="1" s="1"/>
  <c r="D30" i="1"/>
  <c r="D55" i="1" s="1"/>
  <c r="C30" i="1"/>
  <c r="C55" i="1" s="1"/>
  <c r="B30" i="1"/>
  <c r="B55" i="1" s="1"/>
  <c r="E140" i="4" l="1"/>
  <c r="D141" i="4"/>
  <c r="C141" i="4"/>
  <c r="E116" i="1"/>
  <c r="D117" i="1"/>
  <c r="C117" i="1"/>
  <c r="W143" i="1"/>
  <c r="V142" i="1" s="1"/>
  <c r="U141" i="1" s="1"/>
  <c r="T140" i="1" s="1"/>
  <c r="S139" i="1" s="1"/>
  <c r="R138" i="1" s="1"/>
  <c r="Q137" i="1" s="1"/>
  <c r="P136" i="1" s="1"/>
  <c r="O135" i="1" s="1"/>
  <c r="N134" i="1" s="1"/>
  <c r="M133" i="1" s="1"/>
  <c r="L132" i="1" s="1"/>
  <c r="K131" i="1" s="1"/>
  <c r="J130" i="1" s="1"/>
  <c r="I129" i="1" s="1"/>
  <c r="H128" i="1" s="1"/>
  <c r="G127" i="1" s="1"/>
  <c r="F126" i="1" s="1"/>
  <c r="E125" i="1" s="1"/>
  <c r="D124" i="1" s="1"/>
  <c r="C123" i="1" s="1"/>
  <c r="B122" i="1" s="1"/>
  <c r="A121" i="1" s="1"/>
  <c r="V56" i="1"/>
  <c r="V57" i="1" s="1"/>
  <c r="S56" i="1"/>
  <c r="N56" i="1"/>
  <c r="K56" i="1"/>
  <c r="F56" i="1"/>
  <c r="D56" i="1"/>
  <c r="C56" i="1"/>
  <c r="P56" i="1"/>
  <c r="I56" i="1"/>
  <c r="I57" i="1" s="1"/>
  <c r="H56" i="1"/>
  <c r="R56" i="1"/>
  <c r="O56" i="1"/>
  <c r="J56" i="1"/>
  <c r="G56" i="1"/>
  <c r="B56" i="1"/>
  <c r="Q56" i="1"/>
  <c r="U56" i="1"/>
  <c r="U57" i="1" s="1"/>
  <c r="T56" i="1"/>
  <c r="M56" i="1"/>
  <c r="L56" i="1"/>
  <c r="E56" i="1"/>
  <c r="B57" i="1" s="1"/>
  <c r="A143" i="1" s="1"/>
  <c r="D63" i="1"/>
  <c r="V143" i="1"/>
  <c r="U142" i="1" s="1"/>
  <c r="T141" i="1" s="1"/>
  <c r="S140" i="1" s="1"/>
  <c r="R139" i="1" s="1"/>
  <c r="Q138" i="1" s="1"/>
  <c r="P137" i="1" s="1"/>
  <c r="O136" i="1" s="1"/>
  <c r="N135" i="1" s="1"/>
  <c r="M134" i="1" s="1"/>
  <c r="L133" i="1" s="1"/>
  <c r="K132" i="1" s="1"/>
  <c r="J131" i="1" s="1"/>
  <c r="I130" i="1" s="1"/>
  <c r="H129" i="1" s="1"/>
  <c r="G128" i="1" s="1"/>
  <c r="F127" i="1" s="1"/>
  <c r="E126" i="1" s="1"/>
  <c r="D125" i="1" s="1"/>
  <c r="C124" i="1" s="1"/>
  <c r="B123" i="1" s="1"/>
  <c r="A122" i="1" s="1"/>
  <c r="AA5" i="1"/>
  <c r="C62" i="1" s="1"/>
  <c r="K62" i="1" s="1"/>
  <c r="E61" i="1"/>
  <c r="I61" i="1" s="1"/>
  <c r="L61" i="1" s="1"/>
  <c r="AA9" i="1"/>
  <c r="C66" i="1" s="1"/>
  <c r="AA13" i="1"/>
  <c r="C70" i="1" s="1"/>
  <c r="AA17" i="1"/>
  <c r="C74" i="1" s="1"/>
  <c r="AA21" i="1"/>
  <c r="C78" i="1" s="1"/>
  <c r="AA25" i="1"/>
  <c r="C82" i="1" s="1"/>
  <c r="AA10" i="1"/>
  <c r="C67" i="1" s="1"/>
  <c r="AA14" i="1"/>
  <c r="C71" i="1" s="1"/>
  <c r="AA18" i="1"/>
  <c r="C75" i="1" s="1"/>
  <c r="AA22" i="1"/>
  <c r="C79" i="1" s="1"/>
  <c r="AA26" i="1"/>
  <c r="C83" i="1" s="1"/>
  <c r="AA6" i="1"/>
  <c r="C63" i="1" s="1"/>
  <c r="AA11" i="1"/>
  <c r="C68" i="1" s="1"/>
  <c r="AA15" i="1"/>
  <c r="C72" i="1" s="1"/>
  <c r="AA19" i="1"/>
  <c r="C76" i="1" s="1"/>
  <c r="AA23" i="1"/>
  <c r="C80" i="1" s="1"/>
  <c r="AA7" i="1"/>
  <c r="C64" i="1" s="1"/>
  <c r="AA12" i="1"/>
  <c r="C69" i="1" s="1"/>
  <c r="AA16" i="1"/>
  <c r="C73" i="1" s="1"/>
  <c r="AA20" i="1"/>
  <c r="C77" i="1" s="1"/>
  <c r="AA24" i="1"/>
  <c r="C81" i="1" s="1"/>
  <c r="AA8" i="1"/>
  <c r="C65" i="1" s="1"/>
  <c r="E141" i="4" l="1"/>
  <c r="F140" i="4"/>
  <c r="U143" i="1"/>
  <c r="T142" i="1" s="1"/>
  <c r="S141" i="1" s="1"/>
  <c r="R140" i="1" s="1"/>
  <c r="Q139" i="1" s="1"/>
  <c r="P138" i="1" s="1"/>
  <c r="O137" i="1" s="1"/>
  <c r="N136" i="1" s="1"/>
  <c r="M135" i="1" s="1"/>
  <c r="L134" i="1" s="1"/>
  <c r="K133" i="1" s="1"/>
  <c r="J132" i="1" s="1"/>
  <c r="I131" i="1" s="1"/>
  <c r="H130" i="1" s="1"/>
  <c r="G129" i="1" s="1"/>
  <c r="F128" i="1" s="1"/>
  <c r="E127" i="1" s="1"/>
  <c r="D126" i="1" s="1"/>
  <c r="C125" i="1" s="1"/>
  <c r="B124" i="1" s="1"/>
  <c r="A123" i="1" s="1"/>
  <c r="D64" i="1"/>
  <c r="E64" i="1" s="1"/>
  <c r="I64" i="1" s="1"/>
  <c r="F116" i="1"/>
  <c r="E117" i="1"/>
  <c r="T57" i="1"/>
  <c r="L57" i="1"/>
  <c r="D74" i="1" s="1"/>
  <c r="E74" i="1" s="1"/>
  <c r="F74" i="1" s="1"/>
  <c r="S57" i="1"/>
  <c r="K57" i="1"/>
  <c r="D75" i="1" s="1"/>
  <c r="E75" i="1" s="1"/>
  <c r="F75" i="1" s="1"/>
  <c r="C57" i="1"/>
  <c r="N57" i="1"/>
  <c r="M143" i="1" s="1"/>
  <c r="L142" i="1" s="1"/>
  <c r="K141" i="1" s="1"/>
  <c r="J140" i="1" s="1"/>
  <c r="I139" i="1" s="1"/>
  <c r="H138" i="1" s="1"/>
  <c r="G137" i="1" s="1"/>
  <c r="F136" i="1" s="1"/>
  <c r="E135" i="1" s="1"/>
  <c r="D134" i="1" s="1"/>
  <c r="C133" i="1" s="1"/>
  <c r="B132" i="1" s="1"/>
  <c r="A131" i="1" s="1"/>
  <c r="H57" i="1"/>
  <c r="R57" i="1"/>
  <c r="Q143" i="1" s="1"/>
  <c r="P142" i="1" s="1"/>
  <c r="O141" i="1" s="1"/>
  <c r="N140" i="1" s="1"/>
  <c r="M139" i="1" s="1"/>
  <c r="L138" i="1" s="1"/>
  <c r="K137" i="1" s="1"/>
  <c r="J136" i="1" s="1"/>
  <c r="I135" i="1" s="1"/>
  <c r="H134" i="1" s="1"/>
  <c r="G133" i="1" s="1"/>
  <c r="F132" i="1" s="1"/>
  <c r="E131" i="1" s="1"/>
  <c r="D130" i="1" s="1"/>
  <c r="C129" i="1" s="1"/>
  <c r="B128" i="1" s="1"/>
  <c r="A127" i="1" s="1"/>
  <c r="D57" i="1"/>
  <c r="D84" i="1"/>
  <c r="E84" i="1" s="1"/>
  <c r="F84" i="1" s="1"/>
  <c r="M57" i="1"/>
  <c r="D73" i="1" s="1"/>
  <c r="E73" i="1" s="1"/>
  <c r="I73" i="1" s="1"/>
  <c r="G57" i="1"/>
  <c r="D79" i="1" s="1"/>
  <c r="E79" i="1" s="1"/>
  <c r="F79" i="1" s="1"/>
  <c r="P57" i="1"/>
  <c r="F57" i="1"/>
  <c r="J57" i="1"/>
  <c r="Q57" i="1"/>
  <c r="D69" i="1" s="1"/>
  <c r="E69" i="1" s="1"/>
  <c r="F69" i="1" s="1"/>
  <c r="E57" i="1"/>
  <c r="O57" i="1"/>
  <c r="N143" i="1" s="1"/>
  <c r="M142" i="1" s="1"/>
  <c r="L141" i="1" s="1"/>
  <c r="K140" i="1" s="1"/>
  <c r="J139" i="1" s="1"/>
  <c r="I138" i="1" s="1"/>
  <c r="H137" i="1" s="1"/>
  <c r="G136" i="1" s="1"/>
  <c r="F135" i="1" s="1"/>
  <c r="E134" i="1" s="1"/>
  <c r="D133" i="1" s="1"/>
  <c r="C132" i="1" s="1"/>
  <c r="B131" i="1" s="1"/>
  <c r="A130" i="1" s="1"/>
  <c r="D66" i="1"/>
  <c r="E66" i="1" s="1"/>
  <c r="I66" i="1" s="1"/>
  <c r="S143" i="1"/>
  <c r="R142" i="1" s="1"/>
  <c r="Q141" i="1" s="1"/>
  <c r="P140" i="1" s="1"/>
  <c r="O139" i="1" s="1"/>
  <c r="N138" i="1" s="1"/>
  <c r="M137" i="1" s="1"/>
  <c r="L136" i="1" s="1"/>
  <c r="K135" i="1" s="1"/>
  <c r="J134" i="1" s="1"/>
  <c r="I133" i="1" s="1"/>
  <c r="H132" i="1" s="1"/>
  <c r="G131" i="1" s="1"/>
  <c r="F130" i="1" s="1"/>
  <c r="E129" i="1" s="1"/>
  <c r="D128" i="1" s="1"/>
  <c r="C127" i="1" s="1"/>
  <c r="B126" i="1" s="1"/>
  <c r="A125" i="1" s="1"/>
  <c r="J143" i="1"/>
  <c r="I142" i="1" s="1"/>
  <c r="H141" i="1" s="1"/>
  <c r="G140" i="1" s="1"/>
  <c r="F139" i="1" s="1"/>
  <c r="E138" i="1" s="1"/>
  <c r="D137" i="1" s="1"/>
  <c r="C136" i="1" s="1"/>
  <c r="B135" i="1" s="1"/>
  <c r="A134" i="1" s="1"/>
  <c r="D65" i="1"/>
  <c r="E65" i="1" s="1"/>
  <c r="I65" i="1" s="1"/>
  <c r="T143" i="1"/>
  <c r="S142" i="1" s="1"/>
  <c r="R141" i="1" s="1"/>
  <c r="Q140" i="1" s="1"/>
  <c r="P139" i="1" s="1"/>
  <c r="O138" i="1" s="1"/>
  <c r="N137" i="1" s="1"/>
  <c r="M136" i="1" s="1"/>
  <c r="L135" i="1" s="1"/>
  <c r="K134" i="1" s="1"/>
  <c r="J133" i="1" s="1"/>
  <c r="I132" i="1" s="1"/>
  <c r="H131" i="1" s="1"/>
  <c r="G130" i="1" s="1"/>
  <c r="F129" i="1" s="1"/>
  <c r="E128" i="1" s="1"/>
  <c r="D127" i="1" s="1"/>
  <c r="C126" i="1" s="1"/>
  <c r="B125" i="1" s="1"/>
  <c r="A124" i="1" s="1"/>
  <c r="D78" i="1"/>
  <c r="E78" i="1" s="1"/>
  <c r="I78" i="1" s="1"/>
  <c r="G143" i="1"/>
  <c r="F142" i="1" s="1"/>
  <c r="E141" i="1" s="1"/>
  <c r="D140" i="1" s="1"/>
  <c r="C139" i="1" s="1"/>
  <c r="B138" i="1" s="1"/>
  <c r="A137" i="1" s="1"/>
  <c r="K143" i="1"/>
  <c r="J142" i="1" s="1"/>
  <c r="I141" i="1" s="1"/>
  <c r="H140" i="1" s="1"/>
  <c r="G139" i="1" s="1"/>
  <c r="F138" i="1" s="1"/>
  <c r="E137" i="1" s="1"/>
  <c r="D136" i="1" s="1"/>
  <c r="C135" i="1" s="1"/>
  <c r="B134" i="1" s="1"/>
  <c r="A133" i="1" s="1"/>
  <c r="D77" i="1"/>
  <c r="E77" i="1" s="1"/>
  <c r="I77" i="1" s="1"/>
  <c r="H143" i="1"/>
  <c r="G142" i="1" s="1"/>
  <c r="F141" i="1" s="1"/>
  <c r="E140" i="1" s="1"/>
  <c r="D139" i="1" s="1"/>
  <c r="C138" i="1" s="1"/>
  <c r="B137" i="1" s="1"/>
  <c r="A136" i="1" s="1"/>
  <c r="D82" i="1"/>
  <c r="E82" i="1" s="1"/>
  <c r="F82" i="1" s="1"/>
  <c r="C143" i="1"/>
  <c r="B142" i="1" s="1"/>
  <c r="A141" i="1" s="1"/>
  <c r="D67" i="1"/>
  <c r="E67" i="1" s="1"/>
  <c r="F67" i="1" s="1"/>
  <c r="R143" i="1"/>
  <c r="Q142" i="1" s="1"/>
  <c r="P141" i="1" s="1"/>
  <c r="O140" i="1" s="1"/>
  <c r="N139" i="1" s="1"/>
  <c r="M138" i="1" s="1"/>
  <c r="L137" i="1" s="1"/>
  <c r="K136" i="1" s="1"/>
  <c r="J135" i="1" s="1"/>
  <c r="I134" i="1" s="1"/>
  <c r="H133" i="1" s="1"/>
  <c r="G132" i="1" s="1"/>
  <c r="F131" i="1" s="1"/>
  <c r="E130" i="1" s="1"/>
  <c r="D129" i="1" s="1"/>
  <c r="C128" i="1" s="1"/>
  <c r="B127" i="1" s="1"/>
  <c r="A126" i="1" s="1"/>
  <c r="D81" i="1"/>
  <c r="E81" i="1" s="1"/>
  <c r="F81" i="1" s="1"/>
  <c r="D143" i="1"/>
  <c r="C142" i="1" s="1"/>
  <c r="B141" i="1" s="1"/>
  <c r="A140" i="1" s="1"/>
  <c r="D83" i="1"/>
  <c r="E83" i="1" s="1"/>
  <c r="F83" i="1" s="1"/>
  <c r="B143" i="1"/>
  <c r="A142" i="1" s="1"/>
  <c r="E62" i="1"/>
  <c r="I62" i="1" s="1"/>
  <c r="L62" i="1" s="1"/>
  <c r="M62" i="1" s="1"/>
  <c r="A92" i="1" s="1"/>
  <c r="F143" i="1"/>
  <c r="E142" i="1" s="1"/>
  <c r="D141" i="1" s="1"/>
  <c r="C140" i="1" s="1"/>
  <c r="B139" i="1" s="1"/>
  <c r="A138" i="1" s="1"/>
  <c r="D70" i="1"/>
  <c r="E70" i="1" s="1"/>
  <c r="I70" i="1" s="1"/>
  <c r="O143" i="1"/>
  <c r="N142" i="1" s="1"/>
  <c r="M141" i="1" s="1"/>
  <c r="L140" i="1" s="1"/>
  <c r="K139" i="1" s="1"/>
  <c r="J138" i="1" s="1"/>
  <c r="I137" i="1" s="1"/>
  <c r="H136" i="1" s="1"/>
  <c r="G135" i="1" s="1"/>
  <c r="F134" i="1" s="1"/>
  <c r="E133" i="1" s="1"/>
  <c r="D132" i="1" s="1"/>
  <c r="C131" i="1" s="1"/>
  <c r="B130" i="1" s="1"/>
  <c r="A129" i="1" s="1"/>
  <c r="M61" i="1"/>
  <c r="A91" i="1" s="1"/>
  <c r="K65" i="1"/>
  <c r="K72" i="1"/>
  <c r="K66" i="1"/>
  <c r="K69" i="1"/>
  <c r="K79" i="1"/>
  <c r="K82" i="1"/>
  <c r="K81" i="1"/>
  <c r="K64" i="1"/>
  <c r="K68" i="1"/>
  <c r="K75" i="1"/>
  <c r="K78" i="1"/>
  <c r="K80" i="1"/>
  <c r="E63" i="1"/>
  <c r="I63" i="1" s="1"/>
  <c r="K63" i="1"/>
  <c r="K74" i="1"/>
  <c r="K77" i="1"/>
  <c r="K71" i="1"/>
  <c r="K73" i="1"/>
  <c r="K76" i="1"/>
  <c r="K83" i="1"/>
  <c r="K67" i="1"/>
  <c r="K70" i="1"/>
  <c r="F61" i="1"/>
  <c r="C86" i="1"/>
  <c r="C87" i="1"/>
  <c r="G140" i="4" l="1"/>
  <c r="F141" i="4"/>
  <c r="G116" i="1"/>
  <c r="F117" i="1"/>
  <c r="D71" i="1"/>
  <c r="E71" i="1" s="1"/>
  <c r="I71" i="1" s="1"/>
  <c r="L71" i="1" s="1"/>
  <c r="M71" i="1" s="1"/>
  <c r="A101" i="1" s="1"/>
  <c r="L143" i="1"/>
  <c r="K142" i="1" s="1"/>
  <c r="J141" i="1" s="1"/>
  <c r="I140" i="1" s="1"/>
  <c r="H139" i="1" s="1"/>
  <c r="G138" i="1" s="1"/>
  <c r="F137" i="1" s="1"/>
  <c r="E136" i="1" s="1"/>
  <c r="D135" i="1" s="1"/>
  <c r="C134" i="1" s="1"/>
  <c r="B133" i="1" s="1"/>
  <c r="A132" i="1" s="1"/>
  <c r="P143" i="1"/>
  <c r="O142" i="1" s="1"/>
  <c r="N141" i="1" s="1"/>
  <c r="M140" i="1" s="1"/>
  <c r="L139" i="1" s="1"/>
  <c r="K138" i="1" s="1"/>
  <c r="J137" i="1" s="1"/>
  <c r="I136" i="1" s="1"/>
  <c r="H135" i="1" s="1"/>
  <c r="G134" i="1" s="1"/>
  <c r="F133" i="1" s="1"/>
  <c r="E132" i="1" s="1"/>
  <c r="D131" i="1" s="1"/>
  <c r="C130" i="1" s="1"/>
  <c r="B129" i="1" s="1"/>
  <c r="A128" i="1" s="1"/>
  <c r="D72" i="1"/>
  <c r="E72" i="1" s="1"/>
  <c r="F72" i="1" s="1"/>
  <c r="D68" i="1"/>
  <c r="E68" i="1" s="1"/>
  <c r="I68" i="1" s="1"/>
  <c r="L68" i="1" s="1"/>
  <c r="M68" i="1" s="1"/>
  <c r="A98" i="1" s="1"/>
  <c r="F62" i="1"/>
  <c r="I143" i="1"/>
  <c r="H142" i="1" s="1"/>
  <c r="G141" i="1" s="1"/>
  <c r="F140" i="1" s="1"/>
  <c r="E139" i="1" s="1"/>
  <c r="D138" i="1" s="1"/>
  <c r="C137" i="1" s="1"/>
  <c r="B136" i="1" s="1"/>
  <c r="A135" i="1" s="1"/>
  <c r="D76" i="1"/>
  <c r="E76" i="1" s="1"/>
  <c r="I76" i="1" s="1"/>
  <c r="L76" i="1" s="1"/>
  <c r="M76" i="1" s="1"/>
  <c r="A106" i="1" s="1"/>
  <c r="E143" i="1"/>
  <c r="D142" i="1" s="1"/>
  <c r="C141" i="1" s="1"/>
  <c r="B140" i="1" s="1"/>
  <c r="A139" i="1" s="1"/>
  <c r="D80" i="1"/>
  <c r="E80" i="1" s="1"/>
  <c r="F80" i="1" s="1"/>
  <c r="B92" i="1"/>
  <c r="C92" i="1"/>
  <c r="B91" i="1"/>
  <c r="K86" i="1"/>
  <c r="F65" i="1"/>
  <c r="F73" i="1"/>
  <c r="F66" i="1"/>
  <c r="F77" i="1"/>
  <c r="L64" i="1"/>
  <c r="M64" i="1" s="1"/>
  <c r="A94" i="1" s="1"/>
  <c r="F63" i="1"/>
  <c r="F78" i="1"/>
  <c r="L70" i="1"/>
  <c r="M70" i="1" s="1"/>
  <c r="A100" i="1" s="1"/>
  <c r="L73" i="1"/>
  <c r="M73" i="1" s="1"/>
  <c r="A103" i="1" s="1"/>
  <c r="L77" i="1"/>
  <c r="M77" i="1" s="1"/>
  <c r="A107" i="1" s="1"/>
  <c r="L63" i="1"/>
  <c r="M63" i="1" s="1"/>
  <c r="A93" i="1" s="1"/>
  <c r="L78" i="1"/>
  <c r="M78" i="1" s="1"/>
  <c r="A108" i="1" s="1"/>
  <c r="L66" i="1"/>
  <c r="M66" i="1" s="1"/>
  <c r="A96" i="1" s="1"/>
  <c r="L65" i="1"/>
  <c r="M65" i="1" s="1"/>
  <c r="A95" i="1" s="1"/>
  <c r="I74" i="1"/>
  <c r="L74" i="1" s="1"/>
  <c r="M74" i="1" s="1"/>
  <c r="A104" i="1" s="1"/>
  <c r="F70" i="1"/>
  <c r="I75" i="1"/>
  <c r="L75" i="1" s="1"/>
  <c r="M75" i="1" s="1"/>
  <c r="A105" i="1" s="1"/>
  <c r="I67" i="1"/>
  <c r="L67" i="1" s="1"/>
  <c r="M67" i="1" s="1"/>
  <c r="A97" i="1" s="1"/>
  <c r="F64" i="1"/>
  <c r="I69" i="1"/>
  <c r="L69" i="1" s="1"/>
  <c r="M69" i="1" s="1"/>
  <c r="A99" i="1" s="1"/>
  <c r="H140" i="4" l="1"/>
  <c r="G141" i="4"/>
  <c r="F71" i="1"/>
  <c r="H116" i="1"/>
  <c r="G117" i="1"/>
  <c r="I72" i="1"/>
  <c r="L72" i="1" s="1"/>
  <c r="M72" i="1" s="1"/>
  <c r="A102" i="1" s="1"/>
  <c r="F102" i="1" s="1"/>
  <c r="F68" i="1"/>
  <c r="E86" i="1"/>
  <c r="F86" i="1" s="1"/>
  <c r="E87" i="1"/>
  <c r="F87" i="1" s="1"/>
  <c r="G61" i="1" s="1"/>
  <c r="H61" i="1" s="1"/>
  <c r="F76" i="1"/>
  <c r="B98" i="1"/>
  <c r="H98" i="1"/>
  <c r="D98" i="1"/>
  <c r="G98" i="1"/>
  <c r="C98" i="1"/>
  <c r="F98" i="1"/>
  <c r="I98" i="1"/>
  <c r="E98" i="1"/>
  <c r="B103" i="1"/>
  <c r="K103" i="1"/>
  <c r="G103" i="1"/>
  <c r="C103" i="1"/>
  <c r="L103" i="1"/>
  <c r="H103" i="1"/>
  <c r="D103" i="1"/>
  <c r="M103" i="1"/>
  <c r="E103" i="1"/>
  <c r="J103" i="1"/>
  <c r="I103" i="1"/>
  <c r="N103" i="1"/>
  <c r="F103" i="1"/>
  <c r="B94" i="1"/>
  <c r="D94" i="1"/>
  <c r="C94" i="1"/>
  <c r="E94" i="1"/>
  <c r="B97" i="1"/>
  <c r="G97" i="1"/>
  <c r="C97" i="1"/>
  <c r="F97" i="1"/>
  <c r="E97" i="1"/>
  <c r="H97" i="1"/>
  <c r="D97" i="1"/>
  <c r="B108" i="1"/>
  <c r="P108" i="1"/>
  <c r="L108" i="1"/>
  <c r="H108" i="1"/>
  <c r="D108" i="1"/>
  <c r="S108" i="1"/>
  <c r="O108" i="1"/>
  <c r="K108" i="1"/>
  <c r="G108" i="1"/>
  <c r="C108" i="1"/>
  <c r="Q108" i="1"/>
  <c r="M108" i="1"/>
  <c r="I108" i="1"/>
  <c r="E108" i="1"/>
  <c r="R108" i="1"/>
  <c r="N108" i="1"/>
  <c r="J108" i="1"/>
  <c r="F108" i="1"/>
  <c r="B100" i="1"/>
  <c r="H100" i="1"/>
  <c r="D100" i="1"/>
  <c r="G100" i="1"/>
  <c r="K100" i="1"/>
  <c r="F100" i="1"/>
  <c r="J100" i="1"/>
  <c r="E100" i="1"/>
  <c r="I100" i="1"/>
  <c r="C100" i="1"/>
  <c r="B101" i="1"/>
  <c r="I101" i="1"/>
  <c r="E101" i="1"/>
  <c r="K101" i="1"/>
  <c r="F101" i="1"/>
  <c r="J101" i="1"/>
  <c r="D101" i="1"/>
  <c r="H101" i="1"/>
  <c r="C101" i="1"/>
  <c r="L101" i="1"/>
  <c r="G101" i="1"/>
  <c r="B105" i="1"/>
  <c r="M105" i="1"/>
  <c r="I105" i="1"/>
  <c r="E105" i="1"/>
  <c r="P105" i="1"/>
  <c r="L105" i="1"/>
  <c r="H105" i="1"/>
  <c r="D105" i="1"/>
  <c r="N105" i="1"/>
  <c r="J105" i="1"/>
  <c r="F105" i="1"/>
  <c r="G105" i="1"/>
  <c r="C105" i="1"/>
  <c r="O105" i="1"/>
  <c r="K105" i="1"/>
  <c r="B95" i="1"/>
  <c r="E95" i="1"/>
  <c r="D95" i="1"/>
  <c r="C95" i="1"/>
  <c r="F95" i="1"/>
  <c r="B93" i="1"/>
  <c r="C93" i="1"/>
  <c r="D93" i="1"/>
  <c r="B106" i="1"/>
  <c r="N106" i="1"/>
  <c r="J106" i="1"/>
  <c r="F106" i="1"/>
  <c r="Q106" i="1"/>
  <c r="M106" i="1"/>
  <c r="I106" i="1"/>
  <c r="E106" i="1"/>
  <c r="O106" i="1"/>
  <c r="K106" i="1"/>
  <c r="G106" i="1"/>
  <c r="C106" i="1"/>
  <c r="P106" i="1"/>
  <c r="L106" i="1"/>
  <c r="H106" i="1"/>
  <c r="D106" i="1"/>
  <c r="B99" i="1"/>
  <c r="I99" i="1"/>
  <c r="E99" i="1"/>
  <c r="H99" i="1"/>
  <c r="D99" i="1"/>
  <c r="G99" i="1"/>
  <c r="C99" i="1"/>
  <c r="J99" i="1"/>
  <c r="F99" i="1"/>
  <c r="B104" i="1"/>
  <c r="L104" i="1"/>
  <c r="H104" i="1"/>
  <c r="D104" i="1"/>
  <c r="O104" i="1"/>
  <c r="K104" i="1"/>
  <c r="G104" i="1"/>
  <c r="C104" i="1"/>
  <c r="M104" i="1"/>
  <c r="I104" i="1"/>
  <c r="E104" i="1"/>
  <c r="N104" i="1"/>
  <c r="J104" i="1"/>
  <c r="F104" i="1"/>
  <c r="B96" i="1"/>
  <c r="F96" i="1"/>
  <c r="E96" i="1"/>
  <c r="D96" i="1"/>
  <c r="G96" i="1"/>
  <c r="C96" i="1"/>
  <c r="B107" i="1"/>
  <c r="O107" i="1"/>
  <c r="K107" i="1"/>
  <c r="G107" i="1"/>
  <c r="C107" i="1"/>
  <c r="R107" i="1"/>
  <c r="N107" i="1"/>
  <c r="J107" i="1"/>
  <c r="F107" i="1"/>
  <c r="P107" i="1"/>
  <c r="L107" i="1"/>
  <c r="H107" i="1"/>
  <c r="D107" i="1"/>
  <c r="I107" i="1"/>
  <c r="E107" i="1"/>
  <c r="Q107" i="1"/>
  <c r="M107" i="1"/>
  <c r="I140" i="4" l="1"/>
  <c r="H141" i="4"/>
  <c r="L102" i="1"/>
  <c r="I102" i="1"/>
  <c r="E102" i="1"/>
  <c r="B102" i="1"/>
  <c r="J102" i="1"/>
  <c r="I116" i="1"/>
  <c r="H117" i="1"/>
  <c r="H102" i="1"/>
  <c r="G102" i="1"/>
  <c r="C102" i="1"/>
  <c r="K102" i="1"/>
  <c r="M102" i="1"/>
  <c r="D102" i="1"/>
  <c r="G62" i="1"/>
  <c r="I141" i="4" l="1"/>
  <c r="J140" i="4"/>
  <c r="J116" i="1"/>
  <c r="I117" i="1"/>
  <c r="H62" i="1"/>
  <c r="G63" i="1"/>
  <c r="K140" i="4" l="1"/>
  <c r="J141" i="4"/>
  <c r="K116" i="1"/>
  <c r="J117" i="1"/>
  <c r="H63" i="1"/>
  <c r="G64" i="1"/>
  <c r="L140" i="4" l="1"/>
  <c r="K141" i="4"/>
  <c r="L116" i="1"/>
  <c r="K117" i="1"/>
  <c r="H64" i="1"/>
  <c r="G65" i="1"/>
  <c r="M140" i="4" l="1"/>
  <c r="L141" i="4"/>
  <c r="M116" i="1"/>
  <c r="L117" i="1"/>
  <c r="H65" i="1"/>
  <c r="G66" i="1"/>
  <c r="M141" i="4" l="1"/>
  <c r="N140" i="4"/>
  <c r="N116" i="1"/>
  <c r="M117" i="1"/>
  <c r="H66" i="1"/>
  <c r="G67" i="1"/>
  <c r="O140" i="4" l="1"/>
  <c r="N141" i="4"/>
  <c r="O116" i="1"/>
  <c r="N117" i="1"/>
  <c r="H67" i="1"/>
  <c r="G68" i="1"/>
  <c r="P140" i="4" l="1"/>
  <c r="O141" i="4"/>
  <c r="P116" i="1"/>
  <c r="O117" i="1"/>
  <c r="H68" i="1"/>
  <c r="G69" i="1"/>
  <c r="Q140" i="4" l="1"/>
  <c r="P141" i="4"/>
  <c r="Q116" i="1"/>
  <c r="P117" i="1"/>
  <c r="H69" i="1"/>
  <c r="G70" i="1"/>
  <c r="Q141" i="4" l="1"/>
  <c r="R140" i="4"/>
  <c r="R116" i="1"/>
  <c r="Q117" i="1"/>
  <c r="H70" i="1"/>
  <c r="G71" i="1"/>
  <c r="S140" i="4" l="1"/>
  <c r="R141" i="4"/>
  <c r="S116" i="1"/>
  <c r="R117" i="1"/>
  <c r="H71" i="1"/>
  <c r="G72" i="1"/>
  <c r="T140" i="4" l="1"/>
  <c r="S141" i="4"/>
  <c r="T116" i="1"/>
  <c r="S117" i="1"/>
  <c r="H72" i="1"/>
  <c r="G73" i="1"/>
  <c r="U140" i="4" l="1"/>
  <c r="T141" i="4"/>
  <c r="U116" i="1"/>
  <c r="T117" i="1"/>
  <c r="H73" i="1"/>
  <c r="G74" i="1"/>
  <c r="U141" i="4" l="1"/>
  <c r="V140" i="4"/>
  <c r="V116" i="1"/>
  <c r="U117" i="1"/>
  <c r="H74" i="1"/>
  <c r="G75" i="1"/>
  <c r="W140" i="4" l="1"/>
  <c r="V141" i="4"/>
  <c r="W116" i="1"/>
  <c r="V117" i="1"/>
  <c r="H75" i="1"/>
  <c r="G76" i="1"/>
  <c r="X140" i="4" l="1"/>
  <c r="W141" i="4"/>
  <c r="X116" i="1"/>
  <c r="W117" i="1"/>
  <c r="H76" i="1"/>
  <c r="G77" i="1"/>
  <c r="Y140" i="4" l="1"/>
  <c r="Y141" i="4" s="1"/>
  <c r="X141" i="4"/>
  <c r="Y116" i="1"/>
  <c r="Y117" i="1" s="1"/>
  <c r="X117" i="1"/>
  <c r="H77" i="1"/>
  <c r="G78" i="1"/>
  <c r="N61" i="1" l="1"/>
  <c r="P61" i="1" s="1"/>
  <c r="N78" i="1"/>
  <c r="P78" i="1" s="1"/>
  <c r="N62" i="1"/>
  <c r="P62" i="1" s="1"/>
  <c r="N66" i="1"/>
  <c r="P66" i="1" s="1"/>
  <c r="N77" i="1"/>
  <c r="P77" i="1" s="1"/>
  <c r="N72" i="1"/>
  <c r="P72" i="1" s="1"/>
  <c r="N68" i="1"/>
  <c r="P68" i="1" s="1"/>
  <c r="N64" i="1"/>
  <c r="P64" i="1" s="1"/>
  <c r="N75" i="1"/>
  <c r="P75" i="1" s="1"/>
  <c r="N71" i="1"/>
  <c r="P71" i="1" s="1"/>
  <c r="N69" i="1"/>
  <c r="P69" i="1" s="1"/>
  <c r="N63" i="1"/>
  <c r="P63" i="1" s="1"/>
  <c r="N76" i="1"/>
  <c r="P76" i="1" s="1"/>
  <c r="N74" i="1"/>
  <c r="P74" i="1" s="1"/>
  <c r="N67" i="1"/>
  <c r="P67" i="1" s="1"/>
  <c r="N70" i="1"/>
  <c r="P70" i="1" s="1"/>
  <c r="N65" i="1"/>
  <c r="P65" i="1" s="1"/>
  <c r="N73" i="1"/>
  <c r="P73" i="1" s="1"/>
  <c r="H78" i="1"/>
  <c r="G79" i="1"/>
  <c r="H79" i="1" l="1"/>
  <c r="I79" i="1" s="1"/>
  <c r="L79" i="1" s="1"/>
  <c r="G80" i="1"/>
  <c r="M79" i="1" l="1"/>
  <c r="A109" i="1" s="1"/>
  <c r="H80" i="1"/>
  <c r="I80" i="1" s="1"/>
  <c r="L80" i="1" s="1"/>
  <c r="M80" i="1" s="1"/>
  <c r="A110" i="1" s="1"/>
  <c r="G81" i="1"/>
  <c r="B110" i="1" l="1"/>
  <c r="R110" i="1"/>
  <c r="N110" i="1"/>
  <c r="J110" i="1"/>
  <c r="F110" i="1"/>
  <c r="U110" i="1"/>
  <c r="Q110" i="1"/>
  <c r="M110" i="1"/>
  <c r="I110" i="1"/>
  <c r="E110" i="1"/>
  <c r="T110" i="1"/>
  <c r="P110" i="1"/>
  <c r="L110" i="1"/>
  <c r="H110" i="1"/>
  <c r="D110" i="1"/>
  <c r="S110" i="1"/>
  <c r="O110" i="1"/>
  <c r="K110" i="1"/>
  <c r="G110" i="1"/>
  <c r="C110" i="1"/>
  <c r="B109" i="1"/>
  <c r="Q109" i="1"/>
  <c r="M109" i="1"/>
  <c r="I109" i="1"/>
  <c r="E109" i="1"/>
  <c r="T109" i="1"/>
  <c r="P109" i="1"/>
  <c r="L109" i="1"/>
  <c r="H109" i="1"/>
  <c r="D109" i="1"/>
  <c r="S109" i="1"/>
  <c r="O109" i="1"/>
  <c r="R109" i="1"/>
  <c r="N109" i="1"/>
  <c r="J109" i="1"/>
  <c r="F109" i="1"/>
  <c r="K109" i="1"/>
  <c r="G109" i="1"/>
  <c r="C109" i="1"/>
  <c r="H81" i="1"/>
  <c r="I81" i="1" s="1"/>
  <c r="L81" i="1" s="1"/>
  <c r="M81" i="1" s="1"/>
  <c r="A111" i="1" s="1"/>
  <c r="G82" i="1"/>
  <c r="N79" i="1" l="1"/>
  <c r="N80" i="1"/>
  <c r="P80" i="1" s="1"/>
  <c r="B111" i="1"/>
  <c r="S111" i="1"/>
  <c r="O111" i="1"/>
  <c r="K111" i="1"/>
  <c r="G111" i="1"/>
  <c r="C111" i="1"/>
  <c r="V111" i="1"/>
  <c r="R111" i="1"/>
  <c r="N111" i="1"/>
  <c r="J111" i="1"/>
  <c r="F111" i="1"/>
  <c r="U111" i="1"/>
  <c r="Q111" i="1"/>
  <c r="M111" i="1"/>
  <c r="I111" i="1"/>
  <c r="E111" i="1"/>
  <c r="T111" i="1"/>
  <c r="P111" i="1"/>
  <c r="L111" i="1"/>
  <c r="H111" i="1"/>
  <c r="D111" i="1"/>
  <c r="H82" i="1"/>
  <c r="I82" i="1" s="1"/>
  <c r="L82" i="1" s="1"/>
  <c r="M82" i="1" s="1"/>
  <c r="A112" i="1" s="1"/>
  <c r="G83" i="1"/>
  <c r="P79" i="1" l="1"/>
  <c r="N81" i="1"/>
  <c r="P81" i="1" s="1"/>
  <c r="B112" i="1"/>
  <c r="T112" i="1"/>
  <c r="P112" i="1"/>
  <c r="L112" i="1"/>
  <c r="H112" i="1"/>
  <c r="D112" i="1"/>
  <c r="W112" i="1"/>
  <c r="S112" i="1"/>
  <c r="O112" i="1"/>
  <c r="K112" i="1"/>
  <c r="G112" i="1"/>
  <c r="C112" i="1"/>
  <c r="V112" i="1"/>
  <c r="R112" i="1"/>
  <c r="N112" i="1"/>
  <c r="J112" i="1"/>
  <c r="F112" i="1"/>
  <c r="U112" i="1"/>
  <c r="Q112" i="1"/>
  <c r="M112" i="1"/>
  <c r="I112" i="1"/>
  <c r="E112" i="1"/>
  <c r="H83" i="1"/>
  <c r="I83" i="1" s="1"/>
  <c r="L83" i="1" s="1"/>
  <c r="M83" i="1" s="1"/>
  <c r="A113" i="1" s="1"/>
  <c r="G84" i="1"/>
  <c r="H84" i="1" s="1"/>
  <c r="I84" i="1" s="1"/>
  <c r="L84" i="1" s="1"/>
  <c r="N82" i="1" l="1"/>
  <c r="P82" i="1" s="1"/>
  <c r="B113" i="1"/>
  <c r="U113" i="1"/>
  <c r="Q113" i="1"/>
  <c r="M113" i="1"/>
  <c r="I113" i="1"/>
  <c r="E113" i="1"/>
  <c r="X113" i="1"/>
  <c r="T113" i="1"/>
  <c r="P113" i="1"/>
  <c r="L113" i="1"/>
  <c r="H113" i="1"/>
  <c r="D113" i="1"/>
  <c r="W113" i="1"/>
  <c r="S113" i="1"/>
  <c r="O113" i="1"/>
  <c r="K113" i="1"/>
  <c r="G113" i="1"/>
  <c r="C113" i="1"/>
  <c r="V113" i="1"/>
  <c r="R113" i="1"/>
  <c r="N113" i="1"/>
  <c r="J113" i="1"/>
  <c r="F113" i="1"/>
  <c r="M84" i="1"/>
  <c r="L86" i="1"/>
  <c r="N83" i="1" l="1"/>
  <c r="P83" i="1" s="1"/>
  <c r="M86" i="1"/>
  <c r="A114" i="1"/>
  <c r="Y114" i="1" l="1"/>
  <c r="U114" i="1"/>
  <c r="Q114" i="1"/>
  <c r="M114" i="1"/>
  <c r="X114" i="1"/>
  <c r="T114" i="1"/>
  <c r="P114" i="1"/>
  <c r="W114" i="1"/>
  <c r="S114" i="1"/>
  <c r="O114" i="1"/>
  <c r="V114" i="1"/>
  <c r="R114" i="1"/>
  <c r="N114" i="1"/>
  <c r="B114" i="1"/>
  <c r="L114" i="1"/>
  <c r="H114" i="1"/>
  <c r="D114" i="1"/>
  <c r="K114" i="1"/>
  <c r="G114" i="1"/>
  <c r="C114" i="1"/>
  <c r="J114" i="1"/>
  <c r="F114" i="1"/>
  <c r="I114" i="1"/>
  <c r="E114" i="1"/>
  <c r="N84" i="1" l="1"/>
  <c r="P84" i="1" l="1"/>
  <c r="N86" i="1"/>
  <c r="P86" i="1" l="1"/>
  <c r="B4" i="5" s="1"/>
  <c r="B5" i="5" l="1"/>
  <c r="B12" i="5" s="1"/>
  <c r="B13" i="5" s="1"/>
</calcChain>
</file>

<file path=xl/sharedStrings.xml><?xml version="1.0" encoding="utf-8"?>
<sst xmlns="http://schemas.openxmlformats.org/spreadsheetml/2006/main" count="302" uniqueCount="99">
  <si>
    <t>Book Half Year</t>
  </si>
  <si>
    <t>2004-1</t>
  </si>
  <si>
    <t>2004-2</t>
  </si>
  <si>
    <t>2005-1</t>
  </si>
  <si>
    <t>2005-2</t>
  </si>
  <si>
    <t>2006-1</t>
  </si>
  <si>
    <t>2006-2</t>
  </si>
  <si>
    <t>2007-1</t>
  </si>
  <si>
    <t>2007-2</t>
  </si>
  <si>
    <t>2008-1</t>
  </si>
  <si>
    <t>2008-2</t>
  </si>
  <si>
    <t>2009-1</t>
  </si>
  <si>
    <t>2009-2</t>
  </si>
  <si>
    <t>2010-1</t>
  </si>
  <si>
    <t>2010-2</t>
  </si>
  <si>
    <t>2011-1</t>
  </si>
  <si>
    <t>2011-2</t>
  </si>
  <si>
    <t>2012-1</t>
  </si>
  <si>
    <t>2012-2</t>
  </si>
  <si>
    <t>2013-1</t>
  </si>
  <si>
    <t>2013-2</t>
  </si>
  <si>
    <t>2014-1</t>
  </si>
  <si>
    <t>2014-2</t>
  </si>
  <si>
    <t>2015-1</t>
  </si>
  <si>
    <t>2015-2</t>
  </si>
  <si>
    <t>CDF</t>
    <phoneticPr fontId="1" type="noConversion"/>
  </si>
  <si>
    <t>누적 CDF</t>
    <phoneticPr fontId="1" type="noConversion"/>
  </si>
  <si>
    <t>1. 누적지급건수</t>
    <phoneticPr fontId="1" type="noConversion"/>
  </si>
  <si>
    <t>2. 지급건수 진전계수</t>
    <phoneticPr fontId="1" type="noConversion"/>
  </si>
  <si>
    <t>현재지급건수</t>
    <phoneticPr fontId="1" type="noConversion"/>
  </si>
  <si>
    <t>지급건수</t>
    <phoneticPr fontId="1" type="noConversion"/>
  </si>
  <si>
    <t>최종진전계수</t>
    <phoneticPr fontId="1" type="noConversion"/>
  </si>
  <si>
    <t>DY</t>
    <phoneticPr fontId="1" type="noConversion"/>
  </si>
  <si>
    <t>대출자수</t>
    <phoneticPr fontId="1" type="noConversion"/>
  </si>
  <si>
    <t>최종지급건수/대출자수</t>
    <phoneticPr fontId="1" type="noConversion"/>
  </si>
  <si>
    <t>합계</t>
    <phoneticPr fontId="1" type="noConversion"/>
  </si>
  <si>
    <t>2004~2012</t>
    <phoneticPr fontId="1" type="noConversion"/>
  </si>
  <si>
    <t>예상비중</t>
    <phoneticPr fontId="1" type="noConversion"/>
  </si>
  <si>
    <t>BFM
예상건수</t>
    <phoneticPr fontId="1" type="noConversion"/>
  </si>
  <si>
    <t>CDM
예상건수</t>
    <phoneticPr fontId="1" type="noConversion"/>
  </si>
  <si>
    <t>선택
예상건수</t>
    <phoneticPr fontId="1" type="noConversion"/>
  </si>
  <si>
    <t>지급
보험금</t>
    <phoneticPr fontId="1" type="noConversion"/>
  </si>
  <si>
    <t>평균
보험금</t>
    <phoneticPr fontId="1" type="noConversion"/>
  </si>
  <si>
    <t>지급
준비금</t>
    <phoneticPr fontId="1" type="noConversion"/>
  </si>
  <si>
    <t>지급준비금</t>
    <phoneticPr fontId="1" type="noConversion"/>
  </si>
  <si>
    <t>할인율</t>
    <phoneticPr fontId="1" type="noConversion"/>
  </si>
  <si>
    <t>할인 지급
준비금</t>
    <phoneticPr fontId="1" type="noConversion"/>
  </si>
  <si>
    <t>손해
조사비</t>
    <phoneticPr fontId="1" type="noConversion"/>
  </si>
  <si>
    <t>최종 지급
준비금</t>
    <phoneticPr fontId="1" type="noConversion"/>
  </si>
  <si>
    <t>할인시점</t>
    <phoneticPr fontId="1" type="noConversion"/>
  </si>
  <si>
    <t>예상 최종
보험금</t>
    <phoneticPr fontId="1" type="noConversion"/>
  </si>
  <si>
    <t>3. 손해액 추정</t>
    <phoneticPr fontId="1" type="noConversion"/>
  </si>
  <si>
    <t>1. 보유계약정보(PIF)</t>
    <phoneticPr fontId="1" type="noConversion"/>
  </si>
  <si>
    <t>2. 보유계약 감소</t>
    <phoneticPr fontId="1" type="noConversion"/>
  </si>
  <si>
    <t>Decay Factor</t>
    <phoneticPr fontId="1" type="noConversion"/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</si>
  <si>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</si>
  <si>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</si>
  <si>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</si>
  <si>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</si>
  <si>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</si>
  <si>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</si>
  <si>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</si>
  <si>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</si>
  <si>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</si>
  <si>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</si>
  <si>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</si>
  <si>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</si>
  <si>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</si>
  <si>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</si>
  <si>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</si>
  <si>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</si>
  <si>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</si>
  <si>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</si>
  <si>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</si>
  <si>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</si>
  <si>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</si>
  <si>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</si>
  <si>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</si>
  <si>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3. 보유계약 감소 진전</t>
    <phoneticPr fontId="1" type="noConversion"/>
  </si>
  <si>
    <t>4. 보유계약 진전</t>
    <phoneticPr fontId="1" type="noConversion"/>
  </si>
  <si>
    <t>5. 평균 유지계약</t>
    <phoneticPr fontId="1" type="noConversion"/>
  </si>
  <si>
    <t>6. 보험료 추정</t>
    <phoneticPr fontId="1" type="noConversion"/>
  </si>
  <si>
    <t>평균 월납
보험료</t>
    <phoneticPr fontId="1" type="noConversion"/>
  </si>
  <si>
    <t>보험료
조정계수</t>
    <phoneticPr fontId="1" type="noConversion"/>
  </si>
  <si>
    <t>미래
보험료</t>
    <phoneticPr fontId="1" type="noConversion"/>
  </si>
  <si>
    <t>거수
보험료</t>
    <phoneticPr fontId="1" type="noConversion"/>
  </si>
  <si>
    <t>총보험료</t>
    <phoneticPr fontId="1" type="noConversion"/>
  </si>
  <si>
    <t>할인 미래
보험료</t>
    <phoneticPr fontId="1" type="noConversion"/>
  </si>
  <si>
    <t>유지비</t>
    <phoneticPr fontId="1" type="noConversion"/>
  </si>
  <si>
    <t>순
미래보험료</t>
    <phoneticPr fontId="1" type="noConversion"/>
  </si>
  <si>
    <t>현금흐름</t>
    <phoneticPr fontId="1" type="noConversion"/>
  </si>
  <si>
    <t>미래보험료(유지비 차감 후)</t>
    <phoneticPr fontId="1" type="noConversion"/>
  </si>
  <si>
    <t>손해액 및 손조사비</t>
    <phoneticPr fontId="1" type="noConversion"/>
  </si>
  <si>
    <t>순현금흐름</t>
    <phoneticPr fontId="1" type="noConversion"/>
  </si>
  <si>
    <t>지급준비금</t>
    <phoneticPr fontId="1" type="noConversion"/>
  </si>
  <si>
    <t>미경과보험료적립금</t>
    <phoneticPr fontId="1" type="noConversion"/>
  </si>
  <si>
    <t>비상준비금</t>
    <phoneticPr fontId="1" type="noConversion"/>
  </si>
  <si>
    <t>총 재무상태표 항목</t>
    <phoneticPr fontId="1" type="noConversion"/>
  </si>
  <si>
    <t>보험료결손준비금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</si>
</sst>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7" formatCode="#,##0.000"/>
    <numFmt numFmtId="178" formatCode="0.0%"/>
    <numFmt numFmtId="179" formatCode="0&quot;-1&quot;"/>
    <numFmt numFmtId="180" formatCode="0&quot;-2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color theme="0" tint="-0.1499984740745262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9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applyBorder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3" fontId="0" fillId="0" borderId="5" xfId="0" applyNumberFormat="1" applyBorder="1">
      <alignment vertical="center"/>
    </xf>
    <xf numFmtId="177" fontId="0" fillId="0" borderId="6" xfId="0" applyNumberFormat="1" applyBorder="1">
      <alignment vertical="center"/>
    </xf>
    <xf numFmtId="3" fontId="0" fillId="0" borderId="7" xfId="0" applyNumberFormat="1" applyBorder="1">
      <alignment vertical="center"/>
    </xf>
    <xf numFmtId="10" fontId="0" fillId="0" borderId="4" xfId="0" applyNumberFormat="1" applyBorder="1">
      <alignment vertical="center"/>
    </xf>
    <xf numFmtId="10" fontId="0" fillId="0" borderId="0" xfId="0" applyNumberFormat="1" applyBorder="1">
      <alignment vertical="center"/>
    </xf>
    <xf numFmtId="10" fontId="0" fillId="0" borderId="6" xfId="0" applyNumberFormat="1" applyBorder="1">
      <alignment vertical="center"/>
    </xf>
    <xf numFmtId="10" fontId="0" fillId="0" borderId="9" xfId="0" applyNumberFormat="1" applyBorder="1">
      <alignment vertical="center"/>
    </xf>
    <xf numFmtId="0" fontId="0" fillId="0" borderId="3" xfId="0" applyBorder="1">
      <alignment vertical="center"/>
    </xf>
    <xf numFmtId="3" fontId="0" fillId="2" borderId="4" xfId="0" applyNumberFormat="1" applyFill="1" applyBorder="1">
      <alignment vertical="center"/>
    </xf>
    <xf numFmtId="0" fontId="0" fillId="0" borderId="5" xfId="0" applyBorder="1">
      <alignment vertical="center"/>
    </xf>
    <xf numFmtId="3" fontId="0" fillId="2" borderId="6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3" fontId="0" fillId="0" borderId="10" xfId="0" applyNumberFormat="1" applyBorder="1">
      <alignment vertical="center"/>
    </xf>
    <xf numFmtId="3" fontId="0" fillId="0" borderId="11" xfId="0" applyNumberFormat="1" applyBorder="1">
      <alignment vertical="center"/>
    </xf>
    <xf numFmtId="0" fontId="0" fillId="0" borderId="12" xfId="0" applyBorder="1" applyAlignment="1">
      <alignment horizontal="center" vertical="center" wrapText="1"/>
    </xf>
    <xf numFmtId="3" fontId="0" fillId="0" borderId="4" xfId="0" applyNumberFormat="1" applyBorder="1">
      <alignment vertical="center"/>
    </xf>
    <xf numFmtId="3" fontId="0" fillId="0" borderId="0" xfId="0" applyNumberFormat="1" applyBorder="1">
      <alignment vertical="center"/>
    </xf>
    <xf numFmtId="3" fontId="0" fillId="0" borderId="6" xfId="0" applyNumberFormat="1" applyBorder="1">
      <alignment vertical="center"/>
    </xf>
    <xf numFmtId="3" fontId="0" fillId="0" borderId="9" xfId="0" applyNumberFormat="1" applyBorder="1">
      <alignment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" fontId="0" fillId="0" borderId="0" xfId="0" applyNumberFormat="1" applyBorder="1">
      <alignment vertical="center"/>
    </xf>
    <xf numFmtId="4" fontId="0" fillId="0" borderId="9" xfId="0" applyNumberFormat="1" applyBorder="1">
      <alignment vertical="center"/>
    </xf>
    <xf numFmtId="3" fontId="0" fillId="2" borderId="5" xfId="0" applyNumberFormat="1" applyFill="1" applyBorder="1">
      <alignment vertical="center"/>
    </xf>
    <xf numFmtId="3" fontId="0" fillId="3" borderId="5" xfId="0" applyNumberFormat="1" applyFill="1" applyBorder="1">
      <alignment vertical="center"/>
    </xf>
    <xf numFmtId="3" fontId="0" fillId="3" borderId="7" xfId="0" applyNumberFormat="1" applyFill="1" applyBorder="1">
      <alignment vertical="center"/>
    </xf>
    <xf numFmtId="0" fontId="0" fillId="0" borderId="16" xfId="0" applyBorder="1">
      <alignment vertical="center"/>
    </xf>
    <xf numFmtId="179" fontId="0" fillId="0" borderId="15" xfId="0" applyNumberFormat="1" applyBorder="1">
      <alignment vertical="center"/>
    </xf>
    <xf numFmtId="180" fontId="0" fillId="0" borderId="15" xfId="0" applyNumberFormat="1" applyBorder="1">
      <alignment vertical="center"/>
    </xf>
    <xf numFmtId="180" fontId="0" fillId="0" borderId="14" xfId="0" applyNumberFormat="1" applyBorder="1">
      <alignment vertical="center"/>
    </xf>
    <xf numFmtId="3" fontId="0" fillId="0" borderId="17" xfId="0" applyNumberFormat="1" applyBorder="1">
      <alignment vertical="center"/>
    </xf>
    <xf numFmtId="3" fontId="0" fillId="0" borderId="18" xfId="0" applyNumberFormat="1" applyBorder="1">
      <alignment vertical="center"/>
    </xf>
    <xf numFmtId="177" fontId="0" fillId="0" borderId="15" xfId="0" applyNumberForma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7" xfId="0" applyBorder="1">
      <alignment vertical="center"/>
    </xf>
    <xf numFmtId="177" fontId="0" fillId="0" borderId="0" xfId="0" applyNumberFormat="1" applyBorder="1">
      <alignment vertical="center"/>
    </xf>
    <xf numFmtId="177" fontId="3" fillId="0" borderId="0" xfId="0" applyNumberFormat="1" applyFont="1" applyBorder="1">
      <alignment vertical="center"/>
    </xf>
    <xf numFmtId="177" fontId="0" fillId="2" borderId="0" xfId="0" applyNumberFormat="1" applyFill="1" applyBorder="1">
      <alignment vertical="center"/>
    </xf>
    <xf numFmtId="0" fontId="0" fillId="2" borderId="5" xfId="0" applyFill="1" applyBorder="1">
      <alignment vertical="center"/>
    </xf>
    <xf numFmtId="0" fontId="0" fillId="0" borderId="18" xfId="0" applyBorder="1">
      <alignment vertical="center"/>
    </xf>
    <xf numFmtId="177" fontId="0" fillId="0" borderId="9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5" xfId="0" applyNumberFormat="1" applyBorder="1">
      <alignment vertical="center"/>
    </xf>
    <xf numFmtId="0" fontId="0" fillId="2" borderId="0" xfId="0" applyFill="1" applyBorder="1">
      <alignment vertical="center"/>
    </xf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4" fontId="0" fillId="0" borderId="8" xfId="0" applyNumberFormat="1" applyBorder="1">
      <alignment vertical="center"/>
    </xf>
    <xf numFmtId="4" fontId="0" fillId="0" borderId="3" xfId="0" applyNumberFormat="1" applyBorder="1">
      <alignment vertical="center"/>
    </xf>
    <xf numFmtId="0" fontId="0" fillId="0" borderId="19" xfId="0" applyBorder="1">
      <alignment vertical="center"/>
    </xf>
    <xf numFmtId="9" fontId="0" fillId="0" borderId="0" xfId="0" applyNumberFormat="1" applyBorder="1">
      <alignment vertical="center"/>
    </xf>
    <xf numFmtId="9" fontId="0" fillId="0" borderId="9" xfId="0" applyNumberFormat="1" applyBorder="1">
      <alignment vertical="center"/>
    </xf>
    <xf numFmtId="9" fontId="0" fillId="0" borderId="7" xfId="0" applyNumberFormat="1" applyBorder="1">
      <alignment vertical="center"/>
    </xf>
    <xf numFmtId="3" fontId="0" fillId="0" borderId="15" xfId="0" applyNumberFormat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 wrapText="1"/>
    </xf>
    <xf numFmtId="3" fontId="0" fillId="0" borderId="14" xfId="0" applyNumberFormat="1" applyBorder="1" applyAlignment="1">
      <alignment horizontal="center" vertical="center" wrapText="1"/>
    </xf>
    <xf numFmtId="178" fontId="0" fillId="0" borderId="8" xfId="0" applyNumberFormat="1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178" fontId="0" fillId="0" borderId="2" xfId="0" applyNumberFormat="1" applyBorder="1">
      <alignment vertical="center"/>
    </xf>
    <xf numFmtId="178" fontId="0" fillId="0" borderId="4" xfId="0" applyNumberFormat="1" applyBorder="1">
      <alignment vertical="center"/>
    </xf>
    <xf numFmtId="178" fontId="0" fillId="0" borderId="6" xfId="0" applyNumberFormat="1" applyBorder="1">
      <alignment vertical="center"/>
    </xf>
    <xf numFmtId="3" fontId="0" fillId="2" borderId="0" xfId="0" applyNumberFormat="1" applyFill="1" applyBorder="1">
      <alignment vertical="center"/>
    </xf>
    <xf numFmtId="178" fontId="0" fillId="0" borderId="5" xfId="0" applyNumberFormat="1" applyBorder="1">
      <alignment vertical="center"/>
    </xf>
    <xf numFmtId="178" fontId="0" fillId="0" borderId="7" xfId="0" applyNumberFormat="1" applyBorder="1">
      <alignment vertical="center"/>
    </xf>
    <xf numFmtId="0" fontId="0" fillId="0" borderId="16" xfId="0" applyBorder="1" applyAlignment="1">
      <alignment horizontal="left" vertical="center"/>
    </xf>
    <xf numFmtId="3" fontId="0" fillId="2" borderId="9" xfId="0" applyNumberFormat="1" applyFill="1" applyBorder="1">
      <alignment vertical="center"/>
    </xf>
    <xf numFmtId="0" fontId="0" fillId="0" borderId="20" xfId="0" applyBorder="1">
      <alignment vertical="center"/>
    </xf>
    <xf numFmtId="178" fontId="0" fillId="0" borderId="21" xfId="0" applyNumberFormat="1" applyBorder="1">
      <alignment vertical="center"/>
    </xf>
    <xf numFmtId="178" fontId="0" fillId="0" borderId="22" xfId="0" applyNumberFormat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9" fontId="0" fillId="2" borderId="0" xfId="0" applyNumberFormat="1" applyFill="1">
      <alignment vertical="center"/>
    </xf>
    <xf numFmtId="3" fontId="0" fillId="0" borderId="1" xfId="0" applyNumberFormat="1" applyBorder="1">
      <alignment vertical="center"/>
    </xf>
  </cellXfs>
  <cellStyles count="2">
    <cellStyle name="Normal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43"/>
  <sheetViews>
    <sheetView tabSelected="1" topLeftCell="A43" zoomScale="70" zoomScaleNormal="70" workbookViewId="0">
      <selection activeCell="W72" sqref="W72"/>
    </sheetView>
  </sheetViews>
  <sheetFormatPr defaultRowHeight="16.5" x14ac:dyDescent="0.3"/>
  <cols>
    <col min="1" max="1" width="14.75" bestFit="1" customWidth="1"/>
    <col min="2" max="3" width="10.25" bestFit="1" customWidth="1"/>
    <col min="4" max="5" width="13" bestFit="1" customWidth="1"/>
    <col min="6" max="6" width="13.875" bestFit="1" customWidth="1"/>
    <col min="7" max="9" width="10.25" bestFit="1" customWidth="1"/>
    <col min="10" max="10" width="11.5" bestFit="1" customWidth="1"/>
    <col min="11" max="11" width="9.125" bestFit="1" customWidth="1"/>
    <col min="12" max="12" width="11.375" bestFit="1" customWidth="1"/>
    <col min="13" max="13" width="10.25" bestFit="1" customWidth="1"/>
    <col min="14" max="14" width="11.375" bestFit="1" customWidth="1"/>
    <col min="15" max="15" width="9.375" bestFit="1" customWidth="1"/>
    <col min="16" max="16" width="10.25" bestFit="1" customWidth="1"/>
    <col min="27" max="27" width="13" bestFit="1" customWidth="1"/>
  </cols>
  <sheetData>
    <row r="2" spans="1:29" ht="17.25" thickBot="1" x14ac:dyDescent="0.35">
      <c r="A2" s="2" t="s">
        <v>27</v>
      </c>
    </row>
    <row r="3" spans="1:29" ht="17.25" thickBot="1" x14ac:dyDescent="0.35">
      <c r="A3" s="46" t="s">
        <v>0</v>
      </c>
      <c r="B3" s="25">
        <v>1</v>
      </c>
      <c r="C3" s="25">
        <v>2</v>
      </c>
      <c r="D3" s="25">
        <v>3</v>
      </c>
      <c r="E3" s="25">
        <v>4</v>
      </c>
      <c r="F3" s="25">
        <v>5</v>
      </c>
      <c r="G3" s="25">
        <v>6</v>
      </c>
      <c r="H3" s="25">
        <v>7</v>
      </c>
      <c r="I3" s="25">
        <v>8</v>
      </c>
      <c r="J3" s="25">
        <v>9</v>
      </c>
      <c r="K3" s="25">
        <v>10</v>
      </c>
      <c r="L3" s="25">
        <v>11</v>
      </c>
      <c r="M3" s="25">
        <v>12</v>
      </c>
      <c r="N3" s="25">
        <v>13</v>
      </c>
      <c r="O3" s="25">
        <v>14</v>
      </c>
      <c r="P3" s="25">
        <v>15</v>
      </c>
      <c r="Q3" s="25">
        <v>16</v>
      </c>
      <c r="R3" s="25">
        <v>17</v>
      </c>
      <c r="S3" s="25">
        <v>18</v>
      </c>
      <c r="T3" s="25">
        <v>19</v>
      </c>
      <c r="U3" s="25">
        <v>20</v>
      </c>
      <c r="V3" s="25">
        <v>21</v>
      </c>
      <c r="W3" s="25">
        <v>22</v>
      </c>
      <c r="X3" s="25">
        <v>23</v>
      </c>
      <c r="Y3" s="24">
        <v>24</v>
      </c>
      <c r="AA3" s="23" t="s">
        <v>29</v>
      </c>
    </row>
    <row r="4" spans="1:29" ht="17.25" thickTop="1" x14ac:dyDescent="0.3">
      <c r="A4" s="54" t="s">
        <v>1</v>
      </c>
      <c r="B4" s="63">
        <v>1</v>
      </c>
      <c r="C4" s="63">
        <v>8</v>
      </c>
      <c r="D4" s="63">
        <v>15</v>
      </c>
      <c r="E4" s="63">
        <v>22</v>
      </c>
      <c r="F4" s="63">
        <v>29</v>
      </c>
      <c r="G4" s="63">
        <v>36</v>
      </c>
      <c r="H4" s="63">
        <v>43</v>
      </c>
      <c r="I4" s="63">
        <v>50</v>
      </c>
      <c r="J4" s="63">
        <v>80</v>
      </c>
      <c r="K4" s="63">
        <v>125</v>
      </c>
      <c r="L4" s="63">
        <v>147</v>
      </c>
      <c r="M4" s="63">
        <v>162</v>
      </c>
      <c r="N4" s="63">
        <v>177</v>
      </c>
      <c r="O4" s="63">
        <v>184</v>
      </c>
      <c r="P4" s="63">
        <v>191</v>
      </c>
      <c r="Q4" s="63">
        <v>198</v>
      </c>
      <c r="R4" s="63">
        <v>205</v>
      </c>
      <c r="S4" s="63">
        <v>212</v>
      </c>
      <c r="T4" s="63">
        <v>219</v>
      </c>
      <c r="U4" s="63">
        <v>224</v>
      </c>
      <c r="V4" s="63">
        <v>227</v>
      </c>
      <c r="W4" s="63">
        <v>228</v>
      </c>
      <c r="X4" s="63">
        <v>229</v>
      </c>
      <c r="Y4" s="58">
        <v>229</v>
      </c>
      <c r="AA4" s="21">
        <f ca="1">OFFSET($Y$4,$AC4,-$AC4)</f>
        <v>229</v>
      </c>
      <c r="AC4" s="4">
        <v>0</v>
      </c>
    </row>
    <row r="5" spans="1:29" x14ac:dyDescent="0.3">
      <c r="A5" s="54" t="s">
        <v>2</v>
      </c>
      <c r="B5" s="63">
        <v>1</v>
      </c>
      <c r="C5" s="63">
        <v>8</v>
      </c>
      <c r="D5" s="63">
        <v>15</v>
      </c>
      <c r="E5" s="63">
        <v>22</v>
      </c>
      <c r="F5" s="63">
        <v>29</v>
      </c>
      <c r="G5" s="63">
        <v>36</v>
      </c>
      <c r="H5" s="63">
        <v>43</v>
      </c>
      <c r="I5" s="63">
        <v>50</v>
      </c>
      <c r="J5" s="63">
        <v>78</v>
      </c>
      <c r="K5" s="63">
        <v>120</v>
      </c>
      <c r="L5" s="63">
        <v>141</v>
      </c>
      <c r="M5" s="63">
        <v>162</v>
      </c>
      <c r="N5" s="63">
        <v>176</v>
      </c>
      <c r="O5" s="63">
        <v>190</v>
      </c>
      <c r="P5" s="63">
        <v>197</v>
      </c>
      <c r="Q5" s="63">
        <v>204</v>
      </c>
      <c r="R5" s="63">
        <v>211</v>
      </c>
      <c r="S5" s="63">
        <v>218</v>
      </c>
      <c r="T5" s="63">
        <v>225</v>
      </c>
      <c r="U5" s="63">
        <v>230</v>
      </c>
      <c r="V5" s="63">
        <v>233</v>
      </c>
      <c r="W5" s="63">
        <v>234</v>
      </c>
      <c r="X5" s="63">
        <v>235</v>
      </c>
      <c r="Y5" s="18"/>
      <c r="AA5" s="21">
        <f ca="1">OFFSET($Y$4,$AC5,-$AC5)</f>
        <v>235</v>
      </c>
      <c r="AC5" s="4">
        <f t="shared" ref="AC5:AC6" si="0">AC4+1</f>
        <v>1</v>
      </c>
    </row>
    <row r="6" spans="1:29" x14ac:dyDescent="0.3">
      <c r="A6" s="54" t="s">
        <v>3</v>
      </c>
      <c r="B6" s="63">
        <v>4</v>
      </c>
      <c r="C6" s="63">
        <v>11</v>
      </c>
      <c r="D6" s="63">
        <v>18</v>
      </c>
      <c r="E6" s="63">
        <v>25</v>
      </c>
      <c r="F6" s="63">
        <v>32</v>
      </c>
      <c r="G6" s="63">
        <v>39</v>
      </c>
      <c r="H6" s="63">
        <v>53</v>
      </c>
      <c r="I6" s="63">
        <v>60</v>
      </c>
      <c r="J6" s="63">
        <v>81</v>
      </c>
      <c r="K6" s="63">
        <v>123</v>
      </c>
      <c r="L6" s="63">
        <v>137</v>
      </c>
      <c r="M6" s="63">
        <v>165</v>
      </c>
      <c r="N6" s="63">
        <v>172</v>
      </c>
      <c r="O6" s="63">
        <v>179</v>
      </c>
      <c r="P6" s="63">
        <v>186</v>
      </c>
      <c r="Q6" s="63">
        <v>193</v>
      </c>
      <c r="R6" s="63">
        <v>200</v>
      </c>
      <c r="S6" s="63">
        <v>207</v>
      </c>
      <c r="T6" s="63">
        <v>214</v>
      </c>
      <c r="U6" s="63">
        <v>219</v>
      </c>
      <c r="V6" s="63">
        <v>222</v>
      </c>
      <c r="W6" s="63">
        <v>223</v>
      </c>
      <c r="X6" s="5"/>
      <c r="Y6" s="18"/>
      <c r="AA6" s="21">
        <f ca="1">OFFSET($Y$4,$AC6,-$AC6)</f>
        <v>223</v>
      </c>
      <c r="AC6" s="4">
        <f t="shared" si="0"/>
        <v>2</v>
      </c>
    </row>
    <row r="7" spans="1:29" x14ac:dyDescent="0.3">
      <c r="A7" s="54" t="s">
        <v>4</v>
      </c>
      <c r="B7" s="63">
        <v>4</v>
      </c>
      <c r="C7" s="63">
        <v>11</v>
      </c>
      <c r="D7" s="63">
        <v>18</v>
      </c>
      <c r="E7" s="63">
        <v>25</v>
      </c>
      <c r="F7" s="63">
        <v>32</v>
      </c>
      <c r="G7" s="63">
        <v>39</v>
      </c>
      <c r="H7" s="63">
        <v>54</v>
      </c>
      <c r="I7" s="63">
        <v>61</v>
      </c>
      <c r="J7" s="63">
        <v>98</v>
      </c>
      <c r="K7" s="63">
        <v>120</v>
      </c>
      <c r="L7" s="63">
        <v>135</v>
      </c>
      <c r="M7" s="63">
        <v>157</v>
      </c>
      <c r="N7" s="63">
        <v>164</v>
      </c>
      <c r="O7" s="63">
        <v>171</v>
      </c>
      <c r="P7" s="63">
        <v>178</v>
      </c>
      <c r="Q7" s="63">
        <v>185</v>
      </c>
      <c r="R7" s="63">
        <v>192</v>
      </c>
      <c r="S7" s="63">
        <v>199</v>
      </c>
      <c r="T7" s="63">
        <v>206</v>
      </c>
      <c r="U7" s="63">
        <v>211</v>
      </c>
      <c r="V7" s="63">
        <v>214</v>
      </c>
      <c r="W7" s="5"/>
      <c r="X7" s="5"/>
      <c r="Y7" s="18"/>
      <c r="AA7" s="21">
        <f ca="1">OFFSET($Y$4,$AC7,-$AC7)</f>
        <v>214</v>
      </c>
      <c r="AC7" s="4">
        <f>AC6+1</f>
        <v>3</v>
      </c>
    </row>
    <row r="8" spans="1:29" x14ac:dyDescent="0.3">
      <c r="A8" s="54" t="s">
        <v>5</v>
      </c>
      <c r="B8" s="63">
        <v>3</v>
      </c>
      <c r="C8" s="63">
        <v>10</v>
      </c>
      <c r="D8" s="63">
        <v>17</v>
      </c>
      <c r="E8" s="63">
        <v>24</v>
      </c>
      <c r="F8" s="63">
        <v>31</v>
      </c>
      <c r="G8" s="63">
        <v>38</v>
      </c>
      <c r="H8" s="63">
        <v>45</v>
      </c>
      <c r="I8" s="63">
        <v>52</v>
      </c>
      <c r="J8" s="63">
        <v>79</v>
      </c>
      <c r="K8" s="63">
        <v>106</v>
      </c>
      <c r="L8" s="63">
        <v>127</v>
      </c>
      <c r="M8" s="63">
        <v>154</v>
      </c>
      <c r="N8" s="63">
        <v>168</v>
      </c>
      <c r="O8" s="63">
        <v>175</v>
      </c>
      <c r="P8" s="63">
        <v>182</v>
      </c>
      <c r="Q8" s="63">
        <v>189</v>
      </c>
      <c r="R8" s="63">
        <v>196</v>
      </c>
      <c r="S8" s="63">
        <v>203</v>
      </c>
      <c r="T8" s="63">
        <v>210</v>
      </c>
      <c r="U8" s="63">
        <v>215</v>
      </c>
      <c r="V8" s="5"/>
      <c r="W8" s="5"/>
      <c r="X8" s="5"/>
      <c r="Y8" s="18"/>
      <c r="AA8" s="21">
        <f ca="1">OFFSET($Y$4,$AC8,-$AC8)</f>
        <v>215</v>
      </c>
      <c r="AC8" s="4">
        <f t="shared" ref="AC8:AC27" si="1">AC7+1</f>
        <v>4</v>
      </c>
    </row>
    <row r="9" spans="1:29" x14ac:dyDescent="0.3">
      <c r="A9" s="54" t="s">
        <v>6</v>
      </c>
      <c r="B9" s="63">
        <v>3</v>
      </c>
      <c r="C9" s="63">
        <v>10</v>
      </c>
      <c r="D9" s="63">
        <v>17</v>
      </c>
      <c r="E9" s="63">
        <v>24</v>
      </c>
      <c r="F9" s="63">
        <v>31</v>
      </c>
      <c r="G9" s="63">
        <v>38</v>
      </c>
      <c r="H9" s="63">
        <v>45</v>
      </c>
      <c r="I9" s="63">
        <v>59</v>
      </c>
      <c r="J9" s="63">
        <v>80</v>
      </c>
      <c r="K9" s="63">
        <v>101</v>
      </c>
      <c r="L9" s="63">
        <v>122</v>
      </c>
      <c r="M9" s="63">
        <v>143</v>
      </c>
      <c r="N9" s="63">
        <v>157</v>
      </c>
      <c r="O9" s="63">
        <v>171</v>
      </c>
      <c r="P9" s="63">
        <v>178</v>
      </c>
      <c r="Q9" s="63">
        <v>185</v>
      </c>
      <c r="R9" s="63">
        <v>192</v>
      </c>
      <c r="S9" s="63">
        <v>199</v>
      </c>
      <c r="T9" s="63">
        <v>206</v>
      </c>
      <c r="U9" s="5"/>
      <c r="V9" s="5"/>
      <c r="W9" s="5"/>
      <c r="X9" s="5"/>
      <c r="Y9" s="18"/>
      <c r="AA9" s="21">
        <f ca="1">OFFSET($Y$4,$AC9,-$AC9)</f>
        <v>206</v>
      </c>
      <c r="AC9" s="4">
        <f t="shared" si="1"/>
        <v>5</v>
      </c>
    </row>
    <row r="10" spans="1:29" x14ac:dyDescent="0.3">
      <c r="A10" s="54" t="s">
        <v>7</v>
      </c>
      <c r="B10" s="63">
        <v>5</v>
      </c>
      <c r="C10" s="63">
        <v>12</v>
      </c>
      <c r="D10" s="63">
        <v>19</v>
      </c>
      <c r="E10" s="63">
        <v>26</v>
      </c>
      <c r="F10" s="63">
        <v>33</v>
      </c>
      <c r="G10" s="63">
        <v>40</v>
      </c>
      <c r="H10" s="63">
        <v>54</v>
      </c>
      <c r="I10" s="63">
        <v>61</v>
      </c>
      <c r="J10" s="63">
        <v>82</v>
      </c>
      <c r="K10" s="63">
        <v>117</v>
      </c>
      <c r="L10" s="63">
        <v>138</v>
      </c>
      <c r="M10" s="63">
        <v>152</v>
      </c>
      <c r="N10" s="63">
        <v>159</v>
      </c>
      <c r="O10" s="63">
        <v>173</v>
      </c>
      <c r="P10" s="63">
        <v>180</v>
      </c>
      <c r="Q10" s="63">
        <v>187</v>
      </c>
      <c r="R10" s="63">
        <v>194</v>
      </c>
      <c r="S10" s="63">
        <v>201</v>
      </c>
      <c r="T10" s="5"/>
      <c r="U10" s="5"/>
      <c r="V10" s="5"/>
      <c r="W10" s="5"/>
      <c r="X10" s="5"/>
      <c r="Y10" s="18"/>
      <c r="AA10" s="21">
        <f ca="1">OFFSET($Y$4,$AC10,-$AC10)</f>
        <v>201</v>
      </c>
      <c r="AC10" s="4">
        <f t="shared" si="1"/>
        <v>6</v>
      </c>
    </row>
    <row r="11" spans="1:29" x14ac:dyDescent="0.3">
      <c r="A11" s="54" t="s">
        <v>8</v>
      </c>
      <c r="B11" s="63">
        <v>5</v>
      </c>
      <c r="C11" s="63">
        <v>12</v>
      </c>
      <c r="D11" s="63">
        <v>19</v>
      </c>
      <c r="E11" s="63">
        <v>26</v>
      </c>
      <c r="F11" s="63">
        <v>33</v>
      </c>
      <c r="G11" s="63">
        <v>40</v>
      </c>
      <c r="H11" s="63">
        <v>55</v>
      </c>
      <c r="I11" s="63">
        <v>70</v>
      </c>
      <c r="J11" s="63">
        <v>100</v>
      </c>
      <c r="K11" s="63">
        <v>145</v>
      </c>
      <c r="L11" s="63">
        <v>175</v>
      </c>
      <c r="M11" s="63">
        <v>197</v>
      </c>
      <c r="N11" s="63">
        <v>204</v>
      </c>
      <c r="O11" s="63">
        <v>219</v>
      </c>
      <c r="P11" s="63">
        <v>226</v>
      </c>
      <c r="Q11" s="63">
        <v>233</v>
      </c>
      <c r="R11" s="63">
        <v>240</v>
      </c>
      <c r="S11" s="5"/>
      <c r="T11" s="5"/>
      <c r="U11" s="5"/>
      <c r="V11" s="5"/>
      <c r="W11" s="5"/>
      <c r="X11" s="5"/>
      <c r="Y11" s="18"/>
      <c r="AA11" s="21">
        <f ca="1">OFFSET($Y$4,$AC11,-$AC11)</f>
        <v>240</v>
      </c>
      <c r="AC11" s="4">
        <f t="shared" si="1"/>
        <v>7</v>
      </c>
    </row>
    <row r="12" spans="1:29" x14ac:dyDescent="0.3">
      <c r="A12" s="54" t="s">
        <v>9</v>
      </c>
      <c r="B12" s="63">
        <v>1</v>
      </c>
      <c r="C12" s="63">
        <v>8</v>
      </c>
      <c r="D12" s="63">
        <v>15</v>
      </c>
      <c r="E12" s="63">
        <v>22</v>
      </c>
      <c r="F12" s="63">
        <v>29</v>
      </c>
      <c r="G12" s="63">
        <v>36</v>
      </c>
      <c r="H12" s="63">
        <v>51</v>
      </c>
      <c r="I12" s="63">
        <v>66</v>
      </c>
      <c r="J12" s="63">
        <v>88</v>
      </c>
      <c r="K12" s="63">
        <v>133</v>
      </c>
      <c r="L12" s="63">
        <v>163</v>
      </c>
      <c r="M12" s="63">
        <v>178</v>
      </c>
      <c r="N12" s="63">
        <v>185</v>
      </c>
      <c r="O12" s="63">
        <v>200</v>
      </c>
      <c r="P12" s="63">
        <v>207</v>
      </c>
      <c r="Q12" s="63">
        <v>214</v>
      </c>
      <c r="R12" s="5"/>
      <c r="S12" s="5"/>
      <c r="T12" s="5"/>
      <c r="U12" s="5"/>
      <c r="V12" s="5"/>
      <c r="W12" s="5"/>
      <c r="X12" s="5"/>
      <c r="Y12" s="18"/>
      <c r="AA12" s="21">
        <f ca="1">OFFSET($Y$4,$AC12,-$AC12)</f>
        <v>214</v>
      </c>
      <c r="AC12" s="4">
        <f t="shared" si="1"/>
        <v>8</v>
      </c>
    </row>
    <row r="13" spans="1:29" x14ac:dyDescent="0.3">
      <c r="A13" s="54" t="s">
        <v>10</v>
      </c>
      <c r="B13" s="63">
        <v>1</v>
      </c>
      <c r="C13" s="63">
        <v>8</v>
      </c>
      <c r="D13" s="63">
        <v>15</v>
      </c>
      <c r="E13" s="63">
        <v>22</v>
      </c>
      <c r="F13" s="63">
        <v>29</v>
      </c>
      <c r="G13" s="63">
        <v>36</v>
      </c>
      <c r="H13" s="63">
        <v>43</v>
      </c>
      <c r="I13" s="63">
        <v>50</v>
      </c>
      <c r="J13" s="63">
        <v>86</v>
      </c>
      <c r="K13" s="63">
        <v>108</v>
      </c>
      <c r="L13" s="63">
        <v>130</v>
      </c>
      <c r="M13" s="63">
        <v>145</v>
      </c>
      <c r="N13" s="63">
        <v>152</v>
      </c>
      <c r="O13" s="63">
        <v>167</v>
      </c>
      <c r="P13" s="63">
        <v>174</v>
      </c>
      <c r="Q13" s="5"/>
      <c r="R13" s="5"/>
      <c r="S13" s="5"/>
      <c r="T13" s="5"/>
      <c r="U13" s="5"/>
      <c r="V13" s="5"/>
      <c r="W13" s="5"/>
      <c r="X13" s="5"/>
      <c r="Y13" s="18"/>
      <c r="AA13" s="21">
        <f ca="1">OFFSET($Y$4,$AC13,-$AC13)</f>
        <v>174</v>
      </c>
      <c r="AC13" s="4">
        <f t="shared" si="1"/>
        <v>9</v>
      </c>
    </row>
    <row r="14" spans="1:29" x14ac:dyDescent="0.3">
      <c r="A14" s="54" t="s">
        <v>11</v>
      </c>
      <c r="B14" s="63">
        <v>3</v>
      </c>
      <c r="C14" s="63">
        <v>11</v>
      </c>
      <c r="D14" s="63">
        <v>19</v>
      </c>
      <c r="E14" s="63">
        <v>27</v>
      </c>
      <c r="F14" s="63">
        <v>35</v>
      </c>
      <c r="G14" s="63">
        <v>43</v>
      </c>
      <c r="H14" s="63">
        <v>51</v>
      </c>
      <c r="I14" s="63">
        <v>66</v>
      </c>
      <c r="J14" s="63">
        <v>89</v>
      </c>
      <c r="K14" s="63">
        <v>119</v>
      </c>
      <c r="L14" s="63">
        <v>149</v>
      </c>
      <c r="M14" s="63">
        <v>164</v>
      </c>
      <c r="N14" s="63">
        <v>179</v>
      </c>
      <c r="O14" s="63">
        <v>187</v>
      </c>
      <c r="P14" s="5"/>
      <c r="Q14" s="5"/>
      <c r="R14" s="5"/>
      <c r="S14" s="5"/>
      <c r="T14" s="5"/>
      <c r="U14" s="5"/>
      <c r="V14" s="5"/>
      <c r="W14" s="5"/>
      <c r="X14" s="5"/>
      <c r="Y14" s="18"/>
      <c r="AA14" s="21">
        <f ca="1">OFFSET($Y$4,$AC14,-$AC14)</f>
        <v>187</v>
      </c>
      <c r="AC14" s="4">
        <f t="shared" si="1"/>
        <v>10</v>
      </c>
    </row>
    <row r="15" spans="1:29" x14ac:dyDescent="0.3">
      <c r="A15" s="54" t="s">
        <v>12</v>
      </c>
      <c r="B15" s="63">
        <v>3</v>
      </c>
      <c r="C15" s="63">
        <v>10</v>
      </c>
      <c r="D15" s="63">
        <v>17</v>
      </c>
      <c r="E15" s="63">
        <v>24</v>
      </c>
      <c r="F15" s="63">
        <v>31</v>
      </c>
      <c r="G15" s="63">
        <v>38</v>
      </c>
      <c r="H15" s="63">
        <v>52</v>
      </c>
      <c r="I15" s="63">
        <v>59</v>
      </c>
      <c r="J15" s="63">
        <v>95</v>
      </c>
      <c r="K15" s="63">
        <v>138</v>
      </c>
      <c r="L15" s="63">
        <v>152</v>
      </c>
      <c r="M15" s="63">
        <v>181</v>
      </c>
      <c r="N15" s="63">
        <v>195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18"/>
      <c r="AA15" s="21">
        <f ca="1">OFFSET($Y$4,$AC15,-$AC15)</f>
        <v>195</v>
      </c>
      <c r="AC15" s="4">
        <f t="shared" si="1"/>
        <v>11</v>
      </c>
    </row>
    <row r="16" spans="1:29" x14ac:dyDescent="0.3">
      <c r="A16" s="54" t="s">
        <v>13</v>
      </c>
      <c r="B16" s="63">
        <v>4</v>
      </c>
      <c r="C16" s="63">
        <v>11</v>
      </c>
      <c r="D16" s="63">
        <v>18</v>
      </c>
      <c r="E16" s="63">
        <v>25</v>
      </c>
      <c r="F16" s="63">
        <v>32</v>
      </c>
      <c r="G16" s="63">
        <v>39</v>
      </c>
      <c r="H16" s="63">
        <v>54</v>
      </c>
      <c r="I16" s="63">
        <v>69</v>
      </c>
      <c r="J16" s="63">
        <v>106</v>
      </c>
      <c r="K16" s="63">
        <v>136</v>
      </c>
      <c r="L16" s="63">
        <v>166</v>
      </c>
      <c r="M16" s="63">
        <v>188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18"/>
      <c r="AA16" s="21">
        <f ca="1">OFFSET($Y$4,$AC16,-$AC16)</f>
        <v>188</v>
      </c>
      <c r="AC16" s="4">
        <f t="shared" si="1"/>
        <v>12</v>
      </c>
    </row>
    <row r="17" spans="1:29" x14ac:dyDescent="0.3">
      <c r="A17" s="54" t="s">
        <v>14</v>
      </c>
      <c r="B17" s="63">
        <v>5</v>
      </c>
      <c r="C17" s="63">
        <v>12</v>
      </c>
      <c r="D17" s="63">
        <v>19</v>
      </c>
      <c r="E17" s="63">
        <v>26</v>
      </c>
      <c r="F17" s="63">
        <v>33</v>
      </c>
      <c r="G17" s="63">
        <v>40</v>
      </c>
      <c r="H17" s="63">
        <v>47</v>
      </c>
      <c r="I17" s="63">
        <v>61</v>
      </c>
      <c r="J17" s="63">
        <v>95</v>
      </c>
      <c r="K17" s="63">
        <v>116</v>
      </c>
      <c r="L17" s="63">
        <v>130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18"/>
      <c r="AA17" s="21">
        <f ca="1">OFFSET($Y$4,$AC17,-$AC17)</f>
        <v>130</v>
      </c>
      <c r="AC17" s="4">
        <f t="shared" si="1"/>
        <v>13</v>
      </c>
    </row>
    <row r="18" spans="1:29" x14ac:dyDescent="0.3">
      <c r="A18" s="54" t="s">
        <v>15</v>
      </c>
      <c r="B18" s="63">
        <v>5</v>
      </c>
      <c r="C18" s="63">
        <v>12</v>
      </c>
      <c r="D18" s="63">
        <v>19</v>
      </c>
      <c r="E18" s="63">
        <v>26</v>
      </c>
      <c r="F18" s="63">
        <v>33</v>
      </c>
      <c r="G18" s="63">
        <v>40</v>
      </c>
      <c r="H18" s="63">
        <v>55</v>
      </c>
      <c r="I18" s="63">
        <v>62</v>
      </c>
      <c r="J18" s="63">
        <v>99</v>
      </c>
      <c r="K18" s="63">
        <v>143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18"/>
      <c r="AA18" s="21">
        <f ca="1">OFFSET($Y$4,$AC18,-$AC18)</f>
        <v>143</v>
      </c>
      <c r="AC18" s="4">
        <f t="shared" si="1"/>
        <v>14</v>
      </c>
    </row>
    <row r="19" spans="1:29" x14ac:dyDescent="0.3">
      <c r="A19" s="54" t="s">
        <v>16</v>
      </c>
      <c r="B19" s="63">
        <v>5</v>
      </c>
      <c r="C19" s="63">
        <v>12</v>
      </c>
      <c r="D19" s="63">
        <v>19</v>
      </c>
      <c r="E19" s="63">
        <v>26</v>
      </c>
      <c r="F19" s="63">
        <v>33</v>
      </c>
      <c r="G19" s="63">
        <v>40</v>
      </c>
      <c r="H19" s="63">
        <v>55</v>
      </c>
      <c r="I19" s="63">
        <v>70</v>
      </c>
      <c r="J19" s="63">
        <v>100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18"/>
      <c r="AA19" s="21">
        <f ca="1">OFFSET($Y$4,$AC19,-$AC19)</f>
        <v>100</v>
      </c>
      <c r="AC19" s="4">
        <f t="shared" si="1"/>
        <v>15</v>
      </c>
    </row>
    <row r="20" spans="1:29" x14ac:dyDescent="0.3">
      <c r="A20" s="54" t="s">
        <v>17</v>
      </c>
      <c r="B20" s="63">
        <v>1</v>
      </c>
      <c r="C20" s="63">
        <v>8</v>
      </c>
      <c r="D20" s="63">
        <v>15</v>
      </c>
      <c r="E20" s="63">
        <v>22</v>
      </c>
      <c r="F20" s="63">
        <v>29</v>
      </c>
      <c r="G20" s="63">
        <v>36</v>
      </c>
      <c r="H20" s="63">
        <v>50</v>
      </c>
      <c r="I20" s="63">
        <v>64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18"/>
      <c r="AA20" s="21">
        <f ca="1">OFFSET($Y$4,$AC20,-$AC20)</f>
        <v>64</v>
      </c>
      <c r="AC20" s="4">
        <f t="shared" si="1"/>
        <v>16</v>
      </c>
    </row>
    <row r="21" spans="1:29" x14ac:dyDescent="0.3">
      <c r="A21" s="54" t="s">
        <v>18</v>
      </c>
      <c r="B21" s="63">
        <v>3</v>
      </c>
      <c r="C21" s="63">
        <v>10</v>
      </c>
      <c r="D21" s="63">
        <v>17</v>
      </c>
      <c r="E21" s="63">
        <v>24</v>
      </c>
      <c r="F21" s="63">
        <v>31</v>
      </c>
      <c r="G21" s="63">
        <v>38</v>
      </c>
      <c r="H21" s="63">
        <v>45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18"/>
      <c r="AA21" s="21">
        <f ca="1">OFFSET($Y$4,$AC21,-$AC21)</f>
        <v>45</v>
      </c>
      <c r="AC21" s="4">
        <f t="shared" si="1"/>
        <v>17</v>
      </c>
    </row>
    <row r="22" spans="1:29" x14ac:dyDescent="0.3">
      <c r="A22" s="54" t="s">
        <v>19</v>
      </c>
      <c r="B22" s="63">
        <v>5</v>
      </c>
      <c r="C22" s="63">
        <v>12</v>
      </c>
      <c r="D22" s="63">
        <v>19</v>
      </c>
      <c r="E22" s="63">
        <v>26</v>
      </c>
      <c r="F22" s="63">
        <v>33</v>
      </c>
      <c r="G22" s="63">
        <v>40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18"/>
      <c r="AA22" s="21">
        <f ca="1">OFFSET($Y$4,$AC22,-$AC22)</f>
        <v>40</v>
      </c>
      <c r="AC22" s="4">
        <f t="shared" si="1"/>
        <v>18</v>
      </c>
    </row>
    <row r="23" spans="1:29" x14ac:dyDescent="0.3">
      <c r="A23" s="54" t="s">
        <v>20</v>
      </c>
      <c r="B23" s="63">
        <v>4</v>
      </c>
      <c r="C23" s="63">
        <v>11</v>
      </c>
      <c r="D23" s="63">
        <v>18</v>
      </c>
      <c r="E23" s="63">
        <v>25</v>
      </c>
      <c r="F23" s="63">
        <v>32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18"/>
      <c r="AA23" s="21">
        <f ca="1">OFFSET($Y$4,$AC23,-$AC23)</f>
        <v>32</v>
      </c>
      <c r="AC23" s="4">
        <f t="shared" si="1"/>
        <v>19</v>
      </c>
    </row>
    <row r="24" spans="1:29" x14ac:dyDescent="0.3">
      <c r="A24" s="54" t="s">
        <v>21</v>
      </c>
      <c r="B24" s="63">
        <v>3</v>
      </c>
      <c r="C24" s="63">
        <v>10</v>
      </c>
      <c r="D24" s="63">
        <v>17</v>
      </c>
      <c r="E24" s="63">
        <v>24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18"/>
      <c r="AA24" s="21">
        <f ca="1">OFFSET($Y$4,$AC24,-$AC24)</f>
        <v>24</v>
      </c>
      <c r="AC24" s="4">
        <f t="shared" si="1"/>
        <v>20</v>
      </c>
    </row>
    <row r="25" spans="1:29" x14ac:dyDescent="0.3">
      <c r="A25" s="54" t="s">
        <v>22</v>
      </c>
      <c r="B25" s="63">
        <v>2</v>
      </c>
      <c r="C25" s="63">
        <v>9</v>
      </c>
      <c r="D25" s="63">
        <v>16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18"/>
      <c r="AA25" s="21">
        <f ca="1">OFFSET($Y$4,$AC25,-$AC25)</f>
        <v>16</v>
      </c>
      <c r="AC25" s="4">
        <f t="shared" si="1"/>
        <v>21</v>
      </c>
    </row>
    <row r="26" spans="1:29" x14ac:dyDescent="0.3">
      <c r="A26" s="54" t="s">
        <v>23</v>
      </c>
      <c r="B26" s="63">
        <v>1</v>
      </c>
      <c r="C26" s="63">
        <v>8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18"/>
      <c r="AA26" s="21">
        <f ca="1">OFFSET($Y$4,$AC26,-$AC26)</f>
        <v>8</v>
      </c>
      <c r="AC26" s="4">
        <f t="shared" si="1"/>
        <v>22</v>
      </c>
    </row>
    <row r="27" spans="1:29" ht="17.25" thickBot="1" x14ac:dyDescent="0.35">
      <c r="A27" s="59" t="s">
        <v>24</v>
      </c>
      <c r="B27" s="64">
        <v>2</v>
      </c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20"/>
      <c r="AA27" s="22">
        <f ca="1">OFFSET($Y$4,$AC27,-$AC27)</f>
        <v>2</v>
      </c>
      <c r="AC27" s="4">
        <f t="shared" si="1"/>
        <v>23</v>
      </c>
    </row>
    <row r="29" spans="1:29" ht="17.25" thickBot="1" x14ac:dyDescent="0.35">
      <c r="A29" s="2" t="s">
        <v>28</v>
      </c>
    </row>
    <row r="30" spans="1:29" ht="17.25" thickBot="1" x14ac:dyDescent="0.35">
      <c r="A30" s="46" t="s">
        <v>0</v>
      </c>
      <c r="B30" s="31" t="str">
        <f>B3&amp;"-"&amp;C3</f>
        <v>1-2</v>
      </c>
      <c r="C30" s="31" t="str">
        <f t="shared" ref="C30:X30" si="2">C3&amp;"-"&amp;D3</f>
        <v>2-3</v>
      </c>
      <c r="D30" s="31" t="str">
        <f t="shared" si="2"/>
        <v>3-4</v>
      </c>
      <c r="E30" s="31" t="str">
        <f t="shared" si="2"/>
        <v>4-5</v>
      </c>
      <c r="F30" s="31" t="str">
        <f t="shared" si="2"/>
        <v>5-6</v>
      </c>
      <c r="G30" s="31" t="str">
        <f t="shared" si="2"/>
        <v>6-7</v>
      </c>
      <c r="H30" s="31" t="str">
        <f t="shared" si="2"/>
        <v>7-8</v>
      </c>
      <c r="I30" s="31" t="str">
        <f t="shared" si="2"/>
        <v>8-9</v>
      </c>
      <c r="J30" s="31" t="str">
        <f t="shared" si="2"/>
        <v>9-10</v>
      </c>
      <c r="K30" s="31" t="str">
        <f t="shared" si="2"/>
        <v>10-11</v>
      </c>
      <c r="L30" s="31" t="str">
        <f t="shared" si="2"/>
        <v>11-12</v>
      </c>
      <c r="M30" s="31" t="str">
        <f t="shared" si="2"/>
        <v>12-13</v>
      </c>
      <c r="N30" s="31" t="str">
        <f t="shared" si="2"/>
        <v>13-14</v>
      </c>
      <c r="O30" s="31" t="str">
        <f t="shared" si="2"/>
        <v>14-15</v>
      </c>
      <c r="P30" s="31" t="str">
        <f t="shared" si="2"/>
        <v>15-16</v>
      </c>
      <c r="Q30" s="31" t="str">
        <f t="shared" si="2"/>
        <v>16-17</v>
      </c>
      <c r="R30" s="31" t="str">
        <f t="shared" si="2"/>
        <v>17-18</v>
      </c>
      <c r="S30" s="31" t="str">
        <f t="shared" si="2"/>
        <v>18-19</v>
      </c>
      <c r="T30" s="31" t="str">
        <f t="shared" si="2"/>
        <v>19-20</v>
      </c>
      <c r="U30" s="31" t="str">
        <f t="shared" si="2"/>
        <v>20-21</v>
      </c>
      <c r="V30" s="31" t="str">
        <f t="shared" si="2"/>
        <v>21-22</v>
      </c>
      <c r="W30" s="31" t="str">
        <f t="shared" si="2"/>
        <v>22-23</v>
      </c>
      <c r="X30" s="28" t="str">
        <f t="shared" si="2"/>
        <v>23-24</v>
      </c>
    </row>
    <row r="31" spans="1:29" ht="17.25" thickTop="1" x14ac:dyDescent="0.3">
      <c r="A31" s="54" t="s">
        <v>1</v>
      </c>
      <c r="B31" s="55">
        <f>C4/B4</f>
        <v>8</v>
      </c>
      <c r="C31" s="55">
        <f t="shared" ref="C31:C52" si="3">D4/C4</f>
        <v>1.875</v>
      </c>
      <c r="D31" s="55">
        <f t="shared" ref="D31:D51" si="4">E4/D4</f>
        <v>1.4666666666666666</v>
      </c>
      <c r="E31" s="55">
        <f t="shared" ref="E31:E50" si="5">F4/E4</f>
        <v>1.3181818181818181</v>
      </c>
      <c r="F31" s="55">
        <f t="shared" ref="F31:F49" si="6">G4/F4</f>
        <v>1.2413793103448276</v>
      </c>
      <c r="G31" s="55">
        <f t="shared" ref="G31:G48" si="7">H4/G4</f>
        <v>1.1944444444444444</v>
      </c>
      <c r="H31" s="55">
        <f t="shared" ref="H31:H47" si="8">I4/H4</f>
        <v>1.1627906976744187</v>
      </c>
      <c r="I31" s="55">
        <f t="shared" ref="I31:I46" si="9">J4/I4</f>
        <v>1.6</v>
      </c>
      <c r="J31" s="55">
        <f t="shared" ref="J31:J45" si="10">K4/J4</f>
        <v>1.5625</v>
      </c>
      <c r="K31" s="55">
        <f t="shared" ref="K31:K44" si="11">L4/K4</f>
        <v>1.1759999999999999</v>
      </c>
      <c r="L31" s="55">
        <f t="shared" ref="L31:L43" si="12">M4/L4</f>
        <v>1.1020408163265305</v>
      </c>
      <c r="M31" s="55">
        <f t="shared" ref="M31:M42" si="13">N4/M4</f>
        <v>1.0925925925925926</v>
      </c>
      <c r="N31" s="55">
        <f t="shared" ref="N31:N41" si="14">O4/N4</f>
        <v>1.03954802259887</v>
      </c>
      <c r="O31" s="55">
        <f t="shared" ref="O31:O40" si="15">P4/O4</f>
        <v>1.0380434782608696</v>
      </c>
      <c r="P31" s="55">
        <f t="shared" ref="P31:P39" si="16">Q4/P4</f>
        <v>1.036649214659686</v>
      </c>
      <c r="Q31" s="55">
        <f t="shared" ref="Q31:Q38" si="17">R4/Q4</f>
        <v>1.0353535353535352</v>
      </c>
      <c r="R31" s="55">
        <f t="shared" ref="R31:R37" si="18">S4/R4</f>
        <v>1.0341463414634147</v>
      </c>
      <c r="S31" s="55">
        <f t="shared" ref="S31:S36" si="19">T4/S4</f>
        <v>1.0330188679245282</v>
      </c>
      <c r="T31" s="55">
        <f t="shared" ref="T31:T35" si="20">U4/T4</f>
        <v>1.0228310502283104</v>
      </c>
      <c r="U31" s="55">
        <f t="shared" ref="U31:U34" si="21">V4/U4</f>
        <v>1.0133928571428572</v>
      </c>
      <c r="V31" s="55">
        <f t="shared" ref="V31:V33" si="22">W4/V4</f>
        <v>1.0044052863436124</v>
      </c>
      <c r="W31" s="55">
        <f t="shared" ref="W31:W32" si="23">X4/W4</f>
        <v>1.0043859649122806</v>
      </c>
      <c r="X31" s="62">
        <f>Y4/X4</f>
        <v>1</v>
      </c>
    </row>
    <row r="32" spans="1:29" x14ac:dyDescent="0.3">
      <c r="A32" s="54" t="s">
        <v>2</v>
      </c>
      <c r="B32" s="55">
        <f t="shared" ref="B32:B53" si="24">C5/B5</f>
        <v>8</v>
      </c>
      <c r="C32" s="55">
        <f t="shared" si="3"/>
        <v>1.875</v>
      </c>
      <c r="D32" s="55">
        <f t="shared" si="4"/>
        <v>1.4666666666666666</v>
      </c>
      <c r="E32" s="55">
        <f t="shared" si="5"/>
        <v>1.3181818181818181</v>
      </c>
      <c r="F32" s="55">
        <f t="shared" si="6"/>
        <v>1.2413793103448276</v>
      </c>
      <c r="G32" s="55">
        <f t="shared" si="7"/>
        <v>1.1944444444444444</v>
      </c>
      <c r="H32" s="55">
        <f t="shared" si="8"/>
        <v>1.1627906976744187</v>
      </c>
      <c r="I32" s="55">
        <f t="shared" si="9"/>
        <v>1.56</v>
      </c>
      <c r="J32" s="55">
        <f t="shared" si="10"/>
        <v>1.5384615384615385</v>
      </c>
      <c r="K32" s="55">
        <f t="shared" si="11"/>
        <v>1.175</v>
      </c>
      <c r="L32" s="55">
        <f t="shared" si="12"/>
        <v>1.1489361702127661</v>
      </c>
      <c r="M32" s="55">
        <f t="shared" si="13"/>
        <v>1.0864197530864197</v>
      </c>
      <c r="N32" s="55">
        <f t="shared" si="14"/>
        <v>1.0795454545454546</v>
      </c>
      <c r="O32" s="55">
        <f t="shared" si="15"/>
        <v>1.0368421052631578</v>
      </c>
      <c r="P32" s="55">
        <f t="shared" si="16"/>
        <v>1.0355329949238579</v>
      </c>
      <c r="Q32" s="55">
        <f t="shared" si="17"/>
        <v>1.0343137254901962</v>
      </c>
      <c r="R32" s="55">
        <f t="shared" si="18"/>
        <v>1.033175355450237</v>
      </c>
      <c r="S32" s="55">
        <f t="shared" si="19"/>
        <v>1.0321100917431192</v>
      </c>
      <c r="T32" s="55">
        <f t="shared" si="20"/>
        <v>1.0222222222222221</v>
      </c>
      <c r="U32" s="55">
        <f t="shared" si="21"/>
        <v>1.0130434782608695</v>
      </c>
      <c r="V32" s="55">
        <f t="shared" si="22"/>
        <v>1.0042918454935623</v>
      </c>
      <c r="W32" s="55">
        <f t="shared" si="23"/>
        <v>1.0042735042735043</v>
      </c>
      <c r="X32" s="62"/>
    </row>
    <row r="33" spans="1:24" x14ac:dyDescent="0.3">
      <c r="A33" s="54" t="s">
        <v>3</v>
      </c>
      <c r="B33" s="55">
        <f t="shared" si="24"/>
        <v>2.75</v>
      </c>
      <c r="C33" s="55">
        <f t="shared" si="3"/>
        <v>1.6363636363636365</v>
      </c>
      <c r="D33" s="55">
        <f t="shared" si="4"/>
        <v>1.3888888888888888</v>
      </c>
      <c r="E33" s="55">
        <f t="shared" si="5"/>
        <v>1.28</v>
      </c>
      <c r="F33" s="55">
        <f t="shared" si="6"/>
        <v>1.21875</v>
      </c>
      <c r="G33" s="55">
        <f t="shared" si="7"/>
        <v>1.358974358974359</v>
      </c>
      <c r="H33" s="55">
        <f t="shared" si="8"/>
        <v>1.1320754716981132</v>
      </c>
      <c r="I33" s="55">
        <f t="shared" si="9"/>
        <v>1.35</v>
      </c>
      <c r="J33" s="55">
        <f t="shared" si="10"/>
        <v>1.5185185185185186</v>
      </c>
      <c r="K33" s="55">
        <f t="shared" si="11"/>
        <v>1.1138211382113821</v>
      </c>
      <c r="L33" s="55">
        <f t="shared" si="12"/>
        <v>1.2043795620437956</v>
      </c>
      <c r="M33" s="55">
        <f t="shared" si="13"/>
        <v>1.0424242424242425</v>
      </c>
      <c r="N33" s="55">
        <f t="shared" si="14"/>
        <v>1.0406976744186047</v>
      </c>
      <c r="O33" s="55">
        <f t="shared" si="15"/>
        <v>1.0391061452513966</v>
      </c>
      <c r="P33" s="55">
        <f t="shared" si="16"/>
        <v>1.0376344086021505</v>
      </c>
      <c r="Q33" s="55">
        <f t="shared" si="17"/>
        <v>1.0362694300518134</v>
      </c>
      <c r="R33" s="55">
        <f t="shared" si="18"/>
        <v>1.0349999999999999</v>
      </c>
      <c r="S33" s="55">
        <f t="shared" si="19"/>
        <v>1.0338164251207729</v>
      </c>
      <c r="T33" s="55">
        <f t="shared" si="20"/>
        <v>1.0233644859813085</v>
      </c>
      <c r="U33" s="55">
        <f t="shared" si="21"/>
        <v>1.0136986301369864</v>
      </c>
      <c r="V33" s="55">
        <f t="shared" si="22"/>
        <v>1.0045045045045045</v>
      </c>
      <c r="W33" s="55"/>
      <c r="X33" s="62"/>
    </row>
    <row r="34" spans="1:24" x14ac:dyDescent="0.3">
      <c r="A34" s="54" t="s">
        <v>4</v>
      </c>
      <c r="B34" s="55">
        <f t="shared" si="24"/>
        <v>2.75</v>
      </c>
      <c r="C34" s="55">
        <f t="shared" si="3"/>
        <v>1.6363636363636365</v>
      </c>
      <c r="D34" s="55">
        <f t="shared" si="4"/>
        <v>1.3888888888888888</v>
      </c>
      <c r="E34" s="55">
        <f t="shared" si="5"/>
        <v>1.28</v>
      </c>
      <c r="F34" s="55">
        <f t="shared" si="6"/>
        <v>1.21875</v>
      </c>
      <c r="G34" s="55">
        <f t="shared" si="7"/>
        <v>1.3846153846153846</v>
      </c>
      <c r="H34" s="55">
        <f t="shared" si="8"/>
        <v>1.1296296296296295</v>
      </c>
      <c r="I34" s="55">
        <f t="shared" si="9"/>
        <v>1.6065573770491803</v>
      </c>
      <c r="J34" s="55">
        <f t="shared" si="10"/>
        <v>1.2244897959183674</v>
      </c>
      <c r="K34" s="55">
        <f t="shared" si="11"/>
        <v>1.125</v>
      </c>
      <c r="L34" s="55">
        <f t="shared" si="12"/>
        <v>1.162962962962963</v>
      </c>
      <c r="M34" s="55">
        <f t="shared" si="13"/>
        <v>1.0445859872611465</v>
      </c>
      <c r="N34" s="55">
        <f t="shared" si="14"/>
        <v>1.0426829268292683</v>
      </c>
      <c r="O34" s="55">
        <f t="shared" si="15"/>
        <v>1.0409356725146199</v>
      </c>
      <c r="P34" s="55">
        <f t="shared" si="16"/>
        <v>1.0393258426966292</v>
      </c>
      <c r="Q34" s="55">
        <f t="shared" si="17"/>
        <v>1.0378378378378379</v>
      </c>
      <c r="R34" s="55">
        <f t="shared" si="18"/>
        <v>1.0364583333333333</v>
      </c>
      <c r="S34" s="55">
        <f t="shared" si="19"/>
        <v>1.035175879396985</v>
      </c>
      <c r="T34" s="55">
        <f t="shared" si="20"/>
        <v>1.0242718446601942</v>
      </c>
      <c r="U34" s="55">
        <f t="shared" si="21"/>
        <v>1.014218009478673</v>
      </c>
      <c r="V34" s="55"/>
      <c r="W34" s="55"/>
      <c r="X34" s="62"/>
    </row>
    <row r="35" spans="1:24" x14ac:dyDescent="0.3">
      <c r="A35" s="54" t="s">
        <v>5</v>
      </c>
      <c r="B35" s="55">
        <f t="shared" si="24"/>
        <v>3.3333333333333335</v>
      </c>
      <c r="C35" s="55">
        <f t="shared" si="3"/>
        <v>1.7</v>
      </c>
      <c r="D35" s="55">
        <f t="shared" si="4"/>
        <v>1.411764705882353</v>
      </c>
      <c r="E35" s="55">
        <f t="shared" si="5"/>
        <v>1.2916666666666667</v>
      </c>
      <c r="F35" s="55">
        <f t="shared" si="6"/>
        <v>1.2258064516129032</v>
      </c>
      <c r="G35" s="55">
        <f t="shared" si="7"/>
        <v>1.1842105263157894</v>
      </c>
      <c r="H35" s="55">
        <f t="shared" si="8"/>
        <v>1.1555555555555554</v>
      </c>
      <c r="I35" s="55">
        <f t="shared" si="9"/>
        <v>1.5192307692307692</v>
      </c>
      <c r="J35" s="55">
        <f t="shared" si="10"/>
        <v>1.3417721518987342</v>
      </c>
      <c r="K35" s="55">
        <f t="shared" si="11"/>
        <v>1.1981132075471699</v>
      </c>
      <c r="L35" s="55">
        <f t="shared" si="12"/>
        <v>1.2125984251968505</v>
      </c>
      <c r="M35" s="55">
        <f t="shared" si="13"/>
        <v>1.0909090909090908</v>
      </c>
      <c r="N35" s="55">
        <f t="shared" si="14"/>
        <v>1.0416666666666667</v>
      </c>
      <c r="O35" s="55">
        <f t="shared" si="15"/>
        <v>1.04</v>
      </c>
      <c r="P35" s="55">
        <f t="shared" si="16"/>
        <v>1.0384615384615385</v>
      </c>
      <c r="Q35" s="55">
        <f t="shared" si="17"/>
        <v>1.037037037037037</v>
      </c>
      <c r="R35" s="55">
        <f t="shared" si="18"/>
        <v>1.0357142857142858</v>
      </c>
      <c r="S35" s="55">
        <f t="shared" si="19"/>
        <v>1.0344827586206897</v>
      </c>
      <c r="T35" s="55">
        <f t="shared" si="20"/>
        <v>1.0238095238095237</v>
      </c>
      <c r="U35" s="55"/>
      <c r="V35" s="55"/>
      <c r="W35" s="55"/>
      <c r="X35" s="62"/>
    </row>
    <row r="36" spans="1:24" x14ac:dyDescent="0.3">
      <c r="A36" s="54" t="s">
        <v>6</v>
      </c>
      <c r="B36" s="55">
        <f t="shared" si="24"/>
        <v>3.3333333333333335</v>
      </c>
      <c r="C36" s="55">
        <f t="shared" si="3"/>
        <v>1.7</v>
      </c>
      <c r="D36" s="55">
        <f t="shared" si="4"/>
        <v>1.411764705882353</v>
      </c>
      <c r="E36" s="55">
        <f t="shared" si="5"/>
        <v>1.2916666666666667</v>
      </c>
      <c r="F36" s="55">
        <f t="shared" si="6"/>
        <v>1.2258064516129032</v>
      </c>
      <c r="G36" s="55">
        <f t="shared" si="7"/>
        <v>1.1842105263157894</v>
      </c>
      <c r="H36" s="55">
        <f t="shared" si="8"/>
        <v>1.3111111111111111</v>
      </c>
      <c r="I36" s="55">
        <f t="shared" si="9"/>
        <v>1.3559322033898304</v>
      </c>
      <c r="J36" s="55">
        <f t="shared" si="10"/>
        <v>1.2625</v>
      </c>
      <c r="K36" s="55">
        <f t="shared" si="11"/>
        <v>1.2079207920792079</v>
      </c>
      <c r="L36" s="55">
        <f t="shared" si="12"/>
        <v>1.1721311475409837</v>
      </c>
      <c r="M36" s="55">
        <f t="shared" si="13"/>
        <v>1.0979020979020979</v>
      </c>
      <c r="N36" s="55">
        <f t="shared" si="14"/>
        <v>1.089171974522293</v>
      </c>
      <c r="O36" s="55">
        <f t="shared" si="15"/>
        <v>1.0409356725146199</v>
      </c>
      <c r="P36" s="55">
        <f t="shared" si="16"/>
        <v>1.0393258426966292</v>
      </c>
      <c r="Q36" s="55">
        <f t="shared" si="17"/>
        <v>1.0378378378378379</v>
      </c>
      <c r="R36" s="55">
        <f t="shared" si="18"/>
        <v>1.0364583333333333</v>
      </c>
      <c r="S36" s="55">
        <f t="shared" si="19"/>
        <v>1.035175879396985</v>
      </c>
      <c r="T36" s="55"/>
      <c r="U36" s="55"/>
      <c r="V36" s="55"/>
      <c r="W36" s="55"/>
      <c r="X36" s="62"/>
    </row>
    <row r="37" spans="1:24" x14ac:dyDescent="0.3">
      <c r="A37" s="54" t="s">
        <v>7</v>
      </c>
      <c r="B37" s="55">
        <f t="shared" si="24"/>
        <v>2.4</v>
      </c>
      <c r="C37" s="55">
        <f t="shared" si="3"/>
        <v>1.5833333333333333</v>
      </c>
      <c r="D37" s="55">
        <f t="shared" si="4"/>
        <v>1.368421052631579</v>
      </c>
      <c r="E37" s="55">
        <f t="shared" si="5"/>
        <v>1.2692307692307692</v>
      </c>
      <c r="F37" s="55">
        <f t="shared" si="6"/>
        <v>1.2121212121212122</v>
      </c>
      <c r="G37" s="55">
        <f t="shared" si="7"/>
        <v>1.35</v>
      </c>
      <c r="H37" s="55">
        <f t="shared" si="8"/>
        <v>1.1296296296296295</v>
      </c>
      <c r="I37" s="55">
        <f t="shared" si="9"/>
        <v>1.3442622950819672</v>
      </c>
      <c r="J37" s="55">
        <f t="shared" si="10"/>
        <v>1.4268292682926829</v>
      </c>
      <c r="K37" s="55">
        <f t="shared" si="11"/>
        <v>1.1794871794871795</v>
      </c>
      <c r="L37" s="55">
        <f t="shared" si="12"/>
        <v>1.1014492753623188</v>
      </c>
      <c r="M37" s="55">
        <f t="shared" si="13"/>
        <v>1.0460526315789473</v>
      </c>
      <c r="N37" s="55">
        <f t="shared" si="14"/>
        <v>1.0880503144654088</v>
      </c>
      <c r="O37" s="55">
        <f t="shared" si="15"/>
        <v>1.0404624277456647</v>
      </c>
      <c r="P37" s="55">
        <f t="shared" si="16"/>
        <v>1.038888888888889</v>
      </c>
      <c r="Q37" s="55">
        <f t="shared" si="17"/>
        <v>1.0374331550802138</v>
      </c>
      <c r="R37" s="55">
        <f t="shared" si="18"/>
        <v>1.0360824742268042</v>
      </c>
      <c r="S37" s="55"/>
      <c r="T37" s="55"/>
      <c r="U37" s="55"/>
      <c r="V37" s="55"/>
      <c r="W37" s="55"/>
      <c r="X37" s="62"/>
    </row>
    <row r="38" spans="1:24" x14ac:dyDescent="0.3">
      <c r="A38" s="54" t="s">
        <v>8</v>
      </c>
      <c r="B38" s="55">
        <f t="shared" si="24"/>
        <v>2.4</v>
      </c>
      <c r="C38" s="55">
        <f t="shared" si="3"/>
        <v>1.5833333333333333</v>
      </c>
      <c r="D38" s="55">
        <f t="shared" si="4"/>
        <v>1.368421052631579</v>
      </c>
      <c r="E38" s="55">
        <f t="shared" si="5"/>
        <v>1.2692307692307692</v>
      </c>
      <c r="F38" s="55">
        <f t="shared" si="6"/>
        <v>1.2121212121212122</v>
      </c>
      <c r="G38" s="55">
        <f t="shared" si="7"/>
        <v>1.375</v>
      </c>
      <c r="H38" s="55">
        <f t="shared" si="8"/>
        <v>1.2727272727272727</v>
      </c>
      <c r="I38" s="55">
        <f t="shared" si="9"/>
        <v>1.4285714285714286</v>
      </c>
      <c r="J38" s="55">
        <f t="shared" si="10"/>
        <v>1.45</v>
      </c>
      <c r="K38" s="55">
        <f t="shared" si="11"/>
        <v>1.2068965517241379</v>
      </c>
      <c r="L38" s="55">
        <f t="shared" si="12"/>
        <v>1.1257142857142857</v>
      </c>
      <c r="M38" s="55">
        <f t="shared" si="13"/>
        <v>1.0355329949238579</v>
      </c>
      <c r="N38" s="55">
        <f t="shared" si="14"/>
        <v>1.0735294117647058</v>
      </c>
      <c r="O38" s="55">
        <f t="shared" si="15"/>
        <v>1.0319634703196348</v>
      </c>
      <c r="P38" s="55">
        <f t="shared" si="16"/>
        <v>1.0309734513274336</v>
      </c>
      <c r="Q38" s="55">
        <f t="shared" si="17"/>
        <v>1.0300429184549356</v>
      </c>
      <c r="R38" s="55"/>
      <c r="S38" s="55"/>
      <c r="T38" s="55"/>
      <c r="U38" s="55"/>
      <c r="V38" s="55"/>
      <c r="W38" s="55"/>
      <c r="X38" s="62"/>
    </row>
    <row r="39" spans="1:24" x14ac:dyDescent="0.3">
      <c r="A39" s="54" t="s">
        <v>9</v>
      </c>
      <c r="B39" s="55">
        <f t="shared" si="24"/>
        <v>8</v>
      </c>
      <c r="C39" s="55">
        <f t="shared" si="3"/>
        <v>1.875</v>
      </c>
      <c r="D39" s="55">
        <f t="shared" si="4"/>
        <v>1.4666666666666666</v>
      </c>
      <c r="E39" s="55">
        <f t="shared" si="5"/>
        <v>1.3181818181818181</v>
      </c>
      <c r="F39" s="55">
        <f t="shared" si="6"/>
        <v>1.2413793103448276</v>
      </c>
      <c r="G39" s="55">
        <f t="shared" si="7"/>
        <v>1.4166666666666667</v>
      </c>
      <c r="H39" s="55">
        <f t="shared" si="8"/>
        <v>1.2941176470588236</v>
      </c>
      <c r="I39" s="55">
        <f t="shared" si="9"/>
        <v>1.3333333333333333</v>
      </c>
      <c r="J39" s="55">
        <f t="shared" si="10"/>
        <v>1.5113636363636365</v>
      </c>
      <c r="K39" s="55">
        <f t="shared" si="11"/>
        <v>1.2255639097744362</v>
      </c>
      <c r="L39" s="55">
        <f t="shared" si="12"/>
        <v>1.0920245398773005</v>
      </c>
      <c r="M39" s="55">
        <f t="shared" si="13"/>
        <v>1.0393258426966292</v>
      </c>
      <c r="N39" s="55">
        <f t="shared" si="14"/>
        <v>1.0810810810810811</v>
      </c>
      <c r="O39" s="55">
        <f t="shared" si="15"/>
        <v>1.0349999999999999</v>
      </c>
      <c r="P39" s="55">
        <f t="shared" si="16"/>
        <v>1.0338164251207729</v>
      </c>
      <c r="Q39" s="55"/>
      <c r="R39" s="55"/>
      <c r="S39" s="55"/>
      <c r="T39" s="55"/>
      <c r="U39" s="55"/>
      <c r="V39" s="55"/>
      <c r="W39" s="55"/>
      <c r="X39" s="62"/>
    </row>
    <row r="40" spans="1:24" x14ac:dyDescent="0.3">
      <c r="A40" s="54" t="s">
        <v>10</v>
      </c>
      <c r="B40" s="55">
        <f t="shared" si="24"/>
        <v>8</v>
      </c>
      <c r="C40" s="55">
        <f t="shared" si="3"/>
        <v>1.875</v>
      </c>
      <c r="D40" s="55">
        <f t="shared" si="4"/>
        <v>1.4666666666666666</v>
      </c>
      <c r="E40" s="55">
        <f t="shared" si="5"/>
        <v>1.3181818181818181</v>
      </c>
      <c r="F40" s="55">
        <f t="shared" si="6"/>
        <v>1.2413793103448276</v>
      </c>
      <c r="G40" s="55">
        <f t="shared" si="7"/>
        <v>1.1944444444444444</v>
      </c>
      <c r="H40" s="55">
        <f t="shared" si="8"/>
        <v>1.1627906976744187</v>
      </c>
      <c r="I40" s="55">
        <f t="shared" si="9"/>
        <v>1.72</v>
      </c>
      <c r="J40" s="55">
        <f t="shared" si="10"/>
        <v>1.2558139534883721</v>
      </c>
      <c r="K40" s="55">
        <f t="shared" si="11"/>
        <v>1.2037037037037037</v>
      </c>
      <c r="L40" s="55">
        <f t="shared" si="12"/>
        <v>1.1153846153846154</v>
      </c>
      <c r="M40" s="55">
        <f t="shared" si="13"/>
        <v>1.0482758620689656</v>
      </c>
      <c r="N40" s="55">
        <f t="shared" si="14"/>
        <v>1.0986842105263157</v>
      </c>
      <c r="O40" s="55">
        <f t="shared" si="15"/>
        <v>1.0419161676646707</v>
      </c>
      <c r="P40" s="55"/>
      <c r="Q40" s="55"/>
      <c r="R40" s="55"/>
      <c r="S40" s="55"/>
      <c r="T40" s="55"/>
      <c r="U40" s="55"/>
      <c r="V40" s="55"/>
      <c r="W40" s="55"/>
      <c r="X40" s="62"/>
    </row>
    <row r="41" spans="1:24" x14ac:dyDescent="0.3">
      <c r="A41" s="54" t="s">
        <v>11</v>
      </c>
      <c r="B41" s="55">
        <f t="shared" si="24"/>
        <v>3.6666666666666665</v>
      </c>
      <c r="C41" s="55">
        <f t="shared" si="3"/>
        <v>1.7272727272727273</v>
      </c>
      <c r="D41" s="55">
        <f t="shared" si="4"/>
        <v>1.4210526315789473</v>
      </c>
      <c r="E41" s="55">
        <f t="shared" si="5"/>
        <v>1.2962962962962963</v>
      </c>
      <c r="F41" s="55">
        <f t="shared" si="6"/>
        <v>1.2285714285714286</v>
      </c>
      <c r="G41" s="55">
        <f t="shared" si="7"/>
        <v>1.1860465116279071</v>
      </c>
      <c r="H41" s="55">
        <f t="shared" si="8"/>
        <v>1.2941176470588236</v>
      </c>
      <c r="I41" s="55">
        <f t="shared" si="9"/>
        <v>1.3484848484848484</v>
      </c>
      <c r="J41" s="55">
        <f t="shared" si="10"/>
        <v>1.3370786516853932</v>
      </c>
      <c r="K41" s="55">
        <f t="shared" si="11"/>
        <v>1.2521008403361344</v>
      </c>
      <c r="L41" s="55">
        <f t="shared" si="12"/>
        <v>1.1006711409395973</v>
      </c>
      <c r="M41" s="55">
        <f t="shared" si="13"/>
        <v>1.0914634146341464</v>
      </c>
      <c r="N41" s="55">
        <f t="shared" si="14"/>
        <v>1.0446927374301676</v>
      </c>
      <c r="O41" s="55"/>
      <c r="P41" s="55"/>
      <c r="Q41" s="55"/>
      <c r="R41" s="55"/>
      <c r="S41" s="55"/>
      <c r="T41" s="55"/>
      <c r="U41" s="55"/>
      <c r="V41" s="55"/>
      <c r="W41" s="55"/>
      <c r="X41" s="62"/>
    </row>
    <row r="42" spans="1:24" x14ac:dyDescent="0.3">
      <c r="A42" s="54" t="s">
        <v>12</v>
      </c>
      <c r="B42" s="55">
        <f t="shared" si="24"/>
        <v>3.3333333333333335</v>
      </c>
      <c r="C42" s="55">
        <f t="shared" si="3"/>
        <v>1.7</v>
      </c>
      <c r="D42" s="55">
        <f t="shared" si="4"/>
        <v>1.411764705882353</v>
      </c>
      <c r="E42" s="55">
        <f t="shared" si="5"/>
        <v>1.2916666666666667</v>
      </c>
      <c r="F42" s="55">
        <f t="shared" si="6"/>
        <v>1.2258064516129032</v>
      </c>
      <c r="G42" s="55">
        <f t="shared" si="7"/>
        <v>1.368421052631579</v>
      </c>
      <c r="H42" s="55">
        <f t="shared" si="8"/>
        <v>1.1346153846153846</v>
      </c>
      <c r="I42" s="55">
        <f t="shared" si="9"/>
        <v>1.6101694915254237</v>
      </c>
      <c r="J42" s="55">
        <f t="shared" si="10"/>
        <v>1.4526315789473685</v>
      </c>
      <c r="K42" s="55">
        <f t="shared" si="11"/>
        <v>1.1014492753623188</v>
      </c>
      <c r="L42" s="55">
        <f t="shared" si="12"/>
        <v>1.1907894736842106</v>
      </c>
      <c r="M42" s="55">
        <f t="shared" si="13"/>
        <v>1.0773480662983426</v>
      </c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62"/>
    </row>
    <row r="43" spans="1:24" x14ac:dyDescent="0.3">
      <c r="A43" s="54" t="s">
        <v>13</v>
      </c>
      <c r="B43" s="55">
        <f t="shared" si="24"/>
        <v>2.75</v>
      </c>
      <c r="C43" s="55">
        <f t="shared" si="3"/>
        <v>1.6363636363636365</v>
      </c>
      <c r="D43" s="55">
        <f t="shared" si="4"/>
        <v>1.3888888888888888</v>
      </c>
      <c r="E43" s="55">
        <f t="shared" si="5"/>
        <v>1.28</v>
      </c>
      <c r="F43" s="55">
        <f t="shared" si="6"/>
        <v>1.21875</v>
      </c>
      <c r="G43" s="55">
        <f t="shared" si="7"/>
        <v>1.3846153846153846</v>
      </c>
      <c r="H43" s="55">
        <f t="shared" si="8"/>
        <v>1.2777777777777777</v>
      </c>
      <c r="I43" s="55">
        <f t="shared" si="9"/>
        <v>1.536231884057971</v>
      </c>
      <c r="J43" s="55">
        <f t="shared" si="10"/>
        <v>1.2830188679245282</v>
      </c>
      <c r="K43" s="55">
        <f t="shared" si="11"/>
        <v>1.2205882352941178</v>
      </c>
      <c r="L43" s="55">
        <f t="shared" si="12"/>
        <v>1.1325301204819278</v>
      </c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62"/>
    </row>
    <row r="44" spans="1:24" x14ac:dyDescent="0.3">
      <c r="A44" s="54" t="s">
        <v>14</v>
      </c>
      <c r="B44" s="55">
        <f t="shared" si="24"/>
        <v>2.4</v>
      </c>
      <c r="C44" s="55">
        <f t="shared" si="3"/>
        <v>1.5833333333333333</v>
      </c>
      <c r="D44" s="55">
        <f t="shared" si="4"/>
        <v>1.368421052631579</v>
      </c>
      <c r="E44" s="55">
        <f t="shared" si="5"/>
        <v>1.2692307692307692</v>
      </c>
      <c r="F44" s="55">
        <f t="shared" si="6"/>
        <v>1.2121212121212122</v>
      </c>
      <c r="G44" s="55">
        <f t="shared" si="7"/>
        <v>1.175</v>
      </c>
      <c r="H44" s="55">
        <f t="shared" si="8"/>
        <v>1.2978723404255319</v>
      </c>
      <c r="I44" s="55">
        <f t="shared" si="9"/>
        <v>1.5573770491803278</v>
      </c>
      <c r="J44" s="55">
        <f t="shared" si="10"/>
        <v>1.2210526315789474</v>
      </c>
      <c r="K44" s="55">
        <f t="shared" si="11"/>
        <v>1.1206896551724137</v>
      </c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62"/>
    </row>
    <row r="45" spans="1:24" x14ac:dyDescent="0.3">
      <c r="A45" s="54" t="s">
        <v>15</v>
      </c>
      <c r="B45" s="55">
        <f t="shared" si="24"/>
        <v>2.4</v>
      </c>
      <c r="C45" s="55">
        <f t="shared" si="3"/>
        <v>1.5833333333333333</v>
      </c>
      <c r="D45" s="55">
        <f t="shared" si="4"/>
        <v>1.368421052631579</v>
      </c>
      <c r="E45" s="55">
        <f t="shared" si="5"/>
        <v>1.2692307692307692</v>
      </c>
      <c r="F45" s="55">
        <f t="shared" si="6"/>
        <v>1.2121212121212122</v>
      </c>
      <c r="G45" s="55">
        <f t="shared" si="7"/>
        <v>1.375</v>
      </c>
      <c r="H45" s="55">
        <f t="shared" si="8"/>
        <v>1.1272727272727272</v>
      </c>
      <c r="I45" s="55">
        <f t="shared" si="9"/>
        <v>1.596774193548387</v>
      </c>
      <c r="J45" s="55">
        <f t="shared" si="10"/>
        <v>1.4444444444444444</v>
      </c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62"/>
    </row>
    <row r="46" spans="1:24" x14ac:dyDescent="0.3">
      <c r="A46" s="54" t="s">
        <v>16</v>
      </c>
      <c r="B46" s="55">
        <f t="shared" si="24"/>
        <v>2.4</v>
      </c>
      <c r="C46" s="55">
        <f t="shared" si="3"/>
        <v>1.5833333333333333</v>
      </c>
      <c r="D46" s="55">
        <f t="shared" si="4"/>
        <v>1.368421052631579</v>
      </c>
      <c r="E46" s="55">
        <f t="shared" si="5"/>
        <v>1.2692307692307692</v>
      </c>
      <c r="F46" s="55">
        <f t="shared" si="6"/>
        <v>1.2121212121212122</v>
      </c>
      <c r="G46" s="55">
        <f t="shared" si="7"/>
        <v>1.375</v>
      </c>
      <c r="H46" s="55">
        <f t="shared" si="8"/>
        <v>1.2727272727272727</v>
      </c>
      <c r="I46" s="55">
        <f t="shared" si="9"/>
        <v>1.4285714285714286</v>
      </c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62"/>
    </row>
    <row r="47" spans="1:24" x14ac:dyDescent="0.3">
      <c r="A47" s="54" t="s">
        <v>17</v>
      </c>
      <c r="B47" s="55">
        <f t="shared" si="24"/>
        <v>8</v>
      </c>
      <c r="C47" s="55">
        <f t="shared" si="3"/>
        <v>1.875</v>
      </c>
      <c r="D47" s="55">
        <f t="shared" si="4"/>
        <v>1.4666666666666666</v>
      </c>
      <c r="E47" s="55">
        <f t="shared" si="5"/>
        <v>1.3181818181818181</v>
      </c>
      <c r="F47" s="55">
        <f t="shared" si="6"/>
        <v>1.2413793103448276</v>
      </c>
      <c r="G47" s="55">
        <f t="shared" si="7"/>
        <v>1.3888888888888888</v>
      </c>
      <c r="H47" s="55">
        <f t="shared" si="8"/>
        <v>1.28</v>
      </c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62"/>
    </row>
    <row r="48" spans="1:24" x14ac:dyDescent="0.3">
      <c r="A48" s="54" t="s">
        <v>18</v>
      </c>
      <c r="B48" s="55">
        <f t="shared" si="24"/>
        <v>3.3333333333333335</v>
      </c>
      <c r="C48" s="55">
        <f t="shared" si="3"/>
        <v>1.7</v>
      </c>
      <c r="D48" s="55">
        <f t="shared" si="4"/>
        <v>1.411764705882353</v>
      </c>
      <c r="E48" s="55">
        <f t="shared" si="5"/>
        <v>1.2916666666666667</v>
      </c>
      <c r="F48" s="55">
        <f t="shared" si="6"/>
        <v>1.2258064516129032</v>
      </c>
      <c r="G48" s="55">
        <f t="shared" si="7"/>
        <v>1.1842105263157894</v>
      </c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62"/>
    </row>
    <row r="49" spans="1:25" x14ac:dyDescent="0.3">
      <c r="A49" s="54" t="s">
        <v>19</v>
      </c>
      <c r="B49" s="55">
        <f t="shared" si="24"/>
        <v>2.4</v>
      </c>
      <c r="C49" s="55">
        <f t="shared" si="3"/>
        <v>1.5833333333333333</v>
      </c>
      <c r="D49" s="55">
        <f t="shared" si="4"/>
        <v>1.368421052631579</v>
      </c>
      <c r="E49" s="55">
        <f t="shared" si="5"/>
        <v>1.2692307692307692</v>
      </c>
      <c r="F49" s="55">
        <f t="shared" si="6"/>
        <v>1.2121212121212122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62"/>
    </row>
    <row r="50" spans="1:25" x14ac:dyDescent="0.3">
      <c r="A50" s="54" t="s">
        <v>20</v>
      </c>
      <c r="B50" s="55">
        <f t="shared" si="24"/>
        <v>2.75</v>
      </c>
      <c r="C50" s="55">
        <f t="shared" si="3"/>
        <v>1.6363636363636365</v>
      </c>
      <c r="D50" s="55">
        <f t="shared" si="4"/>
        <v>1.3888888888888888</v>
      </c>
      <c r="E50" s="55">
        <f t="shared" si="5"/>
        <v>1.28</v>
      </c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62"/>
    </row>
    <row r="51" spans="1:25" x14ac:dyDescent="0.3">
      <c r="A51" s="54" t="s">
        <v>21</v>
      </c>
      <c r="B51" s="55">
        <f t="shared" si="24"/>
        <v>3.3333333333333335</v>
      </c>
      <c r="C51" s="55">
        <f t="shared" si="3"/>
        <v>1.7</v>
      </c>
      <c r="D51" s="55">
        <f t="shared" si="4"/>
        <v>1.411764705882353</v>
      </c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62"/>
    </row>
    <row r="52" spans="1:25" x14ac:dyDescent="0.3">
      <c r="A52" s="54" t="s">
        <v>22</v>
      </c>
      <c r="B52" s="55">
        <f t="shared" si="24"/>
        <v>4.5</v>
      </c>
      <c r="C52" s="55">
        <f t="shared" si="3"/>
        <v>1.7777777777777777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62"/>
    </row>
    <row r="53" spans="1:25" ht="17.25" thickBot="1" x14ac:dyDescent="0.35">
      <c r="A53" s="59" t="s">
        <v>23</v>
      </c>
      <c r="B53" s="60">
        <f t="shared" si="24"/>
        <v>8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1"/>
    </row>
    <row r="54" spans="1:25" ht="17.25" thickBot="1" x14ac:dyDescent="0.35">
      <c r="Y54" s="2"/>
    </row>
    <row r="55" spans="1:25" ht="17.25" thickBot="1" x14ac:dyDescent="0.35">
      <c r="A55" s="46" t="s">
        <v>32</v>
      </c>
      <c r="B55" s="52" t="str">
        <f>B30</f>
        <v>1-2</v>
      </c>
      <c r="C55" s="52" t="str">
        <f t="shared" ref="C55:X55" si="25">C30</f>
        <v>2-3</v>
      </c>
      <c r="D55" s="52" t="str">
        <f t="shared" si="25"/>
        <v>3-4</v>
      </c>
      <c r="E55" s="52" t="str">
        <f t="shared" si="25"/>
        <v>4-5</v>
      </c>
      <c r="F55" s="52" t="str">
        <f t="shared" si="25"/>
        <v>5-6</v>
      </c>
      <c r="G55" s="52" t="str">
        <f t="shared" si="25"/>
        <v>6-7</v>
      </c>
      <c r="H55" s="52" t="str">
        <f t="shared" si="25"/>
        <v>7-8</v>
      </c>
      <c r="I55" s="52" t="str">
        <f t="shared" si="25"/>
        <v>8-9</v>
      </c>
      <c r="J55" s="52" t="str">
        <f t="shared" si="25"/>
        <v>9-10</v>
      </c>
      <c r="K55" s="52" t="str">
        <f t="shared" si="25"/>
        <v>10-11</v>
      </c>
      <c r="L55" s="52" t="str">
        <f t="shared" si="25"/>
        <v>11-12</v>
      </c>
      <c r="M55" s="52" t="str">
        <f t="shared" si="25"/>
        <v>12-13</v>
      </c>
      <c r="N55" s="52" t="str">
        <f t="shared" si="25"/>
        <v>13-14</v>
      </c>
      <c r="O55" s="52" t="str">
        <f t="shared" si="25"/>
        <v>14-15</v>
      </c>
      <c r="P55" s="52" t="str">
        <f t="shared" si="25"/>
        <v>15-16</v>
      </c>
      <c r="Q55" s="52" t="str">
        <f t="shared" si="25"/>
        <v>16-17</v>
      </c>
      <c r="R55" s="52" t="str">
        <f t="shared" si="25"/>
        <v>17-18</v>
      </c>
      <c r="S55" s="52" t="str">
        <f t="shared" si="25"/>
        <v>18-19</v>
      </c>
      <c r="T55" s="52" t="str">
        <f t="shared" si="25"/>
        <v>19-20</v>
      </c>
      <c r="U55" s="52" t="str">
        <f t="shared" si="25"/>
        <v>20-21</v>
      </c>
      <c r="V55" s="52" t="str">
        <f t="shared" si="25"/>
        <v>21-22</v>
      </c>
      <c r="W55" s="52" t="str">
        <f t="shared" si="25"/>
        <v>22-23</v>
      </c>
      <c r="X55" s="52" t="str">
        <f t="shared" si="25"/>
        <v>23-24</v>
      </c>
      <c r="Y55" s="53" t="str">
        <f>Y3&amp;"-Ult"</f>
        <v>24-Ult</v>
      </c>
    </row>
    <row r="56" spans="1:25" ht="17.25" thickTop="1" x14ac:dyDescent="0.3">
      <c r="A56" s="54" t="s">
        <v>25</v>
      </c>
      <c r="B56" s="55">
        <f>AVERAGE(B31:B53)</f>
        <v>4.2710144927536229</v>
      </c>
      <c r="C56" s="55">
        <f t="shared" ref="C56:W56" si="26">AVERAGE(C31:C53)</f>
        <v>1.701159320477502</v>
      </c>
      <c r="D56" s="55">
        <f t="shared" si="26"/>
        <v>1.4085376840794794</v>
      </c>
      <c r="E56" s="55">
        <f t="shared" si="26"/>
        <v>1.2894628334628337</v>
      </c>
      <c r="F56" s="55">
        <f t="shared" si="26"/>
        <v>1.224614266288129</v>
      </c>
      <c r="G56" s="55">
        <f t="shared" si="26"/>
        <v>1.2930107311278261</v>
      </c>
      <c r="H56" s="55">
        <f t="shared" si="26"/>
        <v>1.2116236211947595</v>
      </c>
      <c r="I56" s="56">
        <f t="shared" si="26"/>
        <v>1.493468518876556</v>
      </c>
      <c r="J56" s="55">
        <f t="shared" si="26"/>
        <v>1.3886983358348353</v>
      </c>
      <c r="K56" s="55">
        <f t="shared" si="26"/>
        <v>1.1790238920494431</v>
      </c>
      <c r="L56" s="55">
        <f t="shared" si="26"/>
        <v>1.1432009642867804</v>
      </c>
      <c r="M56" s="55">
        <f t="shared" si="26"/>
        <v>1.0660693813647064</v>
      </c>
      <c r="N56" s="55">
        <f t="shared" si="26"/>
        <v>1.0653954977135305</v>
      </c>
      <c r="O56" s="55">
        <f t="shared" si="26"/>
        <v>1.0385205139534635</v>
      </c>
      <c r="P56" s="55">
        <f t="shared" si="26"/>
        <v>1.0367342897086205</v>
      </c>
      <c r="Q56" s="55">
        <f t="shared" si="26"/>
        <v>1.035765684642926</v>
      </c>
      <c r="R56" s="55">
        <f t="shared" si="26"/>
        <v>1.0352907319316296</v>
      </c>
      <c r="S56" s="55">
        <f t="shared" si="26"/>
        <v>1.0339633170338467</v>
      </c>
      <c r="T56" s="55">
        <f t="shared" si="26"/>
        <v>1.0232998253803118</v>
      </c>
      <c r="U56" s="55">
        <f t="shared" si="26"/>
        <v>1.0135882437548465</v>
      </c>
      <c r="V56" s="55">
        <f t="shared" si="26"/>
        <v>1.0044005454472265</v>
      </c>
      <c r="W56" s="55">
        <f t="shared" si="26"/>
        <v>1.0043297345928925</v>
      </c>
      <c r="X56" s="57">
        <v>1.002</v>
      </c>
      <c r="Y56" s="58">
        <v>1.002</v>
      </c>
    </row>
    <row r="57" spans="1:25" ht="17.25" thickBot="1" x14ac:dyDescent="0.35">
      <c r="A57" s="59" t="s">
        <v>26</v>
      </c>
      <c r="B57" s="60">
        <f>PRODUCT(B56:$Y56)</f>
        <v>100.80050279795397</v>
      </c>
      <c r="C57" s="60">
        <f>PRODUCT(C56:$Y56)</f>
        <v>23.601067842072705</v>
      </c>
      <c r="D57" s="60">
        <f>PRODUCT(D56:$Y56)</f>
        <v>13.87351999191238</v>
      </c>
      <c r="E57" s="60">
        <f>PRODUCT(E56:$Y56)</f>
        <v>9.849590925910606</v>
      </c>
      <c r="F57" s="60">
        <f>PRODUCT(F56:$Y56)</f>
        <v>7.6385225462138138</v>
      </c>
      <c r="G57" s="60">
        <f>PRODUCT(G56:$Y56)</f>
        <v>6.2374926999393718</v>
      </c>
      <c r="H57" s="60">
        <f>PRODUCT(H56:$Y56)</f>
        <v>4.824006908665587</v>
      </c>
      <c r="I57" s="60">
        <f>PRODUCT(I56:$Y56)</f>
        <v>3.9814401306477687</v>
      </c>
      <c r="J57" s="60">
        <f>PRODUCT(J56:$Y56)</f>
        <v>2.6659016111318898</v>
      </c>
      <c r="K57" s="60">
        <f>PRODUCT(K56:$Y56)</f>
        <v>1.919712541118044</v>
      </c>
      <c r="L57" s="60">
        <f>PRODUCT(L56:$Y56)</f>
        <v>1.6282219165050975</v>
      </c>
      <c r="M57" s="60">
        <f>PRODUCT(M56:$Y56)</f>
        <v>1.4242656955077986</v>
      </c>
      <c r="N57" s="60">
        <f>PRODUCT(N56:$Y56)</f>
        <v>1.3359971878045633</v>
      </c>
      <c r="O57" s="60">
        <f>PRODUCT(O56:$Y56)</f>
        <v>1.2539917717615463</v>
      </c>
      <c r="P57" s="60">
        <f>PRODUCT(P56:$Y56)</f>
        <v>1.2074790578645591</v>
      </c>
      <c r="Q57" s="60">
        <f>PRODUCT(Q56:$Y56)</f>
        <v>1.1646948208917902</v>
      </c>
      <c r="R57" s="60">
        <f>PRODUCT(R56:$Y56)</f>
        <v>1.1244771265938509</v>
      </c>
      <c r="S57" s="60">
        <f>PRODUCT(S56:$Y56)</f>
        <v>1.0861462311130894</v>
      </c>
      <c r="T57" s="60">
        <f>PRODUCT(T56:$Y56)</f>
        <v>1.0504688253631091</v>
      </c>
      <c r="U57" s="60">
        <f>PRODUCT(U56:$Y56)</f>
        <v>1.0265503807475977</v>
      </c>
      <c r="V57" s="60">
        <f>PRODUCT(V56:$Y56)</f>
        <v>1.0127883655642382</v>
      </c>
      <c r="W57" s="60">
        <f>PRODUCT(W56:$Y56)</f>
        <v>1.0083510708502024</v>
      </c>
      <c r="X57" s="60">
        <f>PRODUCT(X56:$Y56)</f>
        <v>1.0040039999999999</v>
      </c>
      <c r="Y57" s="61">
        <f>PRODUCT(Y56:$Y56)</f>
        <v>1.002</v>
      </c>
    </row>
    <row r="59" spans="1:25" ht="17.25" thickBot="1" x14ac:dyDescent="0.35">
      <c r="A59" s="2" t="s">
        <v>51</v>
      </c>
      <c r="N59" s="92">
        <v>0.02</v>
      </c>
      <c r="O59" s="92">
        <v>0.05</v>
      </c>
    </row>
    <row r="60" spans="1:25" ht="33.75" thickBot="1" x14ac:dyDescent="0.35">
      <c r="A60" s="26" t="s">
        <v>0</v>
      </c>
      <c r="B60" s="27" t="s">
        <v>33</v>
      </c>
      <c r="C60" s="28" t="s">
        <v>30</v>
      </c>
      <c r="D60" s="27" t="s">
        <v>31</v>
      </c>
      <c r="E60" s="29" t="s">
        <v>39</v>
      </c>
      <c r="F60" s="30" t="s">
        <v>34</v>
      </c>
      <c r="G60" s="31" t="s">
        <v>37</v>
      </c>
      <c r="H60" s="29" t="s">
        <v>38</v>
      </c>
      <c r="I60" s="34" t="s">
        <v>40</v>
      </c>
      <c r="J60" s="39" t="s">
        <v>41</v>
      </c>
      <c r="K60" s="40" t="s">
        <v>42</v>
      </c>
      <c r="L60" s="40" t="s">
        <v>50</v>
      </c>
      <c r="M60" s="40" t="s">
        <v>43</v>
      </c>
      <c r="N60" s="73" t="s">
        <v>46</v>
      </c>
      <c r="O60" s="72" t="s">
        <v>47</v>
      </c>
      <c r="P60" s="74" t="s">
        <v>48</v>
      </c>
    </row>
    <row r="61" spans="1:25" ht="17.25" thickTop="1" x14ac:dyDescent="0.3">
      <c r="A61" s="21" t="s">
        <v>1</v>
      </c>
      <c r="B61" s="17">
        <v>7483</v>
      </c>
      <c r="C61" s="18">
        <f ca="1">AA4</f>
        <v>229</v>
      </c>
      <c r="D61" s="8">
        <f ca="1">OFFSET($Y$57,0,-$AC4)</f>
        <v>1.002</v>
      </c>
      <c r="E61" s="9">
        <f ca="1">C61*D61</f>
        <v>229.458</v>
      </c>
      <c r="F61" s="12">
        <f ca="1">E61/B61</f>
        <v>3.0663904850995589E-2</v>
      </c>
      <c r="G61" s="13">
        <f ca="1">F87</f>
        <v>3.2939365135929377E-2</v>
      </c>
      <c r="H61" s="9">
        <f ca="1">B61*G61*(1-1/D61)+C61</f>
        <v>229.49198656549333</v>
      </c>
      <c r="I61" s="32">
        <f ca="1">E61</f>
        <v>229.458</v>
      </c>
      <c r="J61" s="17">
        <v>8920008</v>
      </c>
      <c r="K61" s="36">
        <f ca="1">J61/C61</f>
        <v>38952</v>
      </c>
      <c r="L61" s="36">
        <f ca="1">K61*I61</f>
        <v>8937848.0160000008</v>
      </c>
      <c r="M61" s="36">
        <f ca="1">L61-J61</f>
        <v>17840.01600000076</v>
      </c>
      <c r="N61" s="35">
        <f ca="1">SUMPRODUCT($B91:$Y91,$B$117:$Y$117)</f>
        <v>17751.9144632264</v>
      </c>
      <c r="O61" s="41">
        <f>1+손조비율</f>
        <v>1.05</v>
      </c>
      <c r="P61" s="44">
        <f ca="1">N61*O61</f>
        <v>18639.510186387721</v>
      </c>
    </row>
    <row r="62" spans="1:25" x14ac:dyDescent="0.3">
      <c r="A62" s="21" t="s">
        <v>2</v>
      </c>
      <c r="B62" s="17">
        <v>6970</v>
      </c>
      <c r="C62" s="18">
        <f ca="1">AA5</f>
        <v>235</v>
      </c>
      <c r="D62" s="8">
        <f ca="1">OFFSET($Y$57,0,-$AC5)</f>
        <v>1.0040039999999999</v>
      </c>
      <c r="E62" s="9">
        <f t="shared" ref="E62:E84" ca="1" si="27">C62*D62</f>
        <v>235.94093999999998</v>
      </c>
      <c r="F62" s="12">
        <f t="shared" ref="F62:F84" ca="1" si="28">E62/B62</f>
        <v>3.3850923959827833E-2</v>
      </c>
      <c r="G62" s="13">
        <f ca="1">G61</f>
        <v>3.2939365135929377E-2</v>
      </c>
      <c r="H62" s="9">
        <f t="shared" ref="H62:H84" ca="1" si="29">B62*G62*(1-1/D62)+C62</f>
        <v>235.91560177996271</v>
      </c>
      <c r="I62" s="32">
        <f t="shared" ref="I62:I78" ca="1" si="30">E62</f>
        <v>235.94093999999998</v>
      </c>
      <c r="J62" s="17">
        <v>9164060</v>
      </c>
      <c r="K62" s="36">
        <f t="shared" ref="K62:K84" ca="1" si="31">J62/C62</f>
        <v>38996</v>
      </c>
      <c r="L62" s="36">
        <f t="shared" ref="L62:L84" ca="1" si="32">K62*I62</f>
        <v>9200752.8962399997</v>
      </c>
      <c r="M62" s="36">
        <f t="shared" ref="M62:M84" ca="1" si="33">L62-J62</f>
        <v>36692.896239999682</v>
      </c>
      <c r="N62" s="35">
        <f t="shared" ref="N62:N84" ca="1" si="34">SUMPRODUCT($B92:$Y92,$B$117:$Y$117)</f>
        <v>36331.646595357495</v>
      </c>
      <c r="O62" s="41">
        <f>1+손조비율</f>
        <v>1.05</v>
      </c>
      <c r="P62" s="44">
        <f t="shared" ref="P62:P84" ca="1" si="35">N62*O62</f>
        <v>38148.228925125375</v>
      </c>
    </row>
    <row r="63" spans="1:25" x14ac:dyDescent="0.3">
      <c r="A63" s="21" t="s">
        <v>3</v>
      </c>
      <c r="B63" s="17">
        <v>6923</v>
      </c>
      <c r="C63" s="18">
        <f ca="1">AA6</f>
        <v>223</v>
      </c>
      <c r="D63" s="8">
        <f ca="1">OFFSET($Y$57,0,-$AC6)</f>
        <v>1.0083510708502024</v>
      </c>
      <c r="E63" s="9">
        <f t="shared" ca="1" si="27"/>
        <v>224.86228879959512</v>
      </c>
      <c r="F63" s="12">
        <f t="shared" ca="1" si="28"/>
        <v>3.2480469276266806E-2</v>
      </c>
      <c r="G63" s="13">
        <f t="shared" ref="G63:G84" ca="1" si="36">G62</f>
        <v>3.2939365135929377E-2</v>
      </c>
      <c r="H63" s="9">
        <f t="shared" ca="1" si="29"/>
        <v>224.88859989172749</v>
      </c>
      <c r="I63" s="32">
        <f t="shared" ca="1" si="30"/>
        <v>224.86228879959512</v>
      </c>
      <c r="J63" s="17">
        <v>8931150</v>
      </c>
      <c r="K63" s="36">
        <f t="shared" ca="1" si="31"/>
        <v>40050</v>
      </c>
      <c r="L63" s="36">
        <f t="shared" ca="1" si="32"/>
        <v>9005734.6664237846</v>
      </c>
      <c r="M63" s="36">
        <f t="shared" ca="1" si="33"/>
        <v>74584.666423784569</v>
      </c>
      <c r="N63" s="35">
        <f t="shared" ca="1" si="34"/>
        <v>73689.738627822619</v>
      </c>
      <c r="O63" s="41">
        <f>1+손조비율</f>
        <v>1.05</v>
      </c>
      <c r="P63" s="44">
        <f t="shared" ca="1" si="35"/>
        <v>77374.225559213752</v>
      </c>
    </row>
    <row r="64" spans="1:25" x14ac:dyDescent="0.3">
      <c r="A64" s="21" t="s">
        <v>4</v>
      </c>
      <c r="B64" s="17">
        <v>7429</v>
      </c>
      <c r="C64" s="18">
        <f ca="1">AA7</f>
        <v>214</v>
      </c>
      <c r="D64" s="8">
        <f ca="1">OFFSET($Y$57,0,-$AC7)</f>
        <v>1.0127883655642382</v>
      </c>
      <c r="E64" s="9">
        <f t="shared" ca="1" si="27"/>
        <v>216.73671023074698</v>
      </c>
      <c r="F64" s="12">
        <f t="shared" ca="1" si="28"/>
        <v>2.9174412468804277E-2</v>
      </c>
      <c r="G64" s="13">
        <f t="shared" ca="1" si="36"/>
        <v>3.2939365135929377E-2</v>
      </c>
      <c r="H64" s="9">
        <f t="shared" ca="1" si="29"/>
        <v>217.0898821924246</v>
      </c>
      <c r="I64" s="32">
        <f t="shared" ca="1" si="30"/>
        <v>216.73671023074698</v>
      </c>
      <c r="J64" s="17">
        <v>8509496</v>
      </c>
      <c r="K64" s="36">
        <f t="shared" ca="1" si="31"/>
        <v>39764</v>
      </c>
      <c r="L64" s="36">
        <f t="shared" ca="1" si="32"/>
        <v>8618318.5456154235</v>
      </c>
      <c r="M64" s="36">
        <f t="shared" ca="1" si="33"/>
        <v>108822.54561542347</v>
      </c>
      <c r="N64" s="35">
        <f t="shared" ca="1" si="34"/>
        <v>107086.39805699978</v>
      </c>
      <c r="O64" s="41">
        <f>1+손조비율</f>
        <v>1.05</v>
      </c>
      <c r="P64" s="44">
        <f t="shared" ca="1" si="35"/>
        <v>112440.71795984978</v>
      </c>
    </row>
    <row r="65" spans="1:16" x14ac:dyDescent="0.3">
      <c r="A65" s="21" t="s">
        <v>5</v>
      </c>
      <c r="B65" s="17">
        <v>6845</v>
      </c>
      <c r="C65" s="18">
        <f ca="1">AA8</f>
        <v>215</v>
      </c>
      <c r="D65" s="8">
        <f ca="1">OFFSET($Y$57,0,-$AC8)</f>
        <v>1.0265503807475977</v>
      </c>
      <c r="E65" s="9">
        <f t="shared" ca="1" si="27"/>
        <v>220.70833186073352</v>
      </c>
      <c r="F65" s="12">
        <f t="shared" ca="1" si="28"/>
        <v>3.2243730001568084E-2</v>
      </c>
      <c r="G65" s="13">
        <f t="shared" ca="1" si="36"/>
        <v>3.2939365135929377E-2</v>
      </c>
      <c r="H65" s="9">
        <f t="shared" ca="1" si="29"/>
        <v>220.83148498851145</v>
      </c>
      <c r="I65" s="32">
        <f t="shared" ca="1" si="30"/>
        <v>220.70833186073352</v>
      </c>
      <c r="J65" s="17">
        <v>8355330</v>
      </c>
      <c r="K65" s="36">
        <f t="shared" ca="1" si="31"/>
        <v>38862</v>
      </c>
      <c r="L65" s="36">
        <f t="shared" ca="1" si="32"/>
        <v>8577167.1927718259</v>
      </c>
      <c r="M65" s="36">
        <f t="shared" ca="1" si="33"/>
        <v>221837.19277182594</v>
      </c>
      <c r="N65" s="35">
        <f t="shared" ca="1" si="34"/>
        <v>218498.62860263087</v>
      </c>
      <c r="O65" s="41">
        <f>1+손조비율</f>
        <v>1.05</v>
      </c>
      <c r="P65" s="44">
        <f t="shared" ca="1" si="35"/>
        <v>229423.56003276241</v>
      </c>
    </row>
    <row r="66" spans="1:16" x14ac:dyDescent="0.3">
      <c r="A66" s="21" t="s">
        <v>6</v>
      </c>
      <c r="B66" s="17">
        <v>6902</v>
      </c>
      <c r="C66" s="18">
        <f ca="1">AA9</f>
        <v>206</v>
      </c>
      <c r="D66" s="8">
        <f ca="1">OFFSET($Y$57,0,-$AC9)</f>
        <v>1.0504688253631091</v>
      </c>
      <c r="E66" s="9">
        <f t="shared" ca="1" si="27"/>
        <v>216.39657802480048</v>
      </c>
      <c r="F66" s="12">
        <f t="shared" ca="1" si="28"/>
        <v>3.1352735152825335E-2</v>
      </c>
      <c r="G66" s="13">
        <f t="shared" ca="1" si="36"/>
        <v>3.2939365135929377E-2</v>
      </c>
      <c r="H66" s="9">
        <f t="shared" ca="1" si="29"/>
        <v>216.92270508629682</v>
      </c>
      <c r="I66" s="32">
        <f t="shared" ca="1" si="30"/>
        <v>216.39657802480048</v>
      </c>
      <c r="J66" s="17">
        <v>7984148</v>
      </c>
      <c r="K66" s="36">
        <f t="shared" ca="1" si="31"/>
        <v>38758</v>
      </c>
      <c r="L66" s="36">
        <f t="shared" ca="1" si="32"/>
        <v>8387098.5710852165</v>
      </c>
      <c r="M66" s="36">
        <f t="shared" ca="1" si="33"/>
        <v>402950.57108521648</v>
      </c>
      <c r="N66" s="35">
        <f t="shared" ca="1" si="34"/>
        <v>396662.25409660686</v>
      </c>
      <c r="O66" s="41">
        <f>1+손조비율</f>
        <v>1.05</v>
      </c>
      <c r="P66" s="44">
        <f t="shared" ca="1" si="35"/>
        <v>416495.36680143722</v>
      </c>
    </row>
    <row r="67" spans="1:16" x14ac:dyDescent="0.3">
      <c r="A67" s="21" t="s">
        <v>7</v>
      </c>
      <c r="B67" s="17">
        <v>7095</v>
      </c>
      <c r="C67" s="18">
        <f ca="1">AA10</f>
        <v>201</v>
      </c>
      <c r="D67" s="8">
        <f ca="1">OFFSET($Y$57,0,-$AC10)</f>
        <v>1.0861462311130894</v>
      </c>
      <c r="E67" s="9">
        <f t="shared" ca="1" si="27"/>
        <v>218.31539245373096</v>
      </c>
      <c r="F67" s="12">
        <f t="shared" ca="1" si="28"/>
        <v>3.0770316061131918E-2</v>
      </c>
      <c r="G67" s="13">
        <f t="shared" ca="1" si="36"/>
        <v>3.2939365135929377E-2</v>
      </c>
      <c r="H67" s="9">
        <f t="shared" ca="1" si="29"/>
        <v>219.53598232050072</v>
      </c>
      <c r="I67" s="32">
        <f t="shared" ca="1" si="30"/>
        <v>218.31539245373096</v>
      </c>
      <c r="J67" s="17">
        <v>7868346</v>
      </c>
      <c r="K67" s="36">
        <f t="shared" ca="1" si="31"/>
        <v>39146</v>
      </c>
      <c r="L67" s="36">
        <f t="shared" ca="1" si="32"/>
        <v>8546174.3529937528</v>
      </c>
      <c r="M67" s="36">
        <f t="shared" ca="1" si="33"/>
        <v>677828.35299375281</v>
      </c>
      <c r="N67" s="35">
        <f t="shared" ca="1" si="34"/>
        <v>666118.82562799565</v>
      </c>
      <c r="O67" s="41">
        <f>1+손조비율</f>
        <v>1.05</v>
      </c>
      <c r="P67" s="44">
        <f t="shared" ca="1" si="35"/>
        <v>699424.76690939546</v>
      </c>
    </row>
    <row r="68" spans="1:16" x14ac:dyDescent="0.3">
      <c r="A68" s="21" t="s">
        <v>8</v>
      </c>
      <c r="B68" s="17">
        <v>7490</v>
      </c>
      <c r="C68" s="18">
        <f ca="1">AA11</f>
        <v>240</v>
      </c>
      <c r="D68" s="8">
        <f ca="1">OFFSET($Y$57,0,-$AC11)</f>
        <v>1.1244771265938509</v>
      </c>
      <c r="E68" s="9">
        <f t="shared" ca="1" si="27"/>
        <v>269.87451038252419</v>
      </c>
      <c r="F68" s="12">
        <f t="shared" ca="1" si="28"/>
        <v>3.6031309797399762E-2</v>
      </c>
      <c r="G68" s="13">
        <f t="shared" ca="1" si="36"/>
        <v>3.2939365135929377E-2</v>
      </c>
      <c r="H68" s="9">
        <f t="shared" ca="1" si="29"/>
        <v>267.31089741894681</v>
      </c>
      <c r="I68" s="32">
        <f t="shared" ca="1" si="30"/>
        <v>269.87451038252419</v>
      </c>
      <c r="J68" s="17">
        <v>9355200</v>
      </c>
      <c r="K68" s="36">
        <f t="shared" ca="1" si="31"/>
        <v>38980</v>
      </c>
      <c r="L68" s="36">
        <f t="shared" ca="1" si="32"/>
        <v>10519708.414710794</v>
      </c>
      <c r="M68" s="36">
        <f t="shared" ca="1" si="33"/>
        <v>1164508.4147107936</v>
      </c>
      <c r="N68" s="35">
        <f t="shared" ca="1" si="34"/>
        <v>1140385.9702494119</v>
      </c>
      <c r="O68" s="41">
        <f>1+손조비율</f>
        <v>1.05</v>
      </c>
      <c r="P68" s="44">
        <f t="shared" ca="1" si="35"/>
        <v>1197405.2687618826</v>
      </c>
    </row>
    <row r="69" spans="1:16" x14ac:dyDescent="0.3">
      <c r="A69" s="21" t="s">
        <v>9</v>
      </c>
      <c r="B69" s="17">
        <v>7498</v>
      </c>
      <c r="C69" s="18">
        <f ca="1">AA12</f>
        <v>214</v>
      </c>
      <c r="D69" s="8">
        <f ca="1">OFFSET($Y$57,0,-$AC12)</f>
        <v>1.1646948208917902</v>
      </c>
      <c r="E69" s="9">
        <f t="shared" ca="1" si="27"/>
        <v>249.24469167084311</v>
      </c>
      <c r="F69" s="12">
        <f t="shared" ca="1" si="28"/>
        <v>3.3241489953433331E-2</v>
      </c>
      <c r="G69" s="13">
        <f t="shared" ca="1" si="36"/>
        <v>3.2939365135929377E-2</v>
      </c>
      <c r="H69" s="9">
        <f t="shared" ca="1" si="29"/>
        <v>248.92436017986745</v>
      </c>
      <c r="I69" s="32">
        <f t="shared" ca="1" si="30"/>
        <v>249.24469167084311</v>
      </c>
      <c r="J69" s="17">
        <v>8484458</v>
      </c>
      <c r="K69" s="36">
        <f t="shared" ca="1" si="31"/>
        <v>39647</v>
      </c>
      <c r="L69" s="36">
        <f t="shared" ca="1" si="32"/>
        <v>9881804.2906739172</v>
      </c>
      <c r="M69" s="36">
        <f t="shared" ca="1" si="33"/>
        <v>1397346.2906739172</v>
      </c>
      <c r="N69" s="35">
        <f t="shared" ca="1" si="34"/>
        <v>1362633.7411330331</v>
      </c>
      <c r="O69" s="41">
        <f>1+손조비율</f>
        <v>1.05</v>
      </c>
      <c r="P69" s="44">
        <f t="shared" ca="1" si="35"/>
        <v>1430765.4281896849</v>
      </c>
    </row>
    <row r="70" spans="1:16" x14ac:dyDescent="0.3">
      <c r="A70" s="21" t="s">
        <v>10</v>
      </c>
      <c r="B70" s="17">
        <v>7271</v>
      </c>
      <c r="C70" s="18">
        <f ca="1">AA13</f>
        <v>174</v>
      </c>
      <c r="D70" s="8">
        <f ca="1">OFFSET($Y$57,0,-$AC13)</f>
        <v>1.2074790578645591</v>
      </c>
      <c r="E70" s="9">
        <f t="shared" ca="1" si="27"/>
        <v>210.10135606843329</v>
      </c>
      <c r="F70" s="12">
        <f t="shared" ca="1" si="28"/>
        <v>2.8895799211722362E-2</v>
      </c>
      <c r="G70" s="13">
        <f t="shared" ca="1" si="36"/>
        <v>3.2939365135929377E-2</v>
      </c>
      <c r="H70" s="9">
        <f t="shared" ca="1" si="29"/>
        <v>215.15323963622748</v>
      </c>
      <c r="I70" s="32">
        <f t="shared" ca="1" si="30"/>
        <v>210.10135606843329</v>
      </c>
      <c r="J70" s="17">
        <v>6927288</v>
      </c>
      <c r="K70" s="36">
        <f t="shared" ca="1" si="31"/>
        <v>39812</v>
      </c>
      <c r="L70" s="36">
        <f t="shared" ca="1" si="32"/>
        <v>8364555.1877964661</v>
      </c>
      <c r="M70" s="36">
        <f t="shared" ca="1" si="33"/>
        <v>1437267.1877964661</v>
      </c>
      <c r="N70" s="35">
        <f t="shared" ca="1" si="34"/>
        <v>1395263.7411242744</v>
      </c>
      <c r="O70" s="41">
        <f>1+손조비율</f>
        <v>1.05</v>
      </c>
      <c r="P70" s="44">
        <f t="shared" ca="1" si="35"/>
        <v>1465026.9281804883</v>
      </c>
    </row>
    <row r="71" spans="1:16" x14ac:dyDescent="0.3">
      <c r="A71" s="21" t="s">
        <v>11</v>
      </c>
      <c r="B71" s="17">
        <v>7500</v>
      </c>
      <c r="C71" s="18">
        <f ca="1">AA14</f>
        <v>187</v>
      </c>
      <c r="D71" s="8">
        <f ca="1">OFFSET($Y$57,0,-$AC14)</f>
        <v>1.2539917717615463</v>
      </c>
      <c r="E71" s="9">
        <f t="shared" ca="1" si="27"/>
        <v>234.49646131940915</v>
      </c>
      <c r="F71" s="12">
        <f t="shared" ca="1" si="28"/>
        <v>3.1266194842587886E-2</v>
      </c>
      <c r="G71" s="13">
        <f t="shared" ca="1" si="36"/>
        <v>3.2939365135929377E-2</v>
      </c>
      <c r="H71" s="9">
        <f t="shared" ca="1" si="29"/>
        <v>237.03817349508563</v>
      </c>
      <c r="I71" s="32">
        <f t="shared" ca="1" si="30"/>
        <v>234.49646131940915</v>
      </c>
      <c r="J71" s="17">
        <v>7714980</v>
      </c>
      <c r="K71" s="36">
        <f t="shared" ca="1" si="31"/>
        <v>41256.577540106955</v>
      </c>
      <c r="L71" s="36">
        <f t="shared" ca="1" si="32"/>
        <v>9674521.4393048957</v>
      </c>
      <c r="M71" s="36">
        <f t="shared" ca="1" si="33"/>
        <v>1959541.4393048957</v>
      </c>
      <c r="N71" s="35">
        <f t="shared" ca="1" si="34"/>
        <v>1893592.5940353817</v>
      </c>
      <c r="O71" s="41">
        <f>1+손조비율</f>
        <v>1.05</v>
      </c>
      <c r="P71" s="44">
        <f t="shared" ca="1" si="35"/>
        <v>1988272.2237371509</v>
      </c>
    </row>
    <row r="72" spans="1:16" x14ac:dyDescent="0.3">
      <c r="A72" s="21" t="s">
        <v>12</v>
      </c>
      <c r="B72" s="17">
        <v>7147</v>
      </c>
      <c r="C72" s="18">
        <f ca="1">AA15</f>
        <v>195</v>
      </c>
      <c r="D72" s="8">
        <f ca="1">OFFSET($Y$57,0,-$AC15)</f>
        <v>1.3359971878045633</v>
      </c>
      <c r="E72" s="9">
        <f t="shared" ca="1" si="27"/>
        <v>260.51945162188986</v>
      </c>
      <c r="F72" s="12">
        <f t="shared" ca="1" si="28"/>
        <v>3.6451581309904835E-2</v>
      </c>
      <c r="G72" s="13">
        <f t="shared" ca="1" si="36"/>
        <v>3.2939365135929377E-2</v>
      </c>
      <c r="H72" s="9">
        <f t="shared" ca="1" si="29"/>
        <v>254.20646136393702</v>
      </c>
      <c r="I72" s="32">
        <f t="shared" ca="1" si="30"/>
        <v>260.51945162188986</v>
      </c>
      <c r="J72" s="17">
        <v>7791615</v>
      </c>
      <c r="K72" s="36">
        <f t="shared" ca="1" si="31"/>
        <v>39957</v>
      </c>
      <c r="L72" s="36">
        <f t="shared" ca="1" si="32"/>
        <v>10409575.728455853</v>
      </c>
      <c r="M72" s="36">
        <f t="shared" ca="1" si="33"/>
        <v>2617960.7284558527</v>
      </c>
      <c r="N72" s="35">
        <f t="shared" ca="1" si="34"/>
        <v>2524410.8582683834</v>
      </c>
      <c r="O72" s="41">
        <f>1+손조비율</f>
        <v>1.05</v>
      </c>
      <c r="P72" s="44">
        <f t="shared" ca="1" si="35"/>
        <v>2650631.4011818026</v>
      </c>
    </row>
    <row r="73" spans="1:16" x14ac:dyDescent="0.3">
      <c r="A73" s="21" t="s">
        <v>13</v>
      </c>
      <c r="B73" s="17">
        <v>7405</v>
      </c>
      <c r="C73" s="18">
        <f ca="1">AA16</f>
        <v>188</v>
      </c>
      <c r="D73" s="8">
        <f ca="1">OFFSET($Y$57,0,-$AC16)</f>
        <v>1.4242656955077986</v>
      </c>
      <c r="E73" s="9">
        <f t="shared" ca="1" si="27"/>
        <v>267.76195075546616</v>
      </c>
      <c r="F73" s="12">
        <f t="shared" ca="1" si="28"/>
        <v>3.6159615226936684E-2</v>
      </c>
      <c r="G73" s="13">
        <f t="shared" ca="1" si="36"/>
        <v>3.2939365135929377E-2</v>
      </c>
      <c r="H73" s="9">
        <f t="shared" ca="1" si="29"/>
        <v>260.65862768172195</v>
      </c>
      <c r="I73" s="32">
        <f t="shared" ca="1" si="30"/>
        <v>267.76195075546616</v>
      </c>
      <c r="J73" s="17">
        <v>7372984</v>
      </c>
      <c r="K73" s="36">
        <f t="shared" ca="1" si="31"/>
        <v>39218</v>
      </c>
      <c r="L73" s="36">
        <f t="shared" ca="1" si="32"/>
        <v>10501088.184727872</v>
      </c>
      <c r="M73" s="36">
        <f t="shared" ca="1" si="33"/>
        <v>3128104.1847278718</v>
      </c>
      <c r="N73" s="35">
        <f t="shared" ca="1" si="34"/>
        <v>3006235.9538147673</v>
      </c>
      <c r="O73" s="41">
        <f>1+손조비율</f>
        <v>1.05</v>
      </c>
      <c r="P73" s="44">
        <f t="shared" ca="1" si="35"/>
        <v>3156547.7515055058</v>
      </c>
    </row>
    <row r="74" spans="1:16" x14ac:dyDescent="0.3">
      <c r="A74" s="21" t="s">
        <v>14</v>
      </c>
      <c r="B74" s="17">
        <v>6853</v>
      </c>
      <c r="C74" s="18">
        <f ca="1">AA17</f>
        <v>130</v>
      </c>
      <c r="D74" s="8">
        <f ca="1">OFFSET($Y$57,0,-$AC17)</f>
        <v>1.6282219165050975</v>
      </c>
      <c r="E74" s="9">
        <f t="shared" ca="1" si="27"/>
        <v>211.66884914566268</v>
      </c>
      <c r="F74" s="12">
        <f t="shared" ca="1" si="28"/>
        <v>3.0887034750570943E-2</v>
      </c>
      <c r="G74" s="13">
        <f t="shared" ca="1" si="36"/>
        <v>3.2939365135929377E-2</v>
      </c>
      <c r="H74" s="9">
        <f t="shared" ca="1" si="29"/>
        <v>217.09544519129958</v>
      </c>
      <c r="I74" s="32">
        <f t="shared" ca="1" si="30"/>
        <v>211.66884914566268</v>
      </c>
      <c r="J74" s="17">
        <v>5200520</v>
      </c>
      <c r="K74" s="36">
        <f t="shared" ca="1" si="31"/>
        <v>40004</v>
      </c>
      <c r="L74" s="36">
        <f t="shared" ca="1" si="32"/>
        <v>8467600.6412230898</v>
      </c>
      <c r="M74" s="36">
        <f t="shared" ca="1" si="33"/>
        <v>3267080.6412230898</v>
      </c>
      <c r="N74" s="35">
        <f t="shared" ca="1" si="34"/>
        <v>3141250.6308174748</v>
      </c>
      <c r="O74" s="41">
        <f>1+손조비율</f>
        <v>1.05</v>
      </c>
      <c r="P74" s="44">
        <f t="shared" ca="1" si="35"/>
        <v>3298313.1623583487</v>
      </c>
    </row>
    <row r="75" spans="1:16" x14ac:dyDescent="0.3">
      <c r="A75" s="21" t="s">
        <v>15</v>
      </c>
      <c r="B75" s="17">
        <v>7359</v>
      </c>
      <c r="C75" s="18">
        <f ca="1">AA18</f>
        <v>143</v>
      </c>
      <c r="D75" s="8">
        <f ca="1">OFFSET($Y$57,0,-$AC18)</f>
        <v>1.919712541118044</v>
      </c>
      <c r="E75" s="9">
        <f t="shared" ca="1" si="27"/>
        <v>274.5188933798803</v>
      </c>
      <c r="F75" s="12">
        <f t="shared" ca="1" si="28"/>
        <v>3.7303831142802051E-2</v>
      </c>
      <c r="G75" s="13">
        <f t="shared" ca="1" si="36"/>
        <v>3.2939365135929377E-2</v>
      </c>
      <c r="H75" s="9">
        <f t="shared" ca="1" si="29"/>
        <v>259.13147278973651</v>
      </c>
      <c r="I75" s="32">
        <f t="shared" ca="1" si="30"/>
        <v>274.5188933798803</v>
      </c>
      <c r="J75" s="17">
        <v>5558124</v>
      </c>
      <c r="K75" s="36">
        <f t="shared" ca="1" si="31"/>
        <v>38868</v>
      </c>
      <c r="L75" s="36">
        <f t="shared" ca="1" si="32"/>
        <v>10670000.347889187</v>
      </c>
      <c r="M75" s="36">
        <f t="shared" ca="1" si="33"/>
        <v>5111876.3478891868</v>
      </c>
      <c r="N75" s="35">
        <f t="shared" ca="1" si="34"/>
        <v>4909405.5872951951</v>
      </c>
      <c r="O75" s="41">
        <f>1+손조비율</f>
        <v>1.05</v>
      </c>
      <c r="P75" s="44">
        <f t="shared" ca="1" si="35"/>
        <v>5154875.8666599551</v>
      </c>
    </row>
    <row r="76" spans="1:16" x14ac:dyDescent="0.3">
      <c r="A76" s="21" t="s">
        <v>16</v>
      </c>
      <c r="B76" s="17">
        <v>7497</v>
      </c>
      <c r="C76" s="18">
        <f ca="1">AA19</f>
        <v>100</v>
      </c>
      <c r="D76" s="8">
        <f ca="1">OFFSET($Y$57,0,-$AC19)</f>
        <v>2.6659016111318898</v>
      </c>
      <c r="E76" s="9">
        <f t="shared" ca="1" si="27"/>
        <v>266.59016111318897</v>
      </c>
      <c r="F76" s="12">
        <f t="shared" ca="1" si="28"/>
        <v>3.5559578646550481E-2</v>
      </c>
      <c r="G76" s="13">
        <f t="shared" ca="1" si="36"/>
        <v>3.2939365135929377E-2</v>
      </c>
      <c r="H76" s="9">
        <f t="shared" ca="1" si="29"/>
        <v>254.31493717918244</v>
      </c>
      <c r="I76" s="32">
        <f t="shared" ca="1" si="30"/>
        <v>266.59016111318897</v>
      </c>
      <c r="J76" s="17">
        <v>4002600</v>
      </c>
      <c r="K76" s="36">
        <f t="shared" ca="1" si="31"/>
        <v>40026</v>
      </c>
      <c r="L76" s="36">
        <f t="shared" ca="1" si="32"/>
        <v>10670537.788716502</v>
      </c>
      <c r="M76" s="36">
        <f t="shared" ca="1" si="33"/>
        <v>6667937.7887165025</v>
      </c>
      <c r="N76" s="35">
        <f t="shared" ca="1" si="34"/>
        <v>6409401.4685877776</v>
      </c>
      <c r="O76" s="41">
        <f>1+손조비율</f>
        <v>1.05</v>
      </c>
      <c r="P76" s="44">
        <f t="shared" ca="1" si="35"/>
        <v>6729871.5420171665</v>
      </c>
    </row>
    <row r="77" spans="1:16" x14ac:dyDescent="0.3">
      <c r="A77" s="21" t="s">
        <v>17</v>
      </c>
      <c r="B77" s="17">
        <v>6869</v>
      </c>
      <c r="C77" s="18">
        <f ca="1">AA20</f>
        <v>64</v>
      </c>
      <c r="D77" s="8">
        <f ca="1">OFFSET($Y$57,0,-$AC20)</f>
        <v>3.9814401306477687</v>
      </c>
      <c r="E77" s="9">
        <f t="shared" ca="1" si="27"/>
        <v>254.8121683614572</v>
      </c>
      <c r="F77" s="12">
        <f t="shared" ca="1" si="28"/>
        <v>3.7095962783732304E-2</v>
      </c>
      <c r="G77" s="13">
        <f t="shared" ca="1" si="36"/>
        <v>3.2939365135929377E-2</v>
      </c>
      <c r="H77" s="9">
        <f t="shared" ca="1" si="29"/>
        <v>233.43169052328068</v>
      </c>
      <c r="I77" s="32">
        <f t="shared" ca="1" si="30"/>
        <v>254.8121683614572</v>
      </c>
      <c r="J77" s="17">
        <v>2504832</v>
      </c>
      <c r="K77" s="36">
        <f t="shared" ca="1" si="31"/>
        <v>39138</v>
      </c>
      <c r="L77" s="36">
        <f t="shared" ca="1" si="32"/>
        <v>9972838.6453307122</v>
      </c>
      <c r="M77" s="36">
        <f t="shared" ca="1" si="33"/>
        <v>7468006.6453307122</v>
      </c>
      <c r="N77" s="35">
        <f t="shared" ca="1" si="34"/>
        <v>7161251.3413086459</v>
      </c>
      <c r="O77" s="41">
        <f>1+손조비율</f>
        <v>1.05</v>
      </c>
      <c r="P77" s="44">
        <f t="shared" ca="1" si="35"/>
        <v>7519313.9083740786</v>
      </c>
    </row>
    <row r="78" spans="1:16" x14ac:dyDescent="0.3">
      <c r="A78" s="21" t="s">
        <v>18</v>
      </c>
      <c r="B78" s="17">
        <v>7372</v>
      </c>
      <c r="C78" s="18">
        <f ca="1">AA21</f>
        <v>45</v>
      </c>
      <c r="D78" s="8">
        <f ca="1">OFFSET($Y$57,0,-$AC21)</f>
        <v>4.824006908665587</v>
      </c>
      <c r="E78" s="9">
        <f t="shared" ca="1" si="27"/>
        <v>217.08031088995142</v>
      </c>
      <c r="F78" s="12">
        <f t="shared" ca="1" si="28"/>
        <v>2.9446596702380822E-2</v>
      </c>
      <c r="G78" s="13">
        <f t="shared" ca="1" si="36"/>
        <v>3.2939365135929377E-2</v>
      </c>
      <c r="H78" s="9">
        <f t="shared" ca="1" si="29"/>
        <v>237.49138535082616</v>
      </c>
      <c r="I78" s="32">
        <f t="shared" ca="1" si="30"/>
        <v>217.08031088995142</v>
      </c>
      <c r="J78" s="17">
        <v>1762785</v>
      </c>
      <c r="K78" s="36">
        <f t="shared" ca="1" si="31"/>
        <v>39173</v>
      </c>
      <c r="L78" s="36">
        <f t="shared" ca="1" si="32"/>
        <v>8503687.0184920672</v>
      </c>
      <c r="M78" s="36">
        <f t="shared" ca="1" si="33"/>
        <v>6740902.0184920672</v>
      </c>
      <c r="N78" s="35">
        <f t="shared" ca="1" si="34"/>
        <v>6417332.2428732077</v>
      </c>
      <c r="O78" s="41">
        <f>1+손조비율</f>
        <v>1.05</v>
      </c>
      <c r="P78" s="44">
        <f t="shared" ca="1" si="35"/>
        <v>6738198.8550168686</v>
      </c>
    </row>
    <row r="79" spans="1:16" x14ac:dyDescent="0.3">
      <c r="A79" s="21" t="s">
        <v>19</v>
      </c>
      <c r="B79" s="17">
        <v>7244</v>
      </c>
      <c r="C79" s="18">
        <f ca="1">AA22</f>
        <v>40</v>
      </c>
      <c r="D79" s="8">
        <f ca="1">OFFSET($Y$57,0,-$AC22)</f>
        <v>6.2374926999393718</v>
      </c>
      <c r="E79" s="9">
        <f t="shared" ca="1" si="27"/>
        <v>249.49970799757489</v>
      </c>
      <c r="F79" s="12">
        <f t="shared" ca="1" si="28"/>
        <v>3.4442256763883891E-2</v>
      </c>
      <c r="G79" s="13">
        <f t="shared" ca="1" si="36"/>
        <v>3.2939365135929377E-2</v>
      </c>
      <c r="H79" s="9">
        <f t="shared" ca="1" si="29"/>
        <v>240.35816540450568</v>
      </c>
      <c r="I79" s="32">
        <f t="shared" ref="I79:I83" ca="1" si="37">H79</f>
        <v>240.35816540450568</v>
      </c>
      <c r="J79" s="17">
        <v>1597240</v>
      </c>
      <c r="K79" s="36">
        <f t="shared" ca="1" si="31"/>
        <v>39931</v>
      </c>
      <c r="L79" s="36">
        <f t="shared" ca="1" si="32"/>
        <v>9597741.9027673174</v>
      </c>
      <c r="M79" s="36">
        <f t="shared" ca="1" si="33"/>
        <v>8000501.9027673174</v>
      </c>
      <c r="N79" s="35">
        <f t="shared" ca="1" si="34"/>
        <v>7564901.5581852868</v>
      </c>
      <c r="O79" s="41">
        <f>1+손조비율</f>
        <v>1.05</v>
      </c>
      <c r="P79" s="44">
        <f t="shared" ca="1" si="35"/>
        <v>7943146.6360945515</v>
      </c>
    </row>
    <row r="80" spans="1:16" x14ac:dyDescent="0.3">
      <c r="A80" s="21" t="s">
        <v>20</v>
      </c>
      <c r="B80" s="17">
        <v>7466</v>
      </c>
      <c r="C80" s="18">
        <f ca="1">AA23</f>
        <v>32</v>
      </c>
      <c r="D80" s="8">
        <f ca="1">OFFSET($Y$57,0,-$AC23)</f>
        <v>7.6385225462138138</v>
      </c>
      <c r="E80" s="9">
        <f t="shared" ca="1" si="27"/>
        <v>244.43272147884204</v>
      </c>
      <c r="F80" s="12">
        <f t="shared" ca="1" si="28"/>
        <v>3.2739448363091624E-2</v>
      </c>
      <c r="G80" s="13">
        <f t="shared" ca="1" si="36"/>
        <v>3.2939365135929377E-2</v>
      </c>
      <c r="H80" s="9">
        <f t="shared" ca="1" si="29"/>
        <v>245.72989862282435</v>
      </c>
      <c r="I80" s="32">
        <f t="shared" ca="1" si="37"/>
        <v>245.72989862282435</v>
      </c>
      <c r="J80" s="17">
        <v>1241152</v>
      </c>
      <c r="K80" s="36">
        <f t="shared" ca="1" si="31"/>
        <v>38786</v>
      </c>
      <c r="L80" s="36">
        <f t="shared" ca="1" si="32"/>
        <v>9530879.8479848653</v>
      </c>
      <c r="M80" s="36">
        <f t="shared" ca="1" si="33"/>
        <v>8289727.8479848653</v>
      </c>
      <c r="N80" s="35">
        <f t="shared" ca="1" si="34"/>
        <v>7777652.0049756933</v>
      </c>
      <c r="O80" s="41">
        <f>1+손조비율</f>
        <v>1.05</v>
      </c>
      <c r="P80" s="44">
        <f t="shared" ca="1" si="35"/>
        <v>8166534.6052244781</v>
      </c>
    </row>
    <row r="81" spans="1:25" x14ac:dyDescent="0.3">
      <c r="A81" s="21" t="s">
        <v>21</v>
      </c>
      <c r="B81" s="17">
        <v>7274</v>
      </c>
      <c r="C81" s="18">
        <f ca="1">AA24</f>
        <v>24</v>
      </c>
      <c r="D81" s="8">
        <f ca="1">OFFSET($Y$57,0,-$AC24)</f>
        <v>9.849590925910606</v>
      </c>
      <c r="E81" s="9">
        <f t="shared" ca="1" si="27"/>
        <v>236.39018222185456</v>
      </c>
      <c r="F81" s="12">
        <f t="shared" ca="1" si="28"/>
        <v>3.2497962911995401E-2</v>
      </c>
      <c r="G81" s="13">
        <f t="shared" ca="1" si="36"/>
        <v>3.2939365135929377E-2</v>
      </c>
      <c r="H81" s="9">
        <f t="shared" ca="1" si="29"/>
        <v>239.27496300114041</v>
      </c>
      <c r="I81" s="32">
        <f t="shared" ca="1" si="37"/>
        <v>239.27496300114041</v>
      </c>
      <c r="J81" s="17">
        <v>961176</v>
      </c>
      <c r="K81" s="36">
        <f t="shared" ca="1" si="31"/>
        <v>40049</v>
      </c>
      <c r="L81" s="36">
        <f t="shared" ca="1" si="32"/>
        <v>9582722.993232673</v>
      </c>
      <c r="M81" s="36">
        <f t="shared" ca="1" si="33"/>
        <v>8621546.993232673</v>
      </c>
      <c r="N81" s="35">
        <f t="shared" ca="1" si="34"/>
        <v>8027911.8122073291</v>
      </c>
      <c r="O81" s="41">
        <f>1+손조비율</f>
        <v>1.05</v>
      </c>
      <c r="P81" s="44">
        <f t="shared" ca="1" si="35"/>
        <v>8429307.4028176963</v>
      </c>
    </row>
    <row r="82" spans="1:25" x14ac:dyDescent="0.3">
      <c r="A82" s="21" t="s">
        <v>22</v>
      </c>
      <c r="B82" s="17">
        <v>6973</v>
      </c>
      <c r="C82" s="18">
        <f ca="1">AA25</f>
        <v>16</v>
      </c>
      <c r="D82" s="8">
        <f ca="1">OFFSET($Y$57,0,-$AC25)</f>
        <v>13.87351999191238</v>
      </c>
      <c r="E82" s="9">
        <f t="shared" ca="1" si="27"/>
        <v>221.97631987059808</v>
      </c>
      <c r="F82" s="12">
        <f t="shared" ca="1" si="28"/>
        <v>3.1833689928380621E-2</v>
      </c>
      <c r="G82" s="13">
        <f t="shared" ca="1" si="36"/>
        <v>3.2939365135929377E-2</v>
      </c>
      <c r="H82" s="9">
        <f t="shared" ca="1" si="29"/>
        <v>229.13046727655157</v>
      </c>
      <c r="I82" s="32">
        <f t="shared" ca="1" si="37"/>
        <v>229.13046727655157</v>
      </c>
      <c r="J82" s="17">
        <v>638064</v>
      </c>
      <c r="K82" s="36">
        <f t="shared" ca="1" si="31"/>
        <v>39879</v>
      </c>
      <c r="L82" s="36">
        <f t="shared" ca="1" si="32"/>
        <v>9137493.9045215994</v>
      </c>
      <c r="M82" s="36">
        <f t="shared" ca="1" si="33"/>
        <v>8499429.9045215994</v>
      </c>
      <c r="N82" s="35">
        <f t="shared" ca="1" si="34"/>
        <v>7855943.2135253344</v>
      </c>
      <c r="O82" s="41">
        <f>1+손조비율</f>
        <v>1.05</v>
      </c>
      <c r="P82" s="44">
        <f t="shared" ca="1" si="35"/>
        <v>8248740.3742016014</v>
      </c>
    </row>
    <row r="83" spans="1:25" x14ac:dyDescent="0.3">
      <c r="A83" s="21" t="s">
        <v>23</v>
      </c>
      <c r="B83" s="17">
        <v>7027</v>
      </c>
      <c r="C83" s="18">
        <f ca="1">AA26</f>
        <v>8</v>
      </c>
      <c r="D83" s="8">
        <f ca="1">OFFSET($Y$57,0,-$AC26)</f>
        <v>23.601067842072705</v>
      </c>
      <c r="E83" s="9">
        <f t="shared" ca="1" si="27"/>
        <v>188.80854273658164</v>
      </c>
      <c r="F83" s="12">
        <f t="shared" ca="1" si="28"/>
        <v>2.686901134717257E-2</v>
      </c>
      <c r="G83" s="13">
        <f t="shared" ca="1" si="36"/>
        <v>3.2939365135929377E-2</v>
      </c>
      <c r="H83" s="9">
        <f t="shared" ca="1" si="29"/>
        <v>229.65752702777715</v>
      </c>
      <c r="I83" s="32">
        <f t="shared" ca="1" si="37"/>
        <v>229.65752702777715</v>
      </c>
      <c r="J83" s="17">
        <v>311248</v>
      </c>
      <c r="K83" s="36">
        <f t="shared" ca="1" si="31"/>
        <v>38906</v>
      </c>
      <c r="L83" s="36">
        <f t="shared" ca="1" si="32"/>
        <v>8935055.7465426978</v>
      </c>
      <c r="M83" s="36">
        <f t="shared" ca="1" si="33"/>
        <v>8623807.7465426978</v>
      </c>
      <c r="N83" s="35">
        <f t="shared" ca="1" si="34"/>
        <v>7913741.8246680815</v>
      </c>
      <c r="O83" s="41">
        <f>1+손조비율</f>
        <v>1.05</v>
      </c>
      <c r="P83" s="44">
        <f t="shared" ca="1" si="35"/>
        <v>8309428.9159014858</v>
      </c>
    </row>
    <row r="84" spans="1:25" ht="17.25" thickBot="1" x14ac:dyDescent="0.35">
      <c r="A84" s="22" t="s">
        <v>24</v>
      </c>
      <c r="B84" s="19">
        <v>6933</v>
      </c>
      <c r="C84" s="20">
        <f ca="1">AA27</f>
        <v>2</v>
      </c>
      <c r="D84" s="10">
        <f ca="1">OFFSET($Y$57,0,-$AC27)</f>
        <v>100.80050279795397</v>
      </c>
      <c r="E84" s="11">
        <f t="shared" ca="1" si="27"/>
        <v>201.60100559590794</v>
      </c>
      <c r="F84" s="14">
        <f t="shared" ca="1" si="28"/>
        <v>2.9078466117973163E-2</v>
      </c>
      <c r="G84" s="15">
        <f t="shared" ca="1" si="36"/>
        <v>3.2939365135929377E-2</v>
      </c>
      <c r="H84" s="11">
        <f t="shared" ca="1" si="29"/>
        <v>228.10306809679028</v>
      </c>
      <c r="I84" s="33">
        <f ca="1">H84</f>
        <v>228.10306809679028</v>
      </c>
      <c r="J84" s="19">
        <v>79304</v>
      </c>
      <c r="K84" s="38">
        <f t="shared" ca="1" si="31"/>
        <v>39652</v>
      </c>
      <c r="L84" s="38">
        <f t="shared" ca="1" si="32"/>
        <v>9044742.8561739288</v>
      </c>
      <c r="M84" s="38">
        <f t="shared" ca="1" si="33"/>
        <v>8965438.8561739288</v>
      </c>
      <c r="N84" s="37">
        <f t="shared" ca="1" si="34"/>
        <v>8171585.5256840317</v>
      </c>
      <c r="O84" s="42">
        <f>1+손조비율</f>
        <v>1.05</v>
      </c>
      <c r="P84" s="45">
        <f t="shared" ca="1" si="35"/>
        <v>8580164.8019682337</v>
      </c>
    </row>
    <row r="86" spans="1:25" x14ac:dyDescent="0.3">
      <c r="A86" t="s">
        <v>35</v>
      </c>
      <c r="B86" s="3">
        <f>SUM(B61:B84)</f>
        <v>172825</v>
      </c>
      <c r="C86" s="3">
        <f ca="1">SUM(C61:C84)</f>
        <v>3325</v>
      </c>
      <c r="E86" s="3">
        <f ca="1">SUM(E61:E84)</f>
        <v>5621.7955259796718</v>
      </c>
      <c r="F86" s="7">
        <f ca="1">E86/B86</f>
        <v>3.2528832784491084E-2</v>
      </c>
      <c r="J86" s="3">
        <f>SUM(J61:J84)</f>
        <v>131236108</v>
      </c>
      <c r="K86" s="3">
        <f t="shared" ref="K86:P86" ca="1" si="38">SUM(K61:K84)</f>
        <v>947810.57754010695</v>
      </c>
      <c r="L86" s="3">
        <f t="shared" ca="1" si="38"/>
        <v>224737649.17967439</v>
      </c>
      <c r="M86" s="3">
        <f t="shared" ca="1" si="38"/>
        <v>93501541.179674432</v>
      </c>
      <c r="N86" s="3">
        <f t="shared" ca="1" si="38"/>
        <v>88189039.474823937</v>
      </c>
      <c r="P86" s="3">
        <f t="shared" ca="1" si="38"/>
        <v>92598491.44856514</v>
      </c>
      <c r="Q86" s="6"/>
    </row>
    <row r="87" spans="1:25" x14ac:dyDescent="0.3">
      <c r="A87" t="s">
        <v>36</v>
      </c>
      <c r="B87" s="3">
        <f>SUM(B61:B78)</f>
        <v>129908</v>
      </c>
      <c r="C87" s="3">
        <f ca="1">SUM(C61:C78)</f>
        <v>3203</v>
      </c>
      <c r="E87" s="3">
        <f ca="1">SUM(E61:E78)</f>
        <v>4279.0870460783135</v>
      </c>
      <c r="F87" s="7">
        <f ca="1">E87/B87</f>
        <v>3.2939365135929377E-2</v>
      </c>
    </row>
    <row r="89" spans="1:25" ht="17.25" thickBot="1" x14ac:dyDescent="0.35"/>
    <row r="90" spans="1:25" ht="17.25" thickBot="1" x14ac:dyDescent="0.35">
      <c r="A90" s="46" t="s">
        <v>44</v>
      </c>
      <c r="B90" s="47">
        <v>2016</v>
      </c>
      <c r="C90" s="48">
        <v>2016</v>
      </c>
      <c r="D90" s="47">
        <f>B90+1</f>
        <v>2017</v>
      </c>
      <c r="E90" s="48">
        <f>C90+1</f>
        <v>2017</v>
      </c>
      <c r="F90" s="47">
        <f>D90+1</f>
        <v>2018</v>
      </c>
      <c r="G90" s="48">
        <f>E90+1</f>
        <v>2018</v>
      </c>
      <c r="H90" s="47">
        <f>F90+1</f>
        <v>2019</v>
      </c>
      <c r="I90" s="48">
        <f>G90+1</f>
        <v>2019</v>
      </c>
      <c r="J90" s="47">
        <f>H90+1</f>
        <v>2020</v>
      </c>
      <c r="K90" s="48">
        <f>I90+1</f>
        <v>2020</v>
      </c>
      <c r="L90" s="47">
        <f>J90+1</f>
        <v>2021</v>
      </c>
      <c r="M90" s="48">
        <f>K90+1</f>
        <v>2021</v>
      </c>
      <c r="N90" s="47">
        <f>L90+1</f>
        <v>2022</v>
      </c>
      <c r="O90" s="48">
        <f>M90+1</f>
        <v>2022</v>
      </c>
      <c r="P90" s="47">
        <f>N90+1</f>
        <v>2023</v>
      </c>
      <c r="Q90" s="48">
        <f>O90+1</f>
        <v>2023</v>
      </c>
      <c r="R90" s="47">
        <f>P90+1</f>
        <v>2024</v>
      </c>
      <c r="S90" s="48">
        <f>Q90+1</f>
        <v>2024</v>
      </c>
      <c r="T90" s="47">
        <f>R90+1</f>
        <v>2025</v>
      </c>
      <c r="U90" s="48">
        <f>S90+1</f>
        <v>2025</v>
      </c>
      <c r="V90" s="47">
        <f>T90+1</f>
        <v>2026</v>
      </c>
      <c r="W90" s="48">
        <f>U90+1</f>
        <v>2026</v>
      </c>
      <c r="X90" s="47">
        <f>V90+1</f>
        <v>2027</v>
      </c>
      <c r="Y90" s="49">
        <f>W90+1</f>
        <v>2027</v>
      </c>
    </row>
    <row r="91" spans="1:25" ht="17.25" thickTop="1" x14ac:dyDescent="0.3">
      <c r="A91" s="50">
        <f ca="1">M61</f>
        <v>17840.01600000076</v>
      </c>
      <c r="B91" s="36">
        <f ca="1">$A91/(1-$A120)*(B120-A120)</f>
        <v>17840.01600000076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9"/>
    </row>
    <row r="92" spans="1:25" x14ac:dyDescent="0.3">
      <c r="A92" s="50">
        <f t="shared" ref="A92:A114" ca="1" si="39">M62</f>
        <v>36692.896239999682</v>
      </c>
      <c r="B92" s="36">
        <f ca="1">$A92/(1-$A121)*(B121-A121)</f>
        <v>18328.119999999028</v>
      </c>
      <c r="C92" s="36">
        <f t="shared" ref="C92:Y92" ca="1" si="40">$A92/(1-$A121)*(C121-B121)</f>
        <v>18364.776240000654</v>
      </c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9"/>
    </row>
    <row r="93" spans="1:25" x14ac:dyDescent="0.3">
      <c r="A93" s="50">
        <f t="shared" ca="1" si="39"/>
        <v>74584.666423784569</v>
      </c>
      <c r="B93" s="36">
        <f ca="1">$A93/(1-$A122)*(B122-A122)</f>
        <v>38669.509109311643</v>
      </c>
      <c r="C93" s="36">
        <f t="shared" ref="C93:Y93" ca="1" si="41">$A93/(1-$A122)*(C122-B122)</f>
        <v>17939.639018217447</v>
      </c>
      <c r="D93" s="36">
        <f t="shared" ca="1" si="41"/>
        <v>17975.518296255479</v>
      </c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9"/>
    </row>
    <row r="94" spans="1:25" x14ac:dyDescent="0.3">
      <c r="A94" s="50">
        <f t="shared" ca="1" si="39"/>
        <v>108822.54561542347</v>
      </c>
      <c r="B94" s="36">
        <f ca="1">$A94/(1-$A123)*(B123-A123)</f>
        <v>37446.423880992435</v>
      </c>
      <c r="C94" s="36">
        <f t="shared" ref="C94:Y94" ca="1" si="42">$A94/(1-$A123)*(C123-B123)</f>
        <v>37005.992276138226</v>
      </c>
      <c r="D94" s="36">
        <f t="shared" ca="1" si="42"/>
        <v>17167.89683231333</v>
      </c>
      <c r="E94" s="36">
        <f t="shared" ca="1" si="42"/>
        <v>17202.232625979486</v>
      </c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9"/>
    </row>
    <row r="95" spans="1:25" x14ac:dyDescent="0.3">
      <c r="A95" s="50">
        <f t="shared" ca="1" si="39"/>
        <v>221837.19277182594</v>
      </c>
      <c r="B95" s="36">
        <f ca="1">$A95/(1-$A124)*(B124-A124)</f>
        <v>113534.26069218251</v>
      </c>
      <c r="C95" s="36">
        <f t="shared" ref="C95:Y95" ca="1" si="43">$A95/(1-$A124)*(C124-B124)</f>
        <v>37267.622065568234</v>
      </c>
      <c r="D95" s="36">
        <f t="shared" ca="1" si="43"/>
        <v>36829.293464481976</v>
      </c>
      <c r="E95" s="36">
        <f t="shared" ca="1" si="43"/>
        <v>17085.922352443406</v>
      </c>
      <c r="F95" s="36">
        <f t="shared" ca="1" si="43"/>
        <v>17120.094197149814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9"/>
    </row>
    <row r="96" spans="1:25" x14ac:dyDescent="0.3">
      <c r="A96" s="50">
        <f t="shared" ca="1" si="39"/>
        <v>402950.57108521648</v>
      </c>
      <c r="B96" s="36">
        <f ca="1">$A96/(1-$A125)*(B125-A125)</f>
        <v>186029.25421056355</v>
      </c>
      <c r="C96" s="36">
        <f t="shared" ref="C96:Y96" ca="1" si="44">$A96/(1-$A125)*(C125-B125)</f>
        <v>111018.36005051635</v>
      </c>
      <c r="D96" s="36">
        <f t="shared" ca="1" si="44"/>
        <v>36441.777657928636</v>
      </c>
      <c r="E96" s="36">
        <f t="shared" ca="1" si="44"/>
        <v>36013.162346927769</v>
      </c>
      <c r="F96" s="36">
        <f t="shared" ca="1" si="44"/>
        <v>16707.301108530814</v>
      </c>
      <c r="G96" s="36">
        <f t="shared" ca="1" si="44"/>
        <v>16740.715710749362</v>
      </c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9"/>
    </row>
    <row r="97" spans="1:25" x14ac:dyDescent="0.3">
      <c r="A97" s="50">
        <f t="shared" ca="1" si="39"/>
        <v>677828.35299375281</v>
      </c>
      <c r="B97" s="36">
        <f ca="1">$A97/(1-$A126)*(B126-A126)</f>
        <v>267235.12973000336</v>
      </c>
      <c r="C97" s="36">
        <f t="shared" ref="C97:Y97" ca="1" si="45">$A97/(1-$A126)*(C126-B126)</f>
        <v>189557.61969006687</v>
      </c>
      <c r="D97" s="36">
        <f t="shared" ca="1" si="45"/>
        <v>113124.01462003872</v>
      </c>
      <c r="E97" s="36">
        <f t="shared" ca="1" si="45"/>
        <v>37132.958788797616</v>
      </c>
      <c r="F97" s="36">
        <f t="shared" ca="1" si="45"/>
        <v>36696.214049585367</v>
      </c>
      <c r="G97" s="36">
        <f t="shared" ca="1" si="45"/>
        <v>17024.183873755923</v>
      </c>
      <c r="H97" s="36">
        <f t="shared" ca="1" si="45"/>
        <v>17058.232241504946</v>
      </c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9"/>
    </row>
    <row r="98" spans="1:25" x14ac:dyDescent="0.3">
      <c r="A98" s="50">
        <f t="shared" ca="1" si="39"/>
        <v>1164508.4147107936</v>
      </c>
      <c r="B98" s="36">
        <f ca="1">$A98/(1-$A127)*(B127-A127)</f>
        <v>330151.85536677757</v>
      </c>
      <c r="C98" s="36">
        <f t="shared" ref="C98:Y98" ca="1" si="46">$A98/(1-$A127)*(C127-B127)</f>
        <v>328946.67564818193</v>
      </c>
      <c r="D98" s="36">
        <f t="shared" ca="1" si="46"/>
        <v>233331.40707895911</v>
      </c>
      <c r="E98" s="36">
        <f t="shared" ca="1" si="46"/>
        <v>139247.29350828379</v>
      </c>
      <c r="F98" s="36">
        <f t="shared" ca="1" si="46"/>
        <v>45707.925312427687</v>
      </c>
      <c r="G98" s="36">
        <f t="shared" ca="1" si="46"/>
        <v>45170.324847190008</v>
      </c>
      <c r="H98" s="36">
        <f t="shared" ca="1" si="46"/>
        <v>20955.510963522334</v>
      </c>
      <c r="I98" s="36">
        <f t="shared" ca="1" si="46"/>
        <v>20997.421985451245</v>
      </c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9"/>
    </row>
    <row r="99" spans="1:25" x14ac:dyDescent="0.3">
      <c r="A99" s="50">
        <f t="shared" ca="1" si="39"/>
        <v>1397346.2906739172</v>
      </c>
      <c r="B99" s="36">
        <f ca="1">$A99/(1-$A128)*(B128-A128)</f>
        <v>303452.44919415208</v>
      </c>
      <c r="C99" s="36">
        <f t="shared" ref="C99:Y99" ca="1" si="47">$A99/(1-$A128)*(C128-B128)</f>
        <v>310131.79190167401</v>
      </c>
      <c r="D99" s="36">
        <f t="shared" ca="1" si="47"/>
        <v>308999.69302167103</v>
      </c>
      <c r="E99" s="36">
        <f t="shared" ca="1" si="47"/>
        <v>219182.43441020593</v>
      </c>
      <c r="F99" s="36">
        <f t="shared" ca="1" si="47"/>
        <v>130803.48315839874</v>
      </c>
      <c r="G99" s="36">
        <f t="shared" ca="1" si="47"/>
        <v>42936.244491199446</v>
      </c>
      <c r="H99" s="36">
        <f t="shared" ca="1" si="47"/>
        <v>42431.243556323243</v>
      </c>
      <c r="I99" s="36">
        <f t="shared" ca="1" si="47"/>
        <v>19684.790679466019</v>
      </c>
      <c r="J99" s="36">
        <f t="shared" ca="1" si="47"/>
        <v>19724.160260826702</v>
      </c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9"/>
    </row>
    <row r="100" spans="1:25" x14ac:dyDescent="0.3">
      <c r="A100" s="50">
        <f t="shared" ca="1" si="39"/>
        <v>1437267.1877964661</v>
      </c>
      <c r="B100" s="36">
        <f ca="1">$A100/(1-$A129)*(B129-A129)</f>
        <v>254469.00428704961</v>
      </c>
      <c r="C100" s="36">
        <f t="shared" ref="C100:Y100" ca="1" si="48">$A100/(1-$A129)*(C129-B129)</f>
        <v>256860.45619745689</v>
      </c>
      <c r="D100" s="36">
        <f t="shared" ca="1" si="48"/>
        <v>262514.25473989517</v>
      </c>
      <c r="E100" s="36">
        <f t="shared" ca="1" si="48"/>
        <v>261555.97796358177</v>
      </c>
      <c r="F100" s="36">
        <f t="shared" ca="1" si="48"/>
        <v>185529.23280923589</v>
      </c>
      <c r="G100" s="36">
        <f t="shared" ca="1" si="48"/>
        <v>110719.95775781713</v>
      </c>
      <c r="H100" s="36">
        <f t="shared" ca="1" si="48"/>
        <v>36343.827102739269</v>
      </c>
      <c r="I100" s="36">
        <f t="shared" ca="1" si="48"/>
        <v>35916.363851554728</v>
      </c>
      <c r="J100" s="36">
        <f t="shared" ca="1" si="48"/>
        <v>16662.394149417625</v>
      </c>
      <c r="K100" s="36">
        <f t="shared" ca="1" si="48"/>
        <v>16695.718937717942</v>
      </c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9"/>
    </row>
    <row r="101" spans="1:25" x14ac:dyDescent="0.3">
      <c r="A101" s="50">
        <f t="shared" ca="1" si="39"/>
        <v>1959541.4393048957</v>
      </c>
      <c r="B101" s="36">
        <f ca="1">$A101/(1-$A130)*(B130-A130)</f>
        <v>297184.99474069593</v>
      </c>
      <c r="C101" s="36">
        <f t="shared" ref="C101:Y101" ca="1" si="49">$A101/(1-$A130)*(C130-B130)</f>
        <v>294321.19011007174</v>
      </c>
      <c r="D101" s="36">
        <f t="shared" ca="1" si="49"/>
        <v>297087.16537819558</v>
      </c>
      <c r="E101" s="36">
        <f t="shared" ca="1" si="49"/>
        <v>303626.40075703937</v>
      </c>
      <c r="F101" s="36">
        <f t="shared" ca="1" si="49"/>
        <v>302518.04902654234</v>
      </c>
      <c r="G101" s="36">
        <f t="shared" ca="1" si="49"/>
        <v>214584.81654223942</v>
      </c>
      <c r="H101" s="36">
        <f t="shared" ca="1" si="49"/>
        <v>128059.72117318507</v>
      </c>
      <c r="I101" s="36">
        <f t="shared" ca="1" si="49"/>
        <v>42035.604595546727</v>
      </c>
      <c r="J101" s="36">
        <f t="shared" ca="1" si="49"/>
        <v>41541.19666885466</v>
      </c>
      <c r="K101" s="36">
        <f t="shared" ca="1" si="49"/>
        <v>19271.878277983542</v>
      </c>
      <c r="L101" s="36">
        <f t="shared" ca="1" si="49"/>
        <v>19310.422034541225</v>
      </c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9"/>
    </row>
    <row r="102" spans="1:25" x14ac:dyDescent="0.3">
      <c r="A102" s="50">
        <f t="shared" ca="1" si="39"/>
        <v>2617960.7284558527</v>
      </c>
      <c r="B102" s="36">
        <f ca="1">$A102/(1-$A131)*(B131-A131)</f>
        <v>509536.54091720155</v>
      </c>
      <c r="C102" s="36">
        <f t="shared" ref="C102:Y102" ca="1" si="50">$A102/(1-$A131)*(C131-B131)</f>
        <v>319764.62376172049</v>
      </c>
      <c r="D102" s="36">
        <f t="shared" ca="1" si="50"/>
        <v>316683.23194704414</v>
      </c>
      <c r="E102" s="36">
        <f t="shared" ca="1" si="50"/>
        <v>319659.3614845316</v>
      </c>
      <c r="F102" s="36">
        <f t="shared" ca="1" si="50"/>
        <v>326695.4372542043</v>
      </c>
      <c r="G102" s="36">
        <f t="shared" ca="1" si="50"/>
        <v>325502.87477504119</v>
      </c>
      <c r="H102" s="36">
        <f t="shared" ca="1" si="50"/>
        <v>230888.6193479498</v>
      </c>
      <c r="I102" s="36">
        <f t="shared" ca="1" si="50"/>
        <v>137789.48898716681</v>
      </c>
      <c r="J102" s="36">
        <f t="shared" ca="1" si="50"/>
        <v>45229.4009656161</v>
      </c>
      <c r="K102" s="36">
        <f t="shared" ca="1" si="50"/>
        <v>44697.428734644469</v>
      </c>
      <c r="L102" s="36">
        <f t="shared" ca="1" si="50"/>
        <v>20736.124016348949</v>
      </c>
      <c r="M102" s="36">
        <f t="shared" ca="1" si="50"/>
        <v>20777.596264383494</v>
      </c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9"/>
    </row>
    <row r="103" spans="1:25" x14ac:dyDescent="0.3">
      <c r="A103" s="50">
        <f t="shared" ca="1" si="39"/>
        <v>3128104.1847278718</v>
      </c>
      <c r="B103" s="36">
        <f ca="1">$A103/(1-$A132)*(B132-A132)</f>
        <v>487128.49169188004</v>
      </c>
      <c r="C103" s="36">
        <f t="shared" ref="C103:Y103" ca="1" si="51">$A103/(1-$A132)*(C132-B132)</f>
        <v>514015.96847852052</v>
      </c>
      <c r="D103" s="36">
        <f t="shared" ca="1" si="51"/>
        <v>322575.73219809425</v>
      </c>
      <c r="E103" s="36">
        <f t="shared" ca="1" si="51"/>
        <v>319467.25131263793</v>
      </c>
      <c r="F103" s="36">
        <f t="shared" ca="1" si="51"/>
        <v>322469.54454125592</v>
      </c>
      <c r="G103" s="36">
        <f t="shared" ca="1" si="51"/>
        <v>329567.47572108125</v>
      </c>
      <c r="H103" s="36">
        <f t="shared" ca="1" si="51"/>
        <v>328364.42921023688</v>
      </c>
      <c r="I103" s="36">
        <f t="shared" ca="1" si="51"/>
        <v>232918.40281203733</v>
      </c>
      <c r="J103" s="36">
        <f t="shared" ca="1" si="51"/>
        <v>139000.82121766426</v>
      </c>
      <c r="K103" s="36">
        <f t="shared" ca="1" si="51"/>
        <v>45627.020780875333</v>
      </c>
      <c r="L103" s="36">
        <f t="shared" ca="1" si="51"/>
        <v>45090.371886147695</v>
      </c>
      <c r="M103" s="36">
        <f t="shared" ca="1" si="51"/>
        <v>20918.419019699566</v>
      </c>
      <c r="N103" s="36">
        <f t="shared" ca="1" si="51"/>
        <v>20960.255857740824</v>
      </c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9"/>
    </row>
    <row r="104" spans="1:25" x14ac:dyDescent="0.3">
      <c r="A104" s="50">
        <f t="shared" ca="1" si="39"/>
        <v>3267080.6412230898</v>
      </c>
      <c r="B104" s="36">
        <f ca="1">$A104/(1-$A133)*(B133-A133)</f>
        <v>744719.47879268834</v>
      </c>
      <c r="C104" s="36">
        <f t="shared" ref="C104:Y104" ca="1" si="52">$A104/(1-$A133)*(C133-B133)</f>
        <v>392798.2944288635</v>
      </c>
      <c r="D104" s="36">
        <f t="shared" ca="1" si="52"/>
        <v>414479.13470697304</v>
      </c>
      <c r="E104" s="36">
        <f t="shared" ca="1" si="52"/>
        <v>260110.42177286246</v>
      </c>
      <c r="F104" s="36">
        <f t="shared" ca="1" si="52"/>
        <v>257603.88394783976</v>
      </c>
      <c r="G104" s="36">
        <f t="shared" ca="1" si="52"/>
        <v>260024.79686853668</v>
      </c>
      <c r="H104" s="36">
        <f t="shared" ca="1" si="52"/>
        <v>265748.24624372198</v>
      </c>
      <c r="I104" s="36">
        <f t="shared" ca="1" si="52"/>
        <v>264778.16416961252</v>
      </c>
      <c r="J104" s="36">
        <f t="shared" ca="1" si="52"/>
        <v>187814.82283637961</v>
      </c>
      <c r="K104" s="36">
        <f t="shared" ca="1" si="52"/>
        <v>112083.94998386833</v>
      </c>
      <c r="L104" s="36">
        <f t="shared" ca="1" si="52"/>
        <v>36791.557562874717</v>
      </c>
      <c r="M104" s="36">
        <f t="shared" ca="1" si="52"/>
        <v>36358.828264237258</v>
      </c>
      <c r="N104" s="36">
        <f t="shared" ca="1" si="52"/>
        <v>16867.663159155865</v>
      </c>
      <c r="O104" s="36">
        <f t="shared" ca="1" si="52"/>
        <v>16901.398485475675</v>
      </c>
      <c r="P104" s="36"/>
      <c r="Q104" s="36"/>
      <c r="R104" s="36"/>
      <c r="S104" s="36"/>
      <c r="T104" s="36"/>
      <c r="U104" s="36"/>
      <c r="V104" s="36"/>
      <c r="W104" s="36"/>
      <c r="X104" s="36"/>
      <c r="Y104" s="9"/>
    </row>
    <row r="105" spans="1:25" x14ac:dyDescent="0.3">
      <c r="A105" s="50">
        <f t="shared" ca="1" si="39"/>
        <v>5111876.3478891868</v>
      </c>
      <c r="B105" s="36">
        <f ca="1">$A105/(1-$A134)*(B134-A134)</f>
        <v>995036.99097342091</v>
      </c>
      <c r="C105" s="36">
        <f t="shared" ref="C105:Y105" ca="1" si="53">$A105/(1-$A134)*(C134-B134)</f>
        <v>938418.97303390852</v>
      </c>
      <c r="D105" s="36">
        <f t="shared" ca="1" si="53"/>
        <v>494964.05366619496</v>
      </c>
      <c r="E105" s="36">
        <f t="shared" ca="1" si="53"/>
        <v>522284.02104677085</v>
      </c>
      <c r="F105" s="36">
        <f t="shared" ca="1" si="53"/>
        <v>327764.42919315101</v>
      </c>
      <c r="G105" s="36">
        <f t="shared" ca="1" si="53"/>
        <v>324605.9477533453</v>
      </c>
      <c r="H105" s="36">
        <f t="shared" ca="1" si="53"/>
        <v>327656.5334860133</v>
      </c>
      <c r="I105" s="36">
        <f t="shared" ca="1" si="53"/>
        <v>334868.63634866464</v>
      </c>
      <c r="J105" s="36">
        <f t="shared" ca="1" si="53"/>
        <v>333646.23858726834</v>
      </c>
      <c r="K105" s="36">
        <f t="shared" ca="1" si="53"/>
        <v>236664.94322451344</v>
      </c>
      <c r="L105" s="36">
        <f t="shared" ca="1" si="53"/>
        <v>141236.67801460272</v>
      </c>
      <c r="M105" s="36">
        <f t="shared" ca="1" si="53"/>
        <v>46360.940794032846</v>
      </c>
      <c r="N105" s="36">
        <f t="shared" ca="1" si="53"/>
        <v>45815.659791463426</v>
      </c>
      <c r="O105" s="36">
        <f t="shared" ca="1" si="53"/>
        <v>21254.896091825369</v>
      </c>
      <c r="P105" s="36">
        <f t="shared" ca="1" si="53"/>
        <v>21297.405884010914</v>
      </c>
      <c r="Q105" s="36"/>
      <c r="R105" s="36"/>
      <c r="S105" s="36"/>
      <c r="T105" s="36"/>
      <c r="U105" s="36"/>
      <c r="V105" s="36"/>
      <c r="W105" s="36"/>
      <c r="X105" s="36"/>
      <c r="Y105" s="9"/>
    </row>
    <row r="106" spans="1:25" x14ac:dyDescent="0.3">
      <c r="A106" s="50">
        <f t="shared" ca="1" si="39"/>
        <v>6667937.7887165025</v>
      </c>
      <c r="B106" s="36">
        <f ca="1">$A106/(1-$A135)*(B135-A135)</f>
        <v>1555803.9590125103</v>
      </c>
      <c r="C106" s="36">
        <f t="shared" ref="C106:Y106" ca="1" si="54">$A106/(1-$A135)*(C135-B135)</f>
        <v>995087.11032545532</v>
      </c>
      <c r="D106" s="36">
        <f t="shared" ca="1" si="54"/>
        <v>938466.24057400192</v>
      </c>
      <c r="E106" s="36">
        <f t="shared" ca="1" si="54"/>
        <v>494988.98467667506</v>
      </c>
      <c r="F106" s="36">
        <f t="shared" ca="1" si="54"/>
        <v>522310.32814585383</v>
      </c>
      <c r="G106" s="36">
        <f t="shared" ca="1" si="54"/>
        <v>327780.93846965034</v>
      </c>
      <c r="H106" s="36">
        <f t="shared" ca="1" si="54"/>
        <v>324622.29793923331</v>
      </c>
      <c r="I106" s="36">
        <f t="shared" ca="1" si="54"/>
        <v>327673.03732787754</v>
      </c>
      <c r="J106" s="36">
        <f t="shared" ca="1" si="54"/>
        <v>334885.50345935766</v>
      </c>
      <c r="K106" s="36">
        <f t="shared" ca="1" si="54"/>
        <v>333663.0441265984</v>
      </c>
      <c r="L106" s="36">
        <f t="shared" ca="1" si="54"/>
        <v>236676.86388044004</v>
      </c>
      <c r="M106" s="36">
        <f t="shared" ca="1" si="54"/>
        <v>141243.79201222269</v>
      </c>
      <c r="N106" s="36">
        <f t="shared" ca="1" si="54"/>
        <v>46363.275963813845</v>
      </c>
      <c r="O106" s="36">
        <f t="shared" ca="1" si="54"/>
        <v>45817.967495802666</v>
      </c>
      <c r="P106" s="36">
        <f t="shared" ca="1" si="54"/>
        <v>21255.966686817661</v>
      </c>
      <c r="Q106" s="36">
        <f t="shared" ca="1" si="54"/>
        <v>21298.478620193186</v>
      </c>
      <c r="R106" s="36"/>
      <c r="S106" s="36"/>
      <c r="T106" s="36"/>
      <c r="U106" s="36"/>
      <c r="V106" s="36"/>
      <c r="W106" s="36"/>
      <c r="X106" s="36"/>
      <c r="Y106" s="9"/>
    </row>
    <row r="107" spans="1:25" x14ac:dyDescent="0.3">
      <c r="A107" s="50">
        <f t="shared" ca="1" si="39"/>
        <v>7468006.6453307122</v>
      </c>
      <c r="B107" s="36">
        <f ca="1">$A107/(1-$A136)*(B136-A136)</f>
        <v>1236055.7370746024</v>
      </c>
      <c r="C107" s="36">
        <f t="shared" ref="C107:Y107" ca="1" si="55">$A107/(1-$A136)*(C136-B136)</f>
        <v>1454076.8379458394</v>
      </c>
      <c r="D107" s="36">
        <f t="shared" ca="1" si="55"/>
        <v>930022.77727914299</v>
      </c>
      <c r="E107" s="36">
        <f t="shared" ca="1" si="55"/>
        <v>877104.09509363596</v>
      </c>
      <c r="F107" s="36">
        <f t="shared" ca="1" si="55"/>
        <v>462623.85018837306</v>
      </c>
      <c r="G107" s="36">
        <f t="shared" ca="1" si="55"/>
        <v>488158.77217514516</v>
      </c>
      <c r="H107" s="36">
        <f t="shared" ca="1" si="55"/>
        <v>306348.79657420667</v>
      </c>
      <c r="I107" s="36">
        <f t="shared" ca="1" si="55"/>
        <v>303396.68553986307</v>
      </c>
      <c r="J107" s="36">
        <f t="shared" ca="1" si="55"/>
        <v>306247.95060956519</v>
      </c>
      <c r="K107" s="36">
        <f t="shared" ca="1" si="55"/>
        <v>312988.82556717267</v>
      </c>
      <c r="L107" s="36">
        <f t="shared" ca="1" si="55"/>
        <v>311846.29742871481</v>
      </c>
      <c r="M107" s="36">
        <f t="shared" ca="1" si="55"/>
        <v>221201.61338620225</v>
      </c>
      <c r="N107" s="36">
        <f t="shared" ca="1" si="55"/>
        <v>132008.48685265565</v>
      </c>
      <c r="O107" s="36">
        <f t="shared" ca="1" si="55"/>
        <v>43331.786964382372</v>
      </c>
      <c r="P107" s="36">
        <f t="shared" ca="1" si="55"/>
        <v>42822.13379871357</v>
      </c>
      <c r="Q107" s="36">
        <f t="shared" ca="1" si="55"/>
        <v>19866.133292955194</v>
      </c>
      <c r="R107" s="36">
        <f t="shared" ca="1" si="55"/>
        <v>19905.865559542868</v>
      </c>
      <c r="S107" s="36"/>
      <c r="T107" s="36"/>
      <c r="U107" s="36"/>
      <c r="V107" s="36"/>
      <c r="W107" s="36"/>
      <c r="X107" s="36"/>
      <c r="Y107" s="9"/>
    </row>
    <row r="108" spans="1:25" x14ac:dyDescent="0.3">
      <c r="A108" s="50">
        <f t="shared" ca="1" si="39"/>
        <v>6740902.0184920672</v>
      </c>
      <c r="B108" s="36">
        <f ca="1">$A108/(1-$A137)*(B137-A137)</f>
        <v>373046.94508780481</v>
      </c>
      <c r="C108" s="36">
        <f t="shared" ref="C108:Y108" ca="1" si="56">$A108/(1-$A137)*(C137-B137)</f>
        <v>1053965.8265117132</v>
      </c>
      <c r="D108" s="36">
        <f t="shared" ca="1" si="56"/>
        <v>1239869.0854703973</v>
      </c>
      <c r="E108" s="36">
        <f t="shared" ca="1" si="56"/>
        <v>793016.20123508235</v>
      </c>
      <c r="F108" s="36">
        <f t="shared" ca="1" si="56"/>
        <v>747893.2501135082</v>
      </c>
      <c r="G108" s="36">
        <f t="shared" ca="1" si="56"/>
        <v>394472.28308798425</v>
      </c>
      <c r="H108" s="36">
        <f t="shared" ca="1" si="56"/>
        <v>416245.52061236626</v>
      </c>
      <c r="I108" s="36">
        <f t="shared" ca="1" si="56"/>
        <v>261218.93446841784</v>
      </c>
      <c r="J108" s="36">
        <f t="shared" ca="1" si="56"/>
        <v>258701.71453007573</v>
      </c>
      <c r="K108" s="36">
        <f t="shared" ca="1" si="56"/>
        <v>261132.94465640068</v>
      </c>
      <c r="L108" s="36">
        <f t="shared" ca="1" si="56"/>
        <v>266880.78565823252</v>
      </c>
      <c r="M108" s="36">
        <f t="shared" ca="1" si="56"/>
        <v>265906.56938493357</v>
      </c>
      <c r="N108" s="36">
        <f t="shared" ca="1" si="56"/>
        <v>188615.23334707192</v>
      </c>
      <c r="O108" s="36">
        <f t="shared" ca="1" si="56"/>
        <v>112561.61820138252</v>
      </c>
      <c r="P108" s="36">
        <f t="shared" ca="1" si="56"/>
        <v>36948.352159453076</v>
      </c>
      <c r="Q108" s="36">
        <f t="shared" ca="1" si="56"/>
        <v>36513.778698178801</v>
      </c>
      <c r="R108" s="36">
        <f t="shared" ca="1" si="56"/>
        <v>16939.548086444949</v>
      </c>
      <c r="S108" s="36">
        <f t="shared" ca="1" si="56"/>
        <v>16973.427182619344</v>
      </c>
      <c r="T108" s="36"/>
      <c r="U108" s="36"/>
      <c r="V108" s="36"/>
      <c r="W108" s="36"/>
      <c r="X108" s="36"/>
      <c r="Y108" s="9"/>
    </row>
    <row r="109" spans="1:25" x14ac:dyDescent="0.3">
      <c r="A109" s="50">
        <f t="shared" ca="1" si="39"/>
        <v>8000501.9027673174</v>
      </c>
      <c r="B109" s="36">
        <f ca="1">$A109/(1-$A138)*(B138-A138)</f>
        <v>447586.86001539376</v>
      </c>
      <c r="C109" s="36">
        <f t="shared" ref="C109:Y109" ca="1" si="57">$A109/(1-$A138)*(C138-B138)</f>
        <v>417984.39963627071</v>
      </c>
      <c r="D109" s="36">
        <f t="shared" ca="1" si="57"/>
        <v>1180927.170246504</v>
      </c>
      <c r="E109" s="36">
        <f t="shared" ca="1" si="57"/>
        <v>1389224.4451859414</v>
      </c>
      <c r="F109" s="36">
        <f t="shared" ca="1" si="57"/>
        <v>888543.39953665482</v>
      </c>
      <c r="G109" s="36">
        <f t="shared" ca="1" si="57"/>
        <v>837984.91116750694</v>
      </c>
      <c r="H109" s="36">
        <f t="shared" ca="1" si="57"/>
        <v>441990.64646105387</v>
      </c>
      <c r="I109" s="36">
        <f t="shared" ca="1" si="57"/>
        <v>466386.70099146862</v>
      </c>
      <c r="J109" s="36">
        <f t="shared" ca="1" si="57"/>
        <v>292685.52104537073</v>
      </c>
      <c r="K109" s="36">
        <f t="shared" ca="1" si="57"/>
        <v>289865.07531183783</v>
      </c>
      <c r="L109" s="36">
        <f t="shared" ca="1" si="57"/>
        <v>292589.17284999182</v>
      </c>
      <c r="M109" s="36">
        <f t="shared" ca="1" si="57"/>
        <v>299029.4021615868</v>
      </c>
      <c r="N109" s="36">
        <f t="shared" ca="1" si="57"/>
        <v>297937.83122266672</v>
      </c>
      <c r="O109" s="36">
        <f t="shared" ca="1" si="57"/>
        <v>211335.93535868425</v>
      </c>
      <c r="P109" s="36">
        <f t="shared" ca="1" si="57"/>
        <v>126120.85697396066</v>
      </c>
      <c r="Q109" s="36">
        <f t="shared" ca="1" si="57"/>
        <v>41399.172405187375</v>
      </c>
      <c r="R109" s="36">
        <f t="shared" ca="1" si="57"/>
        <v>40912.249969015626</v>
      </c>
      <c r="S109" s="36">
        <f t="shared" ca="1" si="57"/>
        <v>18980.096018092001</v>
      </c>
      <c r="T109" s="36">
        <f t="shared" ca="1" si="57"/>
        <v>19018.056210129875</v>
      </c>
      <c r="U109" s="36"/>
      <c r="V109" s="36"/>
      <c r="W109" s="36"/>
      <c r="X109" s="36"/>
      <c r="Y109" s="9"/>
    </row>
    <row r="110" spans="1:25" x14ac:dyDescent="0.3">
      <c r="A110" s="50">
        <f t="shared" ca="1" si="39"/>
        <v>8289727.8479848653</v>
      </c>
      <c r="B110" s="36">
        <f ca="1">$A110/(1-$A139)*(B139-A139)</f>
        <v>280482.76184063742</v>
      </c>
      <c r="C110" s="36">
        <f t="shared" ref="C110:Y110" ca="1" si="58">$A110/(1-$A139)*(C139-B139)</f>
        <v>448075.99607732712</v>
      </c>
      <c r="D110" s="36">
        <f t="shared" ca="1" si="58"/>
        <v>418441.18526036304</v>
      </c>
      <c r="E110" s="36">
        <f t="shared" ca="1" si="58"/>
        <v>1182217.7221305887</v>
      </c>
      <c r="F110" s="36">
        <f t="shared" ca="1" si="58"/>
        <v>1390742.6304477619</v>
      </c>
      <c r="G110" s="36">
        <f t="shared" ca="1" si="58"/>
        <v>889514.42585161701</v>
      </c>
      <c r="H110" s="36">
        <f t="shared" ca="1" si="58"/>
        <v>838900.68568196415</v>
      </c>
      <c r="I110" s="36">
        <f t="shared" ca="1" si="58"/>
        <v>442473.66681650822</v>
      </c>
      <c r="J110" s="36">
        <f t="shared" ca="1" si="58"/>
        <v>466896.38207159063</v>
      </c>
      <c r="K110" s="36">
        <f t="shared" ca="1" si="58"/>
        <v>293005.37637611956</v>
      </c>
      <c r="L110" s="36">
        <f t="shared" ca="1" si="58"/>
        <v>290181.84837667976</v>
      </c>
      <c r="M110" s="36">
        <f t="shared" ca="1" si="58"/>
        <v>292908.92288860393</v>
      </c>
      <c r="N110" s="36">
        <f t="shared" ca="1" si="58"/>
        <v>299356.19027187797</v>
      </c>
      <c r="O110" s="36">
        <f t="shared" ca="1" si="58"/>
        <v>298263.42643218697</v>
      </c>
      <c r="P110" s="36">
        <f t="shared" ca="1" si="58"/>
        <v>211566.88947374205</v>
      </c>
      <c r="Q110" s="36">
        <f t="shared" ca="1" si="58"/>
        <v>126258.68554941479</v>
      </c>
      <c r="R110" s="36">
        <f t="shared" ca="1" si="58"/>
        <v>41444.414636286114</v>
      </c>
      <c r="S110" s="36">
        <f t="shared" ca="1" si="58"/>
        <v>40956.960076979893</v>
      </c>
      <c r="T110" s="36">
        <f t="shared" ca="1" si="58"/>
        <v>19000.838024282904</v>
      </c>
      <c r="U110" s="36">
        <f t="shared" ca="1" si="58"/>
        <v>19038.839700333163</v>
      </c>
      <c r="V110" s="36"/>
      <c r="W110" s="36"/>
      <c r="X110" s="36"/>
      <c r="Y110" s="9"/>
    </row>
    <row r="111" spans="1:25" x14ac:dyDescent="0.3">
      <c r="A111" s="50">
        <f t="shared" ca="1" si="39"/>
        <v>8621546.993232673</v>
      </c>
      <c r="B111" s="36">
        <f ca="1">$A111/(1-$A140)*(B140-A140)</f>
        <v>282003.70416978473</v>
      </c>
      <c r="C111" s="36">
        <f t="shared" ref="C111:Y111" ca="1" si="59">$A111/(1-$A140)*(C140-B140)</f>
        <v>282168.26620846416</v>
      </c>
      <c r="D111" s="36">
        <f t="shared" ca="1" si="59"/>
        <v>450768.61805363151</v>
      </c>
      <c r="E111" s="36">
        <f t="shared" ca="1" si="59"/>
        <v>420955.72284123464</v>
      </c>
      <c r="F111" s="36">
        <f t="shared" ca="1" si="59"/>
        <v>1189322.0201676476</v>
      </c>
      <c r="G111" s="36">
        <f t="shared" ca="1" si="59"/>
        <v>1399100.0167012329</v>
      </c>
      <c r="H111" s="36">
        <f t="shared" ca="1" si="59"/>
        <v>894859.78269343835</v>
      </c>
      <c r="I111" s="36">
        <f t="shared" ca="1" si="59"/>
        <v>843941.88950001984</v>
      </c>
      <c r="J111" s="36">
        <f t="shared" ca="1" si="59"/>
        <v>445132.62272942555</v>
      </c>
      <c r="K111" s="36">
        <f t="shared" ca="1" si="59"/>
        <v>469702.10134695668</v>
      </c>
      <c r="L111" s="36">
        <f t="shared" ca="1" si="59"/>
        <v>294766.13286053861</v>
      </c>
      <c r="M111" s="36">
        <f t="shared" ca="1" si="59"/>
        <v>291925.63744126703</v>
      </c>
      <c r="N111" s="36">
        <f t="shared" ca="1" si="59"/>
        <v>294669.09975531872</v>
      </c>
      <c r="O111" s="36">
        <f t="shared" ca="1" si="59"/>
        <v>301155.11068655184</v>
      </c>
      <c r="P111" s="36">
        <f t="shared" ca="1" si="59"/>
        <v>300055.78010381851</v>
      </c>
      <c r="Q111" s="36">
        <f t="shared" ca="1" si="59"/>
        <v>212838.25786000359</v>
      </c>
      <c r="R111" s="36">
        <f t="shared" ca="1" si="59"/>
        <v>127017.41155657852</v>
      </c>
      <c r="S111" s="36">
        <f t="shared" ca="1" si="59"/>
        <v>41693.466454776019</v>
      </c>
      <c r="T111" s="36">
        <f t="shared" ca="1" si="59"/>
        <v>41203.082635990773</v>
      </c>
      <c r="U111" s="36">
        <f t="shared" ca="1" si="59"/>
        <v>19115.019713282723</v>
      </c>
      <c r="V111" s="36">
        <f t="shared" ca="1" si="59"/>
        <v>19153.249752710988</v>
      </c>
      <c r="W111" s="36"/>
      <c r="X111" s="36"/>
      <c r="Y111" s="9"/>
    </row>
    <row r="112" spans="1:25" x14ac:dyDescent="0.3">
      <c r="A112" s="50">
        <f t="shared" ca="1" si="39"/>
        <v>8499429.9045215994</v>
      </c>
      <c r="B112" s="36">
        <f ca="1">$A112/(1-$A141)*(B141-A141)</f>
        <v>269727.11514570797</v>
      </c>
      <c r="C112" s="36">
        <f t="shared" ref="C112:Y112" ca="1" si="60">$A112/(1-$A141)*(C141-B141)</f>
        <v>269186.80286056385</v>
      </c>
      <c r="D112" s="36">
        <f t="shared" ca="1" si="60"/>
        <v>269343.88565206388</v>
      </c>
      <c r="E112" s="36">
        <f t="shared" ca="1" si="60"/>
        <v>430281.45137652697</v>
      </c>
      <c r="F112" s="36">
        <f t="shared" ca="1" si="60"/>
        <v>401823.53459182259</v>
      </c>
      <c r="G112" s="36">
        <f t="shared" ca="1" si="60"/>
        <v>1135268.0388476208</v>
      </c>
      <c r="H112" s="36">
        <f t="shared" ca="1" si="60"/>
        <v>1335511.7497010496</v>
      </c>
      <c r="I112" s="36">
        <f t="shared" ca="1" si="60"/>
        <v>854188.93564148853</v>
      </c>
      <c r="J112" s="36">
        <f t="shared" ca="1" si="60"/>
        <v>805585.23053242429</v>
      </c>
      <c r="K112" s="36">
        <f t="shared" ca="1" si="60"/>
        <v>424901.60870131629</v>
      </c>
      <c r="L112" s="36">
        <f t="shared" ca="1" si="60"/>
        <v>448354.41906944627</v>
      </c>
      <c r="M112" s="36">
        <f t="shared" ca="1" si="60"/>
        <v>281369.18672716583</v>
      </c>
      <c r="N112" s="36">
        <f t="shared" ca="1" si="60"/>
        <v>278657.79014212859</v>
      </c>
      <c r="O112" s="36">
        <f t="shared" ca="1" si="60"/>
        <v>281276.56371910049</v>
      </c>
      <c r="P112" s="36">
        <f t="shared" ca="1" si="60"/>
        <v>287467.78929550684</v>
      </c>
      <c r="Q112" s="36">
        <f t="shared" ca="1" si="60"/>
        <v>286418.42263656866</v>
      </c>
      <c r="R112" s="36">
        <f t="shared" ca="1" si="60"/>
        <v>203164.88511531163</v>
      </c>
      <c r="S112" s="36">
        <f t="shared" ca="1" si="60"/>
        <v>121244.54544027669</v>
      </c>
      <c r="T112" s="36">
        <f t="shared" ca="1" si="60"/>
        <v>39798.52310159069</v>
      </c>
      <c r="U112" s="36">
        <f t="shared" ca="1" si="60"/>
        <v>39330.426936889678</v>
      </c>
      <c r="V112" s="36">
        <f t="shared" ca="1" si="60"/>
        <v>18246.253390123176</v>
      </c>
      <c r="W112" s="36">
        <f t="shared" ca="1" si="60"/>
        <v>18282.745896905046</v>
      </c>
      <c r="X112" s="36"/>
      <c r="Y112" s="9"/>
    </row>
    <row r="113" spans="1:25" x14ac:dyDescent="0.3">
      <c r="A113" s="50">
        <f t="shared" ca="1" si="39"/>
        <v>8623807.7465426978</v>
      </c>
      <c r="B113" s="36">
        <f ca="1">$A113/(1-$A142)*(B142-A142)</f>
        <v>267538.82700349297</v>
      </c>
      <c r="C113" s="36">
        <f t="shared" ref="C113:Y113" ca="1" si="61">$A113/(1-$A142)*(C142-B142)</f>
        <v>265183.93990754569</v>
      </c>
      <c r="D113" s="36">
        <f t="shared" ca="1" si="61"/>
        <v>264652.7284256093</v>
      </c>
      <c r="E113" s="36">
        <f t="shared" ca="1" si="61"/>
        <v>264807.16537763446</v>
      </c>
      <c r="F113" s="36">
        <f t="shared" ca="1" si="61"/>
        <v>423033.96335783676</v>
      </c>
      <c r="G113" s="36">
        <f t="shared" ca="1" si="61"/>
        <v>395055.38029824238</v>
      </c>
      <c r="H113" s="36">
        <f t="shared" ca="1" si="61"/>
        <v>1116146.0397857786</v>
      </c>
      <c r="I113" s="36">
        <f t="shared" ca="1" si="61"/>
        <v>1313016.925966925</v>
      </c>
      <c r="J113" s="36">
        <f t="shared" ca="1" si="61"/>
        <v>839801.32014713145</v>
      </c>
      <c r="K113" s="36">
        <f t="shared" ca="1" si="61"/>
        <v>792016.27633363311</v>
      </c>
      <c r="L113" s="36">
        <f t="shared" ca="1" si="61"/>
        <v>417744.73659276188</v>
      </c>
      <c r="M113" s="36">
        <f t="shared" ca="1" si="61"/>
        <v>440802.51723882538</v>
      </c>
      <c r="N113" s="36">
        <f t="shared" ca="1" si="61"/>
        <v>276629.91710931453</v>
      </c>
      <c r="O113" s="36">
        <f t="shared" ca="1" si="61"/>
        <v>273964.1901997911</v>
      </c>
      <c r="P113" s="36">
        <f t="shared" ca="1" si="61"/>
        <v>276538.85420601099</v>
      </c>
      <c r="Q113" s="36">
        <f t="shared" ca="1" si="61"/>
        <v>282625.79726444575</v>
      </c>
      <c r="R113" s="36">
        <f t="shared" ca="1" si="61"/>
        <v>281594.10571621376</v>
      </c>
      <c r="S113" s="36">
        <f t="shared" ca="1" si="61"/>
        <v>199742.85735654752</v>
      </c>
      <c r="T113" s="36">
        <f t="shared" ca="1" si="61"/>
        <v>119202.35099383052</v>
      </c>
      <c r="U113" s="36">
        <f t="shared" ca="1" si="61"/>
        <v>39128.172756676715</v>
      </c>
      <c r="V113" s="36">
        <f t="shared" ca="1" si="61"/>
        <v>38667.961015843874</v>
      </c>
      <c r="W113" s="36">
        <f t="shared" ca="1" si="61"/>
        <v>17938.920823479064</v>
      </c>
      <c r="X113" s="36">
        <f t="shared" ca="1" si="61"/>
        <v>17974.798665127619</v>
      </c>
      <c r="Y113" s="9"/>
    </row>
    <row r="114" spans="1:25" ht="17.25" thickBot="1" x14ac:dyDescent="0.35">
      <c r="A114" s="51">
        <f t="shared" ca="1" si="39"/>
        <v>8965438.8561739288</v>
      </c>
      <c r="B114" s="38">
        <f ca="1">$A114/(1-$A143)*(B143-A143)</f>
        <v>293847.02090942365</v>
      </c>
      <c r="C114" s="38">
        <f ca="1">$A114/(1-$A143)*(C143-B143)</f>
        <v>269021.24630385224</v>
      </c>
      <c r="D114" s="38">
        <f ca="1">$A114/(1-$A143)*(D143-C143)</f>
        <v>266653.31089592609</v>
      </c>
      <c r="E114" s="38">
        <f ca="1">$A114/(1-$A143)*(E143-D143)</f>
        <v>266119.1559976557</v>
      </c>
      <c r="F114" s="38">
        <f ca="1">$A114/(1-$A143)*(F143-E143)</f>
        <v>266274.4486771315</v>
      </c>
      <c r="G114" s="38">
        <f ca="1">$A114/(1-$A143)*(G143-F143)</f>
        <v>425377.97345541022</v>
      </c>
      <c r="H114" s="38">
        <f ca="1">$A114/(1-$A143)*(H143-G143)</f>
        <v>397244.36246215552</v>
      </c>
      <c r="I114" s="38">
        <f ca="1">$A114/(1-$A143)*(I143-H143)</f>
        <v>1122330.5493387657</v>
      </c>
      <c r="J114" s="38">
        <f ca="1">$A114/(1-$A143)*(J143-I143)</f>
        <v>1320292.2872838317</v>
      </c>
      <c r="K114" s="38">
        <f ca="1">$A114/(1-$A143)*(K143-J143)</f>
        <v>844454.61738774867</v>
      </c>
      <c r="L114" s="38">
        <f ca="1">$A114/(1-$A143)*(L143-K143)</f>
        <v>796404.79902914574</v>
      </c>
      <c r="M114" s="38">
        <f ca="1">$A114/(1-$A143)*(M143-L143)</f>
        <v>420059.43934856239</v>
      </c>
      <c r="N114" s="38">
        <f ca="1">$A114/(1-$A143)*(N143-M143)</f>
        <v>443244.9820074747</v>
      </c>
      <c r="O114" s="38">
        <f ca="1">$A114/(1-$A143)*(O143-N143)</f>
        <v>278162.70968664868</v>
      </c>
      <c r="P114" s="38">
        <f ca="1">$A114/(1-$A143)*(P143-O143)</f>
        <v>275482.21211723855</v>
      </c>
      <c r="Q114" s="38">
        <f ca="1">$A114/(1-$A143)*(Q143-P143)</f>
        <v>278071.14220833854</v>
      </c>
      <c r="R114" s="38">
        <f t="shared" ref="R114:Y114" ca="1" si="62">$A114/(1-$A143)*(R143-Q143)</f>
        <v>284191.81271475187</v>
      </c>
      <c r="S114" s="38">
        <f t="shared" ca="1" si="62"/>
        <v>283154.40461509349</v>
      </c>
      <c r="T114" s="38">
        <f t="shared" ca="1" si="62"/>
        <v>200849.62256954741</v>
      </c>
      <c r="U114" s="38">
        <f t="shared" ca="1" si="62"/>
        <v>119862.84527699919</v>
      </c>
      <c r="V114" s="38">
        <f t="shared" ca="1" si="62"/>
        <v>39344.980010905769</v>
      </c>
      <c r="W114" s="38">
        <f t="shared" ca="1" si="62"/>
        <v>38882.218259764137</v>
      </c>
      <c r="X114" s="38">
        <f t="shared" ca="1" si="62"/>
        <v>18038.319489288402</v>
      </c>
      <c r="Y114" s="11">
        <f t="shared" ca="1" si="62"/>
        <v>18074.396128268585</v>
      </c>
    </row>
    <row r="115" spans="1:25" ht="17.25" thickBot="1" x14ac:dyDescent="0.35"/>
    <row r="116" spans="1:25" x14ac:dyDescent="0.3">
      <c r="A116" s="68" t="s">
        <v>49</v>
      </c>
      <c r="B116" s="66">
        <v>0.25</v>
      </c>
      <c r="C116" s="66">
        <f>B116+0.5</f>
        <v>0.75</v>
      </c>
      <c r="D116" s="66">
        <f t="shared" ref="D116:Y116" si="63">C116+0.5</f>
        <v>1.25</v>
      </c>
      <c r="E116" s="66">
        <f t="shared" si="63"/>
        <v>1.75</v>
      </c>
      <c r="F116" s="66">
        <f t="shared" si="63"/>
        <v>2.25</v>
      </c>
      <c r="G116" s="66">
        <f t="shared" si="63"/>
        <v>2.75</v>
      </c>
      <c r="H116" s="66">
        <f t="shared" si="63"/>
        <v>3.25</v>
      </c>
      <c r="I116" s="66">
        <f t="shared" si="63"/>
        <v>3.75</v>
      </c>
      <c r="J116" s="66">
        <f t="shared" si="63"/>
        <v>4.25</v>
      </c>
      <c r="K116" s="66">
        <f t="shared" si="63"/>
        <v>4.75</v>
      </c>
      <c r="L116" s="66">
        <f t="shared" si="63"/>
        <v>5.25</v>
      </c>
      <c r="M116" s="66">
        <f t="shared" si="63"/>
        <v>5.75</v>
      </c>
      <c r="N116" s="66">
        <f t="shared" si="63"/>
        <v>6.25</v>
      </c>
      <c r="O116" s="66">
        <f t="shared" si="63"/>
        <v>6.75</v>
      </c>
      <c r="P116" s="66">
        <f t="shared" si="63"/>
        <v>7.25</v>
      </c>
      <c r="Q116" s="66">
        <f t="shared" si="63"/>
        <v>7.75</v>
      </c>
      <c r="R116" s="66">
        <f t="shared" si="63"/>
        <v>8.25</v>
      </c>
      <c r="S116" s="66">
        <f t="shared" si="63"/>
        <v>8.75</v>
      </c>
      <c r="T116" s="66">
        <f t="shared" si="63"/>
        <v>9.25</v>
      </c>
      <c r="U116" s="66">
        <f t="shared" si="63"/>
        <v>9.75</v>
      </c>
      <c r="V116" s="66">
        <f t="shared" si="63"/>
        <v>10.25</v>
      </c>
      <c r="W116" s="66">
        <f t="shared" si="63"/>
        <v>10.75</v>
      </c>
      <c r="X116" s="66">
        <f t="shared" si="63"/>
        <v>11.25</v>
      </c>
      <c r="Y116" s="67">
        <f t="shared" si="63"/>
        <v>11.75</v>
      </c>
    </row>
    <row r="117" spans="1:25" ht="17.25" thickBot="1" x14ac:dyDescent="0.35">
      <c r="A117" s="59" t="s">
        <v>45</v>
      </c>
      <c r="B117" s="60">
        <f>1/(1+할인율)^B116</f>
        <v>0.99506157747984325</v>
      </c>
      <c r="C117" s="60">
        <f>1/(1+할인율)^C116</f>
        <v>0.98525777605216047</v>
      </c>
      <c r="D117" s="60">
        <f>1/(1+할인율)^D116</f>
        <v>0.9755505661567091</v>
      </c>
      <c r="E117" s="60">
        <f>1/(1+할인율)^E116</f>
        <v>0.96593899612956913</v>
      </c>
      <c r="F117" s="60">
        <f>1/(1+할인율)^F116</f>
        <v>0.95642212368304824</v>
      </c>
      <c r="G117" s="60">
        <f>1/(1+할인율)^G116</f>
        <v>0.94699901581330304</v>
      </c>
      <c r="H117" s="60">
        <f>1/(1+할인율)^H116</f>
        <v>0.93766874870887074</v>
      </c>
      <c r="I117" s="60">
        <f>1/(1+할인율)^I116</f>
        <v>0.9284304076601011</v>
      </c>
      <c r="J117" s="60">
        <f>1/(1+할인율)^J116</f>
        <v>0.91928308696948113</v>
      </c>
      <c r="K117" s="60">
        <f>1/(1+할인율)^K116</f>
        <v>0.91022588986284403</v>
      </c>
      <c r="L117" s="60">
        <f>1/(1+할인율)^L116</f>
        <v>0.90125792840145202</v>
      </c>
      <c r="M117" s="60">
        <f>1/(1+할인율)^M116</f>
        <v>0.89237832339494516</v>
      </c>
      <c r="N117" s="60">
        <f>1/(1+할인율)^N116</f>
        <v>0.88358620431514912</v>
      </c>
      <c r="O117" s="60">
        <f>1/(1+할인율)^O116</f>
        <v>0.87488070921073069</v>
      </c>
      <c r="P117" s="60">
        <f>1/(1+할인율)^P116</f>
        <v>0.86626098462269518</v>
      </c>
      <c r="Q117" s="60">
        <f>1/(1+할인율)^Q116</f>
        <v>0.85772618550071622</v>
      </c>
      <c r="R117" s="60">
        <f>1/(1+할인율)^R116</f>
        <v>0.84927547512028934</v>
      </c>
      <c r="S117" s="60">
        <f>1/(1+할인율)^S116</f>
        <v>0.84090802500070216</v>
      </c>
      <c r="T117" s="60">
        <f>1/(1+할인율)^T116</f>
        <v>0.83262301482381307</v>
      </c>
      <c r="U117" s="60">
        <f>1/(1+할인율)^U116</f>
        <v>0.82441963235362958</v>
      </c>
      <c r="V117" s="60">
        <f>1/(1+할인율)^V116</f>
        <v>0.81629707335667945</v>
      </c>
      <c r="W117" s="60">
        <f>1/(1+할인율)^W116</f>
        <v>0.80825454152316634</v>
      </c>
      <c r="X117" s="60">
        <f>1/(1+할인율)^X116</f>
        <v>0.80029124838890131</v>
      </c>
      <c r="Y117" s="61">
        <f>1/(1+할인율)^Y116</f>
        <v>0.79240641325800609</v>
      </c>
    </row>
    <row r="119" spans="1:25" ht="17.25" thickBot="1" x14ac:dyDescent="0.35"/>
    <row r="120" spans="1:25" x14ac:dyDescent="0.3">
      <c r="A120" s="78">
        <f t="shared" ref="A120:P142" si="64">B121</f>
        <v>0.99800399201596801</v>
      </c>
      <c r="B120" s="75">
        <f t="shared" si="64"/>
        <v>1</v>
      </c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16"/>
    </row>
    <row r="121" spans="1:25" x14ac:dyDescent="0.3">
      <c r="A121" s="79">
        <f t="shared" si="64"/>
        <v>0.99601196807980852</v>
      </c>
      <c r="B121" s="76">
        <f t="shared" si="64"/>
        <v>0.99800399201596801</v>
      </c>
      <c r="C121" s="76">
        <f t="shared" si="64"/>
        <v>1</v>
      </c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18"/>
    </row>
    <row r="122" spans="1:25" x14ac:dyDescent="0.3">
      <c r="A122" s="79">
        <f t="shared" si="64"/>
        <v>0.99171809195069227</v>
      </c>
      <c r="B122" s="76">
        <f t="shared" si="64"/>
        <v>0.99601196807980852</v>
      </c>
      <c r="C122" s="76">
        <f t="shared" si="64"/>
        <v>0.99800399201596801</v>
      </c>
      <c r="D122" s="76">
        <f t="shared" si="64"/>
        <v>1</v>
      </c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18"/>
    </row>
    <row r="123" spans="1:25" x14ac:dyDescent="0.3">
      <c r="A123" s="79">
        <f t="shared" si="64"/>
        <v>0.9873731116992901</v>
      </c>
      <c r="B123" s="76">
        <f t="shared" si="64"/>
        <v>0.99171809195069227</v>
      </c>
      <c r="C123" s="76">
        <f t="shared" si="64"/>
        <v>0.99601196807980852</v>
      </c>
      <c r="D123" s="76">
        <f t="shared" si="64"/>
        <v>0.99800399201596801</v>
      </c>
      <c r="E123" s="76">
        <f t="shared" si="64"/>
        <v>1</v>
      </c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18"/>
    </row>
    <row r="124" spans="1:25" x14ac:dyDescent="0.3">
      <c r="A124" s="79">
        <f t="shared" si="64"/>
        <v>0.97413631006764412</v>
      </c>
      <c r="B124" s="76">
        <f t="shared" si="64"/>
        <v>0.9873731116992901</v>
      </c>
      <c r="C124" s="76">
        <f t="shared" si="64"/>
        <v>0.99171809195069227</v>
      </c>
      <c r="D124" s="76">
        <f t="shared" si="64"/>
        <v>0.99601196807980852</v>
      </c>
      <c r="E124" s="76">
        <f t="shared" si="64"/>
        <v>0.99800399201596801</v>
      </c>
      <c r="F124" s="76">
        <f t="shared" si="64"/>
        <v>1</v>
      </c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18"/>
    </row>
    <row r="125" spans="1:25" x14ac:dyDescent="0.3">
      <c r="A125" s="79">
        <f t="shared" si="64"/>
        <v>0.95195590374072847</v>
      </c>
      <c r="B125" s="76">
        <f t="shared" si="64"/>
        <v>0.97413631006764412</v>
      </c>
      <c r="C125" s="76">
        <f t="shared" si="64"/>
        <v>0.9873731116992901</v>
      </c>
      <c r="D125" s="76">
        <f t="shared" si="64"/>
        <v>0.99171809195069227</v>
      </c>
      <c r="E125" s="76">
        <f t="shared" si="64"/>
        <v>0.99601196807980852</v>
      </c>
      <c r="F125" s="76">
        <f t="shared" si="64"/>
        <v>0.99800399201596801</v>
      </c>
      <c r="G125" s="76">
        <f t="shared" si="64"/>
        <v>1</v>
      </c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18"/>
    </row>
    <row r="126" spans="1:25" x14ac:dyDescent="0.3">
      <c r="A126" s="79">
        <f t="shared" si="64"/>
        <v>0.92068634163117591</v>
      </c>
      <c r="B126" s="76">
        <f t="shared" si="64"/>
        <v>0.95195590374072847</v>
      </c>
      <c r="C126" s="76">
        <f t="shared" si="64"/>
        <v>0.97413631006764412</v>
      </c>
      <c r="D126" s="76">
        <f t="shared" si="64"/>
        <v>0.9873731116992901</v>
      </c>
      <c r="E126" s="76">
        <f t="shared" si="64"/>
        <v>0.99171809195069227</v>
      </c>
      <c r="F126" s="76">
        <f t="shared" si="64"/>
        <v>0.99601196807980852</v>
      </c>
      <c r="G126" s="76">
        <f t="shared" si="64"/>
        <v>0.99800399201596801</v>
      </c>
      <c r="H126" s="76">
        <f t="shared" si="64"/>
        <v>1</v>
      </c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18"/>
    </row>
    <row r="127" spans="1:25" x14ac:dyDescent="0.3">
      <c r="A127" s="79">
        <f t="shared" si="64"/>
        <v>0.88930221553647426</v>
      </c>
      <c r="B127" s="76">
        <f t="shared" si="64"/>
        <v>0.92068634163117591</v>
      </c>
      <c r="C127" s="76">
        <f t="shared" si="64"/>
        <v>0.95195590374072847</v>
      </c>
      <c r="D127" s="76">
        <f t="shared" si="64"/>
        <v>0.97413631006764412</v>
      </c>
      <c r="E127" s="76">
        <f t="shared" si="64"/>
        <v>0.9873731116992901</v>
      </c>
      <c r="F127" s="76">
        <f t="shared" si="64"/>
        <v>0.99171809195069227</v>
      </c>
      <c r="G127" s="76">
        <f t="shared" si="64"/>
        <v>0.99601196807980852</v>
      </c>
      <c r="H127" s="76">
        <f t="shared" si="64"/>
        <v>0.99800399201596801</v>
      </c>
      <c r="I127" s="76">
        <f t="shared" si="64"/>
        <v>1</v>
      </c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18"/>
    </row>
    <row r="128" spans="1:25" x14ac:dyDescent="0.3">
      <c r="A128" s="79">
        <f t="shared" si="64"/>
        <v>0.85859401283704018</v>
      </c>
      <c r="B128" s="76">
        <f t="shared" si="64"/>
        <v>0.88930221553647426</v>
      </c>
      <c r="C128" s="76">
        <f t="shared" si="64"/>
        <v>0.92068634163117591</v>
      </c>
      <c r="D128" s="76">
        <f t="shared" si="64"/>
        <v>0.95195590374072847</v>
      </c>
      <c r="E128" s="76">
        <f t="shared" si="64"/>
        <v>0.97413631006764412</v>
      </c>
      <c r="F128" s="76">
        <f t="shared" si="64"/>
        <v>0.9873731116992901</v>
      </c>
      <c r="G128" s="76">
        <f t="shared" si="64"/>
        <v>0.99171809195069227</v>
      </c>
      <c r="H128" s="76">
        <f t="shared" si="64"/>
        <v>0.99601196807980852</v>
      </c>
      <c r="I128" s="76">
        <f t="shared" si="64"/>
        <v>0.99800399201596801</v>
      </c>
      <c r="J128" s="76">
        <f t="shared" si="64"/>
        <v>1</v>
      </c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18"/>
    </row>
    <row r="129" spans="1:25" x14ac:dyDescent="0.3">
      <c r="A129" s="79">
        <f t="shared" si="64"/>
        <v>0.82817171319601335</v>
      </c>
      <c r="B129" s="76">
        <f t="shared" si="64"/>
        <v>0.85859401283704018</v>
      </c>
      <c r="C129" s="76">
        <f t="shared" si="64"/>
        <v>0.88930221553647426</v>
      </c>
      <c r="D129" s="76">
        <f t="shared" si="64"/>
        <v>0.92068634163117591</v>
      </c>
      <c r="E129" s="76">
        <f t="shared" si="64"/>
        <v>0.95195590374072847</v>
      </c>
      <c r="F129" s="76">
        <f t="shared" si="64"/>
        <v>0.97413631006764412</v>
      </c>
      <c r="G129" s="76">
        <f t="shared" si="64"/>
        <v>0.9873731116992901</v>
      </c>
      <c r="H129" s="76">
        <f t="shared" si="64"/>
        <v>0.99171809195069227</v>
      </c>
      <c r="I129" s="76">
        <f t="shared" si="64"/>
        <v>0.99601196807980852</v>
      </c>
      <c r="J129" s="76">
        <f t="shared" si="64"/>
        <v>0.99800399201596801</v>
      </c>
      <c r="K129" s="76">
        <f t="shared" si="64"/>
        <v>1</v>
      </c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18"/>
    </row>
    <row r="130" spans="1:25" x14ac:dyDescent="0.3">
      <c r="A130" s="79">
        <f t="shared" si="64"/>
        <v>0.79745339843438434</v>
      </c>
      <c r="B130" s="76">
        <f t="shared" si="64"/>
        <v>0.82817171319601335</v>
      </c>
      <c r="C130" s="76">
        <f t="shared" si="64"/>
        <v>0.85859401283704018</v>
      </c>
      <c r="D130" s="76">
        <f t="shared" si="64"/>
        <v>0.88930221553647426</v>
      </c>
      <c r="E130" s="76">
        <f t="shared" si="64"/>
        <v>0.92068634163117591</v>
      </c>
      <c r="F130" s="76">
        <f t="shared" si="64"/>
        <v>0.95195590374072847</v>
      </c>
      <c r="G130" s="76">
        <f t="shared" si="64"/>
        <v>0.97413631006764412</v>
      </c>
      <c r="H130" s="76">
        <f t="shared" si="64"/>
        <v>0.9873731116992901</v>
      </c>
      <c r="I130" s="76">
        <f t="shared" si="64"/>
        <v>0.99171809195069227</v>
      </c>
      <c r="J130" s="76">
        <f t="shared" si="64"/>
        <v>0.99601196807980852</v>
      </c>
      <c r="K130" s="76">
        <f t="shared" si="64"/>
        <v>0.99800399201596801</v>
      </c>
      <c r="L130" s="76">
        <f t="shared" si="64"/>
        <v>1</v>
      </c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18"/>
    </row>
    <row r="131" spans="1:25" x14ac:dyDescent="0.3">
      <c r="A131" s="79">
        <f t="shared" si="64"/>
        <v>0.74850456956671774</v>
      </c>
      <c r="B131" s="76">
        <f t="shared" si="64"/>
        <v>0.79745339843438434</v>
      </c>
      <c r="C131" s="76">
        <f t="shared" si="64"/>
        <v>0.82817171319601335</v>
      </c>
      <c r="D131" s="76">
        <f t="shared" si="64"/>
        <v>0.85859401283704018</v>
      </c>
      <c r="E131" s="76">
        <f t="shared" si="64"/>
        <v>0.88930221553647426</v>
      </c>
      <c r="F131" s="76">
        <f t="shared" si="64"/>
        <v>0.92068634163117591</v>
      </c>
      <c r="G131" s="76">
        <f t="shared" si="64"/>
        <v>0.95195590374072847</v>
      </c>
      <c r="H131" s="76">
        <f t="shared" si="64"/>
        <v>0.97413631006764412</v>
      </c>
      <c r="I131" s="76">
        <f t="shared" si="64"/>
        <v>0.9873731116992901</v>
      </c>
      <c r="J131" s="76">
        <f t="shared" si="64"/>
        <v>0.99171809195069227</v>
      </c>
      <c r="K131" s="76">
        <f t="shared" si="64"/>
        <v>0.99601196807980852</v>
      </c>
      <c r="L131" s="76">
        <f t="shared" si="64"/>
        <v>0.99800399201596801</v>
      </c>
      <c r="M131" s="76">
        <f t="shared" si="64"/>
        <v>1</v>
      </c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18"/>
    </row>
    <row r="132" spans="1:25" x14ac:dyDescent="0.3">
      <c r="A132" s="79">
        <f t="shared" si="64"/>
        <v>0.70211618741787252</v>
      </c>
      <c r="B132" s="76">
        <f t="shared" si="64"/>
        <v>0.74850456956671774</v>
      </c>
      <c r="C132" s="76">
        <f t="shared" si="64"/>
        <v>0.79745339843438434</v>
      </c>
      <c r="D132" s="76">
        <f t="shared" si="64"/>
        <v>0.82817171319601335</v>
      </c>
      <c r="E132" s="76">
        <f t="shared" si="64"/>
        <v>0.85859401283704018</v>
      </c>
      <c r="F132" s="76">
        <f t="shared" si="64"/>
        <v>0.88930221553647426</v>
      </c>
      <c r="G132" s="76">
        <f t="shared" si="64"/>
        <v>0.92068634163117591</v>
      </c>
      <c r="H132" s="76">
        <f t="shared" si="64"/>
        <v>0.95195590374072847</v>
      </c>
      <c r="I132" s="76">
        <f t="shared" si="64"/>
        <v>0.97413631006764412</v>
      </c>
      <c r="J132" s="76">
        <f t="shared" si="64"/>
        <v>0.9873731116992901</v>
      </c>
      <c r="K132" s="76">
        <f t="shared" si="64"/>
        <v>0.99171809195069227</v>
      </c>
      <c r="L132" s="76">
        <f t="shared" si="64"/>
        <v>0.99601196807980852</v>
      </c>
      <c r="M132" s="76">
        <f t="shared" si="64"/>
        <v>0.99800399201596801</v>
      </c>
      <c r="N132" s="76">
        <f t="shared" si="64"/>
        <v>1</v>
      </c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18"/>
    </row>
    <row r="133" spans="1:25" x14ac:dyDescent="0.3">
      <c r="A133" s="79">
        <f t="shared" si="64"/>
        <v>0.61416689571803174</v>
      </c>
      <c r="B133" s="76">
        <f t="shared" si="64"/>
        <v>0.70211618741787252</v>
      </c>
      <c r="C133" s="76">
        <f t="shared" si="64"/>
        <v>0.74850456956671774</v>
      </c>
      <c r="D133" s="76">
        <f t="shared" si="64"/>
        <v>0.79745339843438434</v>
      </c>
      <c r="E133" s="76">
        <f t="shared" si="64"/>
        <v>0.82817171319601335</v>
      </c>
      <c r="F133" s="76">
        <f t="shared" si="64"/>
        <v>0.85859401283704018</v>
      </c>
      <c r="G133" s="76">
        <f t="shared" si="64"/>
        <v>0.88930221553647426</v>
      </c>
      <c r="H133" s="76">
        <f t="shared" si="64"/>
        <v>0.92068634163117591</v>
      </c>
      <c r="I133" s="76">
        <f t="shared" si="64"/>
        <v>0.95195590374072847</v>
      </c>
      <c r="J133" s="76">
        <f t="shared" si="64"/>
        <v>0.97413631006764412</v>
      </c>
      <c r="K133" s="76">
        <f t="shared" si="64"/>
        <v>0.9873731116992901</v>
      </c>
      <c r="L133" s="76">
        <f t="shared" si="64"/>
        <v>0.99171809195069227</v>
      </c>
      <c r="M133" s="76">
        <f t="shared" si="64"/>
        <v>0.99601196807980852</v>
      </c>
      <c r="N133" s="76">
        <f t="shared" si="64"/>
        <v>0.99800399201596801</v>
      </c>
      <c r="O133" s="76">
        <f t="shared" si="64"/>
        <v>1</v>
      </c>
      <c r="P133" s="76"/>
      <c r="Q133" s="76"/>
      <c r="R133" s="76"/>
      <c r="S133" s="76"/>
      <c r="T133" s="76"/>
      <c r="U133" s="76"/>
      <c r="V133" s="76"/>
      <c r="W133" s="76"/>
      <c r="X133" s="76"/>
      <c r="Y133" s="18"/>
    </row>
    <row r="134" spans="1:25" x14ac:dyDescent="0.3">
      <c r="A134" s="79">
        <f t="shared" si="64"/>
        <v>0.52091132322217271</v>
      </c>
      <c r="B134" s="76">
        <f t="shared" si="64"/>
        <v>0.61416689571803174</v>
      </c>
      <c r="C134" s="76">
        <f t="shared" si="64"/>
        <v>0.70211618741787252</v>
      </c>
      <c r="D134" s="76">
        <f t="shared" si="64"/>
        <v>0.74850456956671774</v>
      </c>
      <c r="E134" s="76">
        <f t="shared" si="64"/>
        <v>0.79745339843438434</v>
      </c>
      <c r="F134" s="76">
        <f t="shared" si="64"/>
        <v>0.82817171319601335</v>
      </c>
      <c r="G134" s="76">
        <f t="shared" si="64"/>
        <v>0.85859401283704018</v>
      </c>
      <c r="H134" s="76">
        <f t="shared" si="64"/>
        <v>0.88930221553647426</v>
      </c>
      <c r="I134" s="76">
        <f t="shared" si="64"/>
        <v>0.92068634163117591</v>
      </c>
      <c r="J134" s="76">
        <f t="shared" si="64"/>
        <v>0.95195590374072847</v>
      </c>
      <c r="K134" s="76">
        <f t="shared" si="64"/>
        <v>0.97413631006764412</v>
      </c>
      <c r="L134" s="76">
        <f t="shared" si="64"/>
        <v>0.9873731116992901</v>
      </c>
      <c r="M134" s="76">
        <f t="shared" si="64"/>
        <v>0.99171809195069227</v>
      </c>
      <c r="N134" s="76">
        <f t="shared" si="64"/>
        <v>0.99601196807980852</v>
      </c>
      <c r="O134" s="76">
        <f t="shared" si="64"/>
        <v>0.99800399201596801</v>
      </c>
      <c r="P134" s="76">
        <f t="shared" si="64"/>
        <v>1</v>
      </c>
      <c r="Q134" s="76"/>
      <c r="R134" s="76"/>
      <c r="S134" s="76"/>
      <c r="T134" s="76"/>
      <c r="U134" s="76"/>
      <c r="V134" s="76"/>
      <c r="W134" s="76"/>
      <c r="X134" s="76"/>
      <c r="Y134" s="18"/>
    </row>
    <row r="135" spans="1:25" x14ac:dyDescent="0.3">
      <c r="A135" s="79">
        <f t="shared" si="64"/>
        <v>0.37510761680939136</v>
      </c>
      <c r="B135" s="76">
        <f t="shared" si="64"/>
        <v>0.52091132322217271</v>
      </c>
      <c r="C135" s="76">
        <f t="shared" si="64"/>
        <v>0.61416689571803174</v>
      </c>
      <c r="D135" s="76">
        <f t="shared" si="64"/>
        <v>0.70211618741787252</v>
      </c>
      <c r="E135" s="76">
        <f t="shared" si="64"/>
        <v>0.74850456956671774</v>
      </c>
      <c r="F135" s="76">
        <f t="shared" si="64"/>
        <v>0.79745339843438434</v>
      </c>
      <c r="G135" s="76">
        <f t="shared" si="64"/>
        <v>0.82817171319601335</v>
      </c>
      <c r="H135" s="76">
        <f t="shared" si="64"/>
        <v>0.85859401283704018</v>
      </c>
      <c r="I135" s="76">
        <f t="shared" ref="I135:W135" si="65">J136</f>
        <v>0.88930221553647426</v>
      </c>
      <c r="J135" s="76">
        <f t="shared" si="65"/>
        <v>0.92068634163117591</v>
      </c>
      <c r="K135" s="76">
        <f t="shared" si="65"/>
        <v>0.95195590374072847</v>
      </c>
      <c r="L135" s="76">
        <f t="shared" si="65"/>
        <v>0.97413631006764412</v>
      </c>
      <c r="M135" s="76">
        <f t="shared" si="65"/>
        <v>0.9873731116992901</v>
      </c>
      <c r="N135" s="76">
        <f t="shared" si="65"/>
        <v>0.99171809195069227</v>
      </c>
      <c r="O135" s="76">
        <f t="shared" si="65"/>
        <v>0.99601196807980852</v>
      </c>
      <c r="P135" s="76">
        <f t="shared" si="65"/>
        <v>0.99800399201596801</v>
      </c>
      <c r="Q135" s="76">
        <f t="shared" si="65"/>
        <v>1</v>
      </c>
      <c r="R135" s="76"/>
      <c r="S135" s="76"/>
      <c r="T135" s="76"/>
      <c r="U135" s="76"/>
      <c r="V135" s="76"/>
      <c r="W135" s="76"/>
      <c r="X135" s="76"/>
      <c r="Y135" s="18"/>
    </row>
    <row r="136" spans="1:25" x14ac:dyDescent="0.3">
      <c r="A136" s="79">
        <f t="shared" si="64"/>
        <v>0.25116539924896547</v>
      </c>
      <c r="B136" s="76">
        <f t="shared" ref="A135:X142" si="66">C137</f>
        <v>0.37510761680939136</v>
      </c>
      <c r="C136" s="76">
        <f t="shared" si="66"/>
        <v>0.52091132322217271</v>
      </c>
      <c r="D136" s="76">
        <f t="shared" si="66"/>
        <v>0.61416689571803174</v>
      </c>
      <c r="E136" s="76">
        <f t="shared" si="66"/>
        <v>0.70211618741787252</v>
      </c>
      <c r="F136" s="76">
        <f t="shared" si="66"/>
        <v>0.74850456956671774</v>
      </c>
      <c r="G136" s="76">
        <f t="shared" si="66"/>
        <v>0.79745339843438434</v>
      </c>
      <c r="H136" s="76">
        <f t="shared" si="66"/>
        <v>0.82817171319601335</v>
      </c>
      <c r="I136" s="76">
        <f t="shared" si="66"/>
        <v>0.85859401283704018</v>
      </c>
      <c r="J136" s="76">
        <f t="shared" si="66"/>
        <v>0.88930221553647426</v>
      </c>
      <c r="K136" s="76">
        <f t="shared" si="66"/>
        <v>0.92068634163117591</v>
      </c>
      <c r="L136" s="76">
        <f t="shared" si="66"/>
        <v>0.95195590374072847</v>
      </c>
      <c r="M136" s="76">
        <f t="shared" si="66"/>
        <v>0.97413631006764412</v>
      </c>
      <c r="N136" s="76">
        <f t="shared" si="66"/>
        <v>0.9873731116992901</v>
      </c>
      <c r="O136" s="76">
        <f t="shared" si="66"/>
        <v>0.99171809195069227</v>
      </c>
      <c r="P136" s="76">
        <f t="shared" si="66"/>
        <v>0.99601196807980852</v>
      </c>
      <c r="Q136" s="76">
        <f t="shared" si="66"/>
        <v>0.99800399201596801</v>
      </c>
      <c r="R136" s="76">
        <f t="shared" si="66"/>
        <v>1</v>
      </c>
      <c r="S136" s="76"/>
      <c r="T136" s="76"/>
      <c r="U136" s="76"/>
      <c r="V136" s="76"/>
      <c r="W136" s="76"/>
      <c r="X136" s="76"/>
      <c r="Y136" s="18"/>
    </row>
    <row r="137" spans="1:25" x14ac:dyDescent="0.3">
      <c r="A137" s="79">
        <f t="shared" si="64"/>
        <v>0.20729655220925444</v>
      </c>
      <c r="B137" s="76">
        <f t="shared" si="66"/>
        <v>0.25116539924896547</v>
      </c>
      <c r="C137" s="76">
        <f t="shared" si="66"/>
        <v>0.37510761680939136</v>
      </c>
      <c r="D137" s="76">
        <f t="shared" si="66"/>
        <v>0.52091132322217271</v>
      </c>
      <c r="E137" s="76">
        <f t="shared" si="66"/>
        <v>0.61416689571803174</v>
      </c>
      <c r="F137" s="76">
        <f t="shared" si="66"/>
        <v>0.70211618741787252</v>
      </c>
      <c r="G137" s="76">
        <f t="shared" si="66"/>
        <v>0.74850456956671774</v>
      </c>
      <c r="H137" s="76">
        <f t="shared" si="66"/>
        <v>0.79745339843438434</v>
      </c>
      <c r="I137" s="76">
        <f t="shared" si="66"/>
        <v>0.82817171319601335</v>
      </c>
      <c r="J137" s="76">
        <f t="shared" si="66"/>
        <v>0.85859401283704018</v>
      </c>
      <c r="K137" s="76">
        <f t="shared" si="66"/>
        <v>0.88930221553647426</v>
      </c>
      <c r="L137" s="76">
        <f t="shared" si="66"/>
        <v>0.92068634163117591</v>
      </c>
      <c r="M137" s="76">
        <f t="shared" si="66"/>
        <v>0.95195590374072847</v>
      </c>
      <c r="N137" s="76">
        <f t="shared" si="66"/>
        <v>0.97413631006764412</v>
      </c>
      <c r="O137" s="76">
        <f t="shared" si="66"/>
        <v>0.9873731116992901</v>
      </c>
      <c r="P137" s="76">
        <f t="shared" si="66"/>
        <v>0.99171809195069227</v>
      </c>
      <c r="Q137" s="76">
        <f t="shared" si="66"/>
        <v>0.99601196807980852</v>
      </c>
      <c r="R137" s="76">
        <f t="shared" si="66"/>
        <v>0.99800399201596801</v>
      </c>
      <c r="S137" s="76">
        <f t="shared" si="66"/>
        <v>1</v>
      </c>
      <c r="T137" s="76"/>
      <c r="U137" s="76"/>
      <c r="V137" s="76"/>
      <c r="W137" s="76"/>
      <c r="X137" s="76"/>
      <c r="Y137" s="18"/>
    </row>
    <row r="138" spans="1:25" x14ac:dyDescent="0.3">
      <c r="A138" s="79">
        <f t="shared" si="64"/>
        <v>0.16032082891411159</v>
      </c>
      <c r="B138" s="76">
        <f t="shared" si="66"/>
        <v>0.20729655220925444</v>
      </c>
      <c r="C138" s="76">
        <f t="shared" si="66"/>
        <v>0.25116539924896547</v>
      </c>
      <c r="D138" s="76">
        <f t="shared" si="66"/>
        <v>0.37510761680939136</v>
      </c>
      <c r="E138" s="76">
        <f t="shared" si="66"/>
        <v>0.52091132322217271</v>
      </c>
      <c r="F138" s="76">
        <f t="shared" si="66"/>
        <v>0.61416689571803174</v>
      </c>
      <c r="G138" s="76">
        <f t="shared" si="66"/>
        <v>0.70211618741787252</v>
      </c>
      <c r="H138" s="76">
        <f t="shared" si="66"/>
        <v>0.74850456956671774</v>
      </c>
      <c r="I138" s="76">
        <f t="shared" si="66"/>
        <v>0.79745339843438434</v>
      </c>
      <c r="J138" s="76">
        <f t="shared" si="66"/>
        <v>0.82817171319601335</v>
      </c>
      <c r="K138" s="76">
        <f t="shared" si="66"/>
        <v>0.85859401283704018</v>
      </c>
      <c r="L138" s="76">
        <f t="shared" si="66"/>
        <v>0.88930221553647426</v>
      </c>
      <c r="M138" s="76">
        <f t="shared" si="66"/>
        <v>0.92068634163117591</v>
      </c>
      <c r="N138" s="76">
        <f t="shared" si="66"/>
        <v>0.95195590374072847</v>
      </c>
      <c r="O138" s="76">
        <f t="shared" si="66"/>
        <v>0.97413631006764412</v>
      </c>
      <c r="P138" s="76">
        <f t="shared" si="66"/>
        <v>0.9873731116992901</v>
      </c>
      <c r="Q138" s="76">
        <f t="shared" si="66"/>
        <v>0.99171809195069227</v>
      </c>
      <c r="R138" s="76">
        <f t="shared" si="66"/>
        <v>0.99601196807980852</v>
      </c>
      <c r="S138" s="76">
        <f t="shared" si="66"/>
        <v>0.99800399201596801</v>
      </c>
      <c r="T138" s="76">
        <f t="shared" si="66"/>
        <v>1</v>
      </c>
      <c r="U138" s="76"/>
      <c r="V138" s="76"/>
      <c r="W138" s="76"/>
      <c r="X138" s="76"/>
      <c r="Y138" s="18"/>
    </row>
    <row r="139" spans="1:25" x14ac:dyDescent="0.3">
      <c r="A139" s="79">
        <f t="shared" si="64"/>
        <v>0.13091536929424524</v>
      </c>
      <c r="B139" s="76">
        <f t="shared" si="66"/>
        <v>0.16032082891411159</v>
      </c>
      <c r="C139" s="76">
        <f t="shared" si="66"/>
        <v>0.20729655220925444</v>
      </c>
      <c r="D139" s="76">
        <f t="shared" si="66"/>
        <v>0.25116539924896547</v>
      </c>
      <c r="E139" s="76">
        <f t="shared" si="66"/>
        <v>0.37510761680939136</v>
      </c>
      <c r="F139" s="76">
        <f t="shared" si="66"/>
        <v>0.52091132322217271</v>
      </c>
      <c r="G139" s="76">
        <f t="shared" si="66"/>
        <v>0.61416689571803174</v>
      </c>
      <c r="H139" s="76">
        <f t="shared" si="66"/>
        <v>0.70211618741787252</v>
      </c>
      <c r="I139" s="76">
        <f t="shared" si="66"/>
        <v>0.74850456956671774</v>
      </c>
      <c r="J139" s="76">
        <f t="shared" si="66"/>
        <v>0.79745339843438434</v>
      </c>
      <c r="K139" s="76">
        <f t="shared" si="66"/>
        <v>0.82817171319601335</v>
      </c>
      <c r="L139" s="76">
        <f t="shared" si="66"/>
        <v>0.85859401283704018</v>
      </c>
      <c r="M139" s="76">
        <f t="shared" si="66"/>
        <v>0.88930221553647426</v>
      </c>
      <c r="N139" s="76">
        <f t="shared" si="66"/>
        <v>0.92068634163117591</v>
      </c>
      <c r="O139" s="76">
        <f t="shared" si="66"/>
        <v>0.95195590374072847</v>
      </c>
      <c r="P139" s="76">
        <f t="shared" si="66"/>
        <v>0.97413631006764412</v>
      </c>
      <c r="Q139" s="76">
        <f t="shared" si="66"/>
        <v>0.9873731116992901</v>
      </c>
      <c r="R139" s="76">
        <f t="shared" si="66"/>
        <v>0.99171809195069227</v>
      </c>
      <c r="S139" s="76">
        <f t="shared" si="66"/>
        <v>0.99601196807980852</v>
      </c>
      <c r="T139" s="76">
        <f t="shared" si="66"/>
        <v>0.99800399201596801</v>
      </c>
      <c r="U139" s="76">
        <f t="shared" si="66"/>
        <v>1</v>
      </c>
      <c r="V139" s="76"/>
      <c r="W139" s="76"/>
      <c r="X139" s="76"/>
      <c r="Y139" s="18"/>
    </row>
    <row r="140" spans="1:25" x14ac:dyDescent="0.3">
      <c r="A140" s="79">
        <f t="shared" si="64"/>
        <v>0.10152705909535516</v>
      </c>
      <c r="B140" s="76">
        <f t="shared" si="66"/>
        <v>0.13091536929424524</v>
      </c>
      <c r="C140" s="76">
        <f t="shared" si="66"/>
        <v>0.16032082891411159</v>
      </c>
      <c r="D140" s="76">
        <f t="shared" si="66"/>
        <v>0.20729655220925444</v>
      </c>
      <c r="E140" s="76">
        <f t="shared" si="66"/>
        <v>0.25116539924896547</v>
      </c>
      <c r="F140" s="76">
        <f t="shared" si="66"/>
        <v>0.37510761680939136</v>
      </c>
      <c r="G140" s="76">
        <f t="shared" si="66"/>
        <v>0.52091132322217271</v>
      </c>
      <c r="H140" s="76">
        <f t="shared" si="66"/>
        <v>0.61416689571803174</v>
      </c>
      <c r="I140" s="76">
        <f t="shared" si="66"/>
        <v>0.70211618741787252</v>
      </c>
      <c r="J140" s="76">
        <f t="shared" si="66"/>
        <v>0.74850456956671774</v>
      </c>
      <c r="K140" s="76">
        <f t="shared" si="66"/>
        <v>0.79745339843438434</v>
      </c>
      <c r="L140" s="76">
        <f t="shared" si="66"/>
        <v>0.82817171319601335</v>
      </c>
      <c r="M140" s="76">
        <f t="shared" si="66"/>
        <v>0.85859401283704018</v>
      </c>
      <c r="N140" s="76">
        <f t="shared" si="66"/>
        <v>0.88930221553647426</v>
      </c>
      <c r="O140" s="76">
        <f t="shared" si="66"/>
        <v>0.92068634163117591</v>
      </c>
      <c r="P140" s="76">
        <f t="shared" si="66"/>
        <v>0.95195590374072847</v>
      </c>
      <c r="Q140" s="76">
        <f t="shared" si="66"/>
        <v>0.97413631006764412</v>
      </c>
      <c r="R140" s="76">
        <f t="shared" si="66"/>
        <v>0.9873731116992901</v>
      </c>
      <c r="S140" s="76">
        <f t="shared" si="66"/>
        <v>0.99171809195069227</v>
      </c>
      <c r="T140" s="76">
        <f t="shared" si="66"/>
        <v>0.99601196807980852</v>
      </c>
      <c r="U140" s="76">
        <f t="shared" si="66"/>
        <v>0.99800399201596801</v>
      </c>
      <c r="V140" s="76">
        <f t="shared" si="66"/>
        <v>1</v>
      </c>
      <c r="W140" s="76"/>
      <c r="X140" s="76"/>
      <c r="Y140" s="18"/>
    </row>
    <row r="141" spans="1:25" x14ac:dyDescent="0.3">
      <c r="A141" s="79">
        <f t="shared" si="64"/>
        <v>7.2079760621886424E-2</v>
      </c>
      <c r="B141" s="76">
        <f t="shared" si="66"/>
        <v>0.10152705909535516</v>
      </c>
      <c r="C141" s="76">
        <f t="shared" si="66"/>
        <v>0.13091536929424524</v>
      </c>
      <c r="D141" s="76">
        <f t="shared" si="66"/>
        <v>0.16032082891411159</v>
      </c>
      <c r="E141" s="76">
        <f t="shared" si="66"/>
        <v>0.20729655220925444</v>
      </c>
      <c r="F141" s="76">
        <f t="shared" si="66"/>
        <v>0.25116539924896547</v>
      </c>
      <c r="G141" s="76">
        <f t="shared" si="66"/>
        <v>0.37510761680939136</v>
      </c>
      <c r="H141" s="76">
        <f t="shared" si="66"/>
        <v>0.52091132322217271</v>
      </c>
      <c r="I141" s="76">
        <f t="shared" si="66"/>
        <v>0.61416689571803174</v>
      </c>
      <c r="J141" s="76">
        <f t="shared" si="66"/>
        <v>0.70211618741787252</v>
      </c>
      <c r="K141" s="76">
        <f t="shared" si="66"/>
        <v>0.74850456956671774</v>
      </c>
      <c r="L141" s="76">
        <f t="shared" si="66"/>
        <v>0.79745339843438434</v>
      </c>
      <c r="M141" s="76">
        <f t="shared" si="66"/>
        <v>0.82817171319601335</v>
      </c>
      <c r="N141" s="76">
        <f t="shared" si="66"/>
        <v>0.85859401283704018</v>
      </c>
      <c r="O141" s="76">
        <f t="shared" si="66"/>
        <v>0.88930221553647426</v>
      </c>
      <c r="P141" s="76">
        <f t="shared" si="66"/>
        <v>0.92068634163117591</v>
      </c>
      <c r="Q141" s="76">
        <f t="shared" si="66"/>
        <v>0.95195590374072847</v>
      </c>
      <c r="R141" s="76">
        <f t="shared" si="66"/>
        <v>0.97413631006764412</v>
      </c>
      <c r="S141" s="76">
        <f t="shared" si="66"/>
        <v>0.9873731116992901</v>
      </c>
      <c r="T141" s="76">
        <f t="shared" si="66"/>
        <v>0.99171809195069227</v>
      </c>
      <c r="U141" s="76">
        <f t="shared" si="66"/>
        <v>0.99601196807980852</v>
      </c>
      <c r="V141" s="76">
        <f t="shared" si="66"/>
        <v>0.99800399201596801</v>
      </c>
      <c r="W141" s="76">
        <f t="shared" si="66"/>
        <v>1</v>
      </c>
      <c r="X141" s="76"/>
      <c r="Y141" s="18"/>
    </row>
    <row r="142" spans="1:25" x14ac:dyDescent="0.3">
      <c r="A142" s="79">
        <f t="shared" si="64"/>
        <v>4.2370964173804836E-2</v>
      </c>
      <c r="B142" s="76">
        <f t="shared" si="66"/>
        <v>7.2079760621886424E-2</v>
      </c>
      <c r="C142" s="76">
        <f t="shared" si="66"/>
        <v>0.10152705909535516</v>
      </c>
      <c r="D142" s="76">
        <f t="shared" si="66"/>
        <v>0.13091536929424524</v>
      </c>
      <c r="E142" s="76">
        <f t="shared" si="66"/>
        <v>0.16032082891411159</v>
      </c>
      <c r="F142" s="76">
        <f t="shared" si="66"/>
        <v>0.20729655220925444</v>
      </c>
      <c r="G142" s="76">
        <f t="shared" si="66"/>
        <v>0.25116539924896547</v>
      </c>
      <c r="H142" s="76">
        <f t="shared" si="66"/>
        <v>0.37510761680939136</v>
      </c>
      <c r="I142" s="76">
        <f t="shared" si="66"/>
        <v>0.52091132322217271</v>
      </c>
      <c r="J142" s="76">
        <f t="shared" si="66"/>
        <v>0.61416689571803174</v>
      </c>
      <c r="K142" s="76">
        <f t="shared" si="66"/>
        <v>0.70211618741787252</v>
      </c>
      <c r="L142" s="76">
        <f t="shared" si="66"/>
        <v>0.74850456956671774</v>
      </c>
      <c r="M142" s="76">
        <f t="shared" si="66"/>
        <v>0.79745339843438434</v>
      </c>
      <c r="N142" s="76">
        <f t="shared" si="66"/>
        <v>0.82817171319601335</v>
      </c>
      <c r="O142" s="76">
        <f t="shared" si="66"/>
        <v>0.85859401283704018</v>
      </c>
      <c r="P142" s="76">
        <f t="shared" si="66"/>
        <v>0.88930221553647426</v>
      </c>
      <c r="Q142" s="76">
        <f t="shared" si="66"/>
        <v>0.92068634163117591</v>
      </c>
      <c r="R142" s="76">
        <f t="shared" si="66"/>
        <v>0.95195590374072847</v>
      </c>
      <c r="S142" s="76">
        <f t="shared" si="66"/>
        <v>0.97413631006764412</v>
      </c>
      <c r="T142" s="76">
        <f t="shared" si="66"/>
        <v>0.9873731116992901</v>
      </c>
      <c r="U142" s="76">
        <f t="shared" si="66"/>
        <v>0.99171809195069227</v>
      </c>
      <c r="V142" s="76">
        <f t="shared" si="66"/>
        <v>0.99601196807980852</v>
      </c>
      <c r="W142" s="76">
        <f t="shared" si="66"/>
        <v>0.99800399201596801</v>
      </c>
      <c r="X142" s="76">
        <f>Y143</f>
        <v>1</v>
      </c>
      <c r="Y142" s="18"/>
    </row>
    <row r="143" spans="1:25" ht="17.25" thickBot="1" x14ac:dyDescent="0.35">
      <c r="A143" s="80">
        <f>1/B57</f>
        <v>9.9205854360113165E-3</v>
      </c>
      <c r="B143" s="77">
        <f>1/C57</f>
        <v>4.2370964173804836E-2</v>
      </c>
      <c r="C143" s="77">
        <f>1/D57</f>
        <v>7.2079760621886424E-2</v>
      </c>
      <c r="D143" s="77">
        <f>1/E57</f>
        <v>0.10152705909535516</v>
      </c>
      <c r="E143" s="77">
        <f>1/F57</f>
        <v>0.13091536929424524</v>
      </c>
      <c r="F143" s="77">
        <f>1/G57</f>
        <v>0.16032082891411159</v>
      </c>
      <c r="G143" s="77">
        <f>1/H57</f>
        <v>0.20729655220925444</v>
      </c>
      <c r="H143" s="77">
        <f>1/I57</f>
        <v>0.25116539924896547</v>
      </c>
      <c r="I143" s="77">
        <f>1/J57</f>
        <v>0.37510761680939136</v>
      </c>
      <c r="J143" s="77">
        <f>1/K57</f>
        <v>0.52091132322217271</v>
      </c>
      <c r="K143" s="77">
        <f>1/L57</f>
        <v>0.61416689571803174</v>
      </c>
      <c r="L143" s="77">
        <f>1/M57</f>
        <v>0.70211618741787252</v>
      </c>
      <c r="M143" s="77">
        <f>1/N57</f>
        <v>0.74850456956671774</v>
      </c>
      <c r="N143" s="77">
        <f>1/O57</f>
        <v>0.79745339843438434</v>
      </c>
      <c r="O143" s="77">
        <f>1/P57</f>
        <v>0.82817171319601335</v>
      </c>
      <c r="P143" s="77">
        <f>1/Q57</f>
        <v>0.85859401283704018</v>
      </c>
      <c r="Q143" s="77">
        <f>1/R57</f>
        <v>0.88930221553647426</v>
      </c>
      <c r="R143" s="77">
        <f>1/S57</f>
        <v>0.92068634163117591</v>
      </c>
      <c r="S143" s="77">
        <f>1/T57</f>
        <v>0.95195590374072847</v>
      </c>
      <c r="T143" s="77">
        <f>1/U57</f>
        <v>0.97413631006764412</v>
      </c>
      <c r="U143" s="77">
        <f>1/V57</f>
        <v>0.9873731116992901</v>
      </c>
      <c r="V143" s="77">
        <f>1/W57</f>
        <v>0.99171809195069227</v>
      </c>
      <c r="W143" s="77">
        <f>1/X57</f>
        <v>0.99601196807980852</v>
      </c>
      <c r="X143" s="77">
        <f>1/Y57</f>
        <v>0.99800399201596801</v>
      </c>
      <c r="Y143" s="7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1"/>
  <sheetViews>
    <sheetView topLeftCell="A91" zoomScale="85" zoomScaleNormal="85" workbookViewId="0">
      <selection activeCell="I163" sqref="I163"/>
    </sheetView>
  </sheetViews>
  <sheetFormatPr defaultRowHeight="16.5" x14ac:dyDescent="0.3"/>
  <cols>
    <col min="1" max="1" width="14.75" bestFit="1" customWidth="1"/>
    <col min="2" max="3" width="10.5" bestFit="1" customWidth="1"/>
    <col min="4" max="7" width="11.375" bestFit="1" customWidth="1"/>
    <col min="9" max="9" width="12.625" bestFit="1" customWidth="1"/>
  </cols>
  <sheetData>
    <row r="1" spans="1:25" ht="17.25" thickBot="1" x14ac:dyDescent="0.35">
      <c r="A1" s="2" t="s">
        <v>52</v>
      </c>
    </row>
    <row r="2" spans="1:25" ht="17.25" thickBot="1" x14ac:dyDescent="0.35">
      <c r="A2" s="46" t="s">
        <v>0</v>
      </c>
      <c r="B2" s="25">
        <v>1</v>
      </c>
      <c r="C2" s="25">
        <v>2</v>
      </c>
      <c r="D2" s="25">
        <v>3</v>
      </c>
      <c r="E2" s="25">
        <v>4</v>
      </c>
      <c r="F2" s="25">
        <v>5</v>
      </c>
      <c r="G2" s="25">
        <v>6</v>
      </c>
      <c r="H2" s="25">
        <v>7</v>
      </c>
      <c r="I2" s="25">
        <v>8</v>
      </c>
      <c r="J2" s="25">
        <v>9</v>
      </c>
      <c r="K2" s="25">
        <v>10</v>
      </c>
      <c r="L2" s="25">
        <v>11</v>
      </c>
      <c r="M2" s="25">
        <v>12</v>
      </c>
      <c r="N2" s="25">
        <v>13</v>
      </c>
      <c r="O2" s="25">
        <v>14</v>
      </c>
      <c r="P2" s="25">
        <v>15</v>
      </c>
      <c r="Q2" s="25">
        <v>16</v>
      </c>
      <c r="R2" s="25">
        <v>17</v>
      </c>
      <c r="S2" s="25">
        <v>18</v>
      </c>
      <c r="T2" s="25">
        <v>19</v>
      </c>
      <c r="U2" s="25">
        <v>20</v>
      </c>
      <c r="V2" s="25">
        <v>21</v>
      </c>
      <c r="W2" s="25">
        <v>22</v>
      </c>
      <c r="X2" s="25">
        <v>23</v>
      </c>
      <c r="Y2" s="24">
        <v>24</v>
      </c>
    </row>
    <row r="3" spans="1:25" ht="17.25" thickTop="1" x14ac:dyDescent="0.3">
      <c r="A3" s="54" t="s">
        <v>1</v>
      </c>
      <c r="B3" s="81">
        <v>7474</v>
      </c>
      <c r="C3" s="81">
        <v>6951</v>
      </c>
      <c r="D3" s="81">
        <v>6256</v>
      </c>
      <c r="E3" s="81">
        <v>5568</v>
      </c>
      <c r="F3" s="81">
        <v>4956</v>
      </c>
      <c r="G3" s="81">
        <v>4213</v>
      </c>
      <c r="H3" s="81">
        <v>3539</v>
      </c>
      <c r="I3" s="81">
        <v>2831</v>
      </c>
      <c r="J3" s="81">
        <v>2406</v>
      </c>
      <c r="K3" s="81">
        <v>2045</v>
      </c>
      <c r="L3" s="81">
        <v>1575</v>
      </c>
      <c r="M3" s="81">
        <v>1197</v>
      </c>
      <c r="N3" s="81">
        <v>886</v>
      </c>
      <c r="O3" s="81">
        <v>611</v>
      </c>
      <c r="P3" s="81">
        <v>403</v>
      </c>
      <c r="Q3" s="81">
        <v>258</v>
      </c>
      <c r="R3" s="81">
        <v>157</v>
      </c>
      <c r="S3" s="81">
        <v>88</v>
      </c>
      <c r="T3" s="81">
        <v>53</v>
      </c>
      <c r="U3" s="81">
        <v>28</v>
      </c>
      <c r="V3" s="81">
        <v>14</v>
      </c>
      <c r="W3" s="81">
        <v>7</v>
      </c>
      <c r="X3" s="81">
        <v>3</v>
      </c>
      <c r="Y3" s="43">
        <v>1</v>
      </c>
    </row>
    <row r="4" spans="1:25" x14ac:dyDescent="0.3">
      <c r="A4" s="54" t="s">
        <v>2</v>
      </c>
      <c r="B4" s="81">
        <v>6965</v>
      </c>
      <c r="C4" s="81">
        <v>6269</v>
      </c>
      <c r="D4" s="81">
        <v>5956</v>
      </c>
      <c r="E4" s="81">
        <v>5360</v>
      </c>
      <c r="F4" s="81">
        <v>4878</v>
      </c>
      <c r="G4" s="81">
        <v>4293</v>
      </c>
      <c r="H4" s="81">
        <v>3692</v>
      </c>
      <c r="I4" s="81">
        <v>3212</v>
      </c>
      <c r="J4" s="81">
        <v>2730</v>
      </c>
      <c r="K4" s="81">
        <v>2321</v>
      </c>
      <c r="L4" s="81">
        <v>1810</v>
      </c>
      <c r="M4" s="81">
        <v>1412</v>
      </c>
      <c r="N4" s="81">
        <v>1031</v>
      </c>
      <c r="O4" s="81">
        <v>722</v>
      </c>
      <c r="P4" s="81">
        <v>484</v>
      </c>
      <c r="Q4" s="81">
        <v>329</v>
      </c>
      <c r="R4" s="81">
        <v>197</v>
      </c>
      <c r="S4" s="81">
        <v>118</v>
      </c>
      <c r="T4" s="81">
        <v>65</v>
      </c>
      <c r="U4" s="81">
        <v>34</v>
      </c>
      <c r="V4" s="81">
        <v>16</v>
      </c>
      <c r="W4" s="81">
        <v>8</v>
      </c>
      <c r="X4" s="81">
        <v>4</v>
      </c>
      <c r="Y4" s="9"/>
    </row>
    <row r="5" spans="1:25" x14ac:dyDescent="0.3">
      <c r="A5" s="54" t="s">
        <v>3</v>
      </c>
      <c r="B5" s="81">
        <v>6916</v>
      </c>
      <c r="C5" s="81">
        <v>6432</v>
      </c>
      <c r="D5" s="81">
        <v>5724</v>
      </c>
      <c r="E5" s="81">
        <v>5094</v>
      </c>
      <c r="F5" s="81">
        <v>4636</v>
      </c>
      <c r="G5" s="81">
        <v>3941</v>
      </c>
      <c r="H5" s="81">
        <v>3507</v>
      </c>
      <c r="I5" s="81">
        <v>3016</v>
      </c>
      <c r="J5" s="81">
        <v>2413</v>
      </c>
      <c r="K5" s="81">
        <v>1955</v>
      </c>
      <c r="L5" s="81">
        <v>1564</v>
      </c>
      <c r="M5" s="81">
        <v>1189</v>
      </c>
      <c r="N5" s="81">
        <v>856</v>
      </c>
      <c r="O5" s="81">
        <v>608</v>
      </c>
      <c r="P5" s="81">
        <v>413</v>
      </c>
      <c r="Q5" s="81">
        <v>285</v>
      </c>
      <c r="R5" s="81">
        <v>182</v>
      </c>
      <c r="S5" s="81">
        <v>111</v>
      </c>
      <c r="T5" s="81">
        <v>59</v>
      </c>
      <c r="U5" s="81">
        <v>32</v>
      </c>
      <c r="V5" s="81">
        <v>15</v>
      </c>
      <c r="W5" s="81">
        <v>7</v>
      </c>
      <c r="X5" s="36"/>
      <c r="Y5" s="9"/>
    </row>
    <row r="6" spans="1:25" x14ac:dyDescent="0.3">
      <c r="A6" s="54" t="s">
        <v>4</v>
      </c>
      <c r="B6" s="81">
        <v>7420</v>
      </c>
      <c r="C6" s="81">
        <v>6678</v>
      </c>
      <c r="D6" s="81">
        <v>6077</v>
      </c>
      <c r="E6" s="81">
        <v>5530</v>
      </c>
      <c r="F6" s="81">
        <v>5088</v>
      </c>
      <c r="G6" s="81">
        <v>4477</v>
      </c>
      <c r="H6" s="81">
        <v>3805</v>
      </c>
      <c r="I6" s="81">
        <v>3158</v>
      </c>
      <c r="J6" s="81">
        <v>2716</v>
      </c>
      <c r="K6" s="81">
        <v>2173</v>
      </c>
      <c r="L6" s="81">
        <v>1717</v>
      </c>
      <c r="M6" s="81">
        <v>1322</v>
      </c>
      <c r="N6" s="81">
        <v>1018</v>
      </c>
      <c r="O6" s="81">
        <v>743</v>
      </c>
      <c r="P6" s="81">
        <v>505</v>
      </c>
      <c r="Q6" s="81">
        <v>313</v>
      </c>
      <c r="R6" s="81">
        <v>194</v>
      </c>
      <c r="S6" s="81">
        <v>109</v>
      </c>
      <c r="T6" s="81">
        <v>61</v>
      </c>
      <c r="U6" s="81">
        <v>35</v>
      </c>
      <c r="V6" s="81">
        <v>19</v>
      </c>
      <c r="W6" s="36"/>
      <c r="X6" s="36"/>
      <c r="Y6" s="9"/>
    </row>
    <row r="7" spans="1:25" x14ac:dyDescent="0.3">
      <c r="A7" s="54" t="s">
        <v>5</v>
      </c>
      <c r="B7" s="81">
        <v>6839</v>
      </c>
      <c r="C7" s="81">
        <v>6497</v>
      </c>
      <c r="D7" s="81">
        <v>5847</v>
      </c>
      <c r="E7" s="81">
        <v>5262</v>
      </c>
      <c r="F7" s="81">
        <v>4683</v>
      </c>
      <c r="G7" s="81">
        <v>4262</v>
      </c>
      <c r="H7" s="81">
        <v>3708</v>
      </c>
      <c r="I7" s="81">
        <v>3078</v>
      </c>
      <c r="J7" s="81">
        <v>2524</v>
      </c>
      <c r="K7" s="81">
        <v>2070</v>
      </c>
      <c r="L7" s="81">
        <v>1697</v>
      </c>
      <c r="M7" s="81">
        <v>1290</v>
      </c>
      <c r="N7" s="81">
        <v>942</v>
      </c>
      <c r="O7" s="81">
        <v>659</v>
      </c>
      <c r="P7" s="81">
        <v>468</v>
      </c>
      <c r="Q7" s="81">
        <v>290</v>
      </c>
      <c r="R7" s="81">
        <v>174</v>
      </c>
      <c r="S7" s="81">
        <v>110</v>
      </c>
      <c r="T7" s="81">
        <v>58</v>
      </c>
      <c r="U7" s="81">
        <v>31</v>
      </c>
      <c r="V7" s="36"/>
      <c r="W7" s="36"/>
      <c r="X7" s="36"/>
      <c r="Y7" s="9"/>
    </row>
    <row r="8" spans="1:25" x14ac:dyDescent="0.3">
      <c r="A8" s="54" t="s">
        <v>6</v>
      </c>
      <c r="B8" s="81">
        <v>6892</v>
      </c>
      <c r="C8" s="81">
        <v>6065</v>
      </c>
      <c r="D8" s="81">
        <v>5459</v>
      </c>
      <c r="E8" s="81">
        <v>4804</v>
      </c>
      <c r="F8" s="81">
        <v>4468</v>
      </c>
      <c r="G8" s="81">
        <v>3842</v>
      </c>
      <c r="H8" s="81">
        <v>3419</v>
      </c>
      <c r="I8" s="81">
        <v>2838</v>
      </c>
      <c r="J8" s="81">
        <v>2242</v>
      </c>
      <c r="K8" s="81">
        <v>1794</v>
      </c>
      <c r="L8" s="81">
        <v>1417</v>
      </c>
      <c r="M8" s="81">
        <v>1091</v>
      </c>
      <c r="N8" s="81">
        <v>851</v>
      </c>
      <c r="O8" s="81">
        <v>604</v>
      </c>
      <c r="P8" s="81">
        <v>417</v>
      </c>
      <c r="Q8" s="81">
        <v>271</v>
      </c>
      <c r="R8" s="81">
        <v>173</v>
      </c>
      <c r="S8" s="81">
        <v>97</v>
      </c>
      <c r="T8" s="81">
        <v>51</v>
      </c>
      <c r="U8" s="36"/>
      <c r="V8" s="36"/>
      <c r="W8" s="36"/>
      <c r="X8" s="36"/>
      <c r="Y8" s="9"/>
    </row>
    <row r="9" spans="1:25" x14ac:dyDescent="0.3">
      <c r="A9" s="54" t="s">
        <v>7</v>
      </c>
      <c r="B9" s="81">
        <v>7089</v>
      </c>
      <c r="C9" s="81">
        <v>6238</v>
      </c>
      <c r="D9" s="81">
        <v>5552</v>
      </c>
      <c r="E9" s="81">
        <v>5052</v>
      </c>
      <c r="F9" s="81">
        <v>4547</v>
      </c>
      <c r="G9" s="81">
        <v>3910</v>
      </c>
      <c r="H9" s="81">
        <v>3363</v>
      </c>
      <c r="I9" s="81">
        <v>2690</v>
      </c>
      <c r="J9" s="81">
        <v>2233</v>
      </c>
      <c r="K9" s="81">
        <v>1742</v>
      </c>
      <c r="L9" s="81">
        <v>1446</v>
      </c>
      <c r="M9" s="81">
        <v>1070</v>
      </c>
      <c r="N9" s="81">
        <v>781</v>
      </c>
      <c r="O9" s="81">
        <v>547</v>
      </c>
      <c r="P9" s="81">
        <v>356</v>
      </c>
      <c r="Q9" s="81">
        <v>235</v>
      </c>
      <c r="R9" s="81">
        <v>143</v>
      </c>
      <c r="S9" s="81">
        <v>82</v>
      </c>
      <c r="T9" s="36"/>
      <c r="U9" s="36"/>
      <c r="V9" s="36"/>
      <c r="W9" s="36"/>
      <c r="X9" s="36"/>
      <c r="Y9" s="9"/>
    </row>
    <row r="10" spans="1:25" x14ac:dyDescent="0.3">
      <c r="A10" s="54" t="s">
        <v>8</v>
      </c>
      <c r="B10" s="81">
        <v>7485</v>
      </c>
      <c r="C10" s="81">
        <v>6961</v>
      </c>
      <c r="D10" s="81">
        <v>6335</v>
      </c>
      <c r="E10" s="81">
        <v>5575</v>
      </c>
      <c r="F10" s="81">
        <v>5073</v>
      </c>
      <c r="G10" s="81">
        <v>4515</v>
      </c>
      <c r="H10" s="81">
        <v>3838</v>
      </c>
      <c r="I10" s="81">
        <v>3186</v>
      </c>
      <c r="J10" s="81">
        <v>2676</v>
      </c>
      <c r="K10" s="81">
        <v>2221</v>
      </c>
      <c r="L10" s="81">
        <v>1843</v>
      </c>
      <c r="M10" s="81">
        <v>1456</v>
      </c>
      <c r="N10" s="81">
        <v>1092</v>
      </c>
      <c r="O10" s="81">
        <v>819</v>
      </c>
      <c r="P10" s="81">
        <v>549</v>
      </c>
      <c r="Q10" s="81">
        <v>346</v>
      </c>
      <c r="R10" s="81">
        <v>225</v>
      </c>
      <c r="S10" s="36"/>
      <c r="T10" s="36"/>
      <c r="U10" s="36"/>
      <c r="V10" s="36"/>
      <c r="W10" s="36"/>
      <c r="X10" s="36"/>
      <c r="Y10" s="9"/>
    </row>
    <row r="11" spans="1:25" x14ac:dyDescent="0.3">
      <c r="A11" s="54" t="s">
        <v>9</v>
      </c>
      <c r="B11" s="81">
        <v>7492</v>
      </c>
      <c r="C11" s="81">
        <v>6818</v>
      </c>
      <c r="D11" s="81">
        <v>6477</v>
      </c>
      <c r="E11" s="81">
        <v>6088</v>
      </c>
      <c r="F11" s="81">
        <v>5297</v>
      </c>
      <c r="G11" s="81">
        <v>4555</v>
      </c>
      <c r="H11" s="81">
        <v>3963</v>
      </c>
      <c r="I11" s="81">
        <v>3369</v>
      </c>
      <c r="J11" s="81">
        <v>2864</v>
      </c>
      <c r="K11" s="81">
        <v>2263</v>
      </c>
      <c r="L11" s="81">
        <v>1788</v>
      </c>
      <c r="M11" s="81">
        <v>1413</v>
      </c>
      <c r="N11" s="81">
        <v>1102</v>
      </c>
      <c r="O11" s="81">
        <v>815</v>
      </c>
      <c r="P11" s="81">
        <v>554</v>
      </c>
      <c r="Q11" s="81">
        <v>377</v>
      </c>
      <c r="R11" s="36"/>
      <c r="S11" s="36"/>
      <c r="T11" s="36"/>
      <c r="U11" s="36"/>
      <c r="V11" s="36"/>
      <c r="W11" s="36"/>
      <c r="X11" s="36"/>
      <c r="Y11" s="9"/>
    </row>
    <row r="12" spans="1:25" x14ac:dyDescent="0.3">
      <c r="A12" s="54" t="s">
        <v>10</v>
      </c>
      <c r="B12" s="81">
        <v>7266</v>
      </c>
      <c r="C12" s="81">
        <v>6467</v>
      </c>
      <c r="D12" s="81">
        <v>5691</v>
      </c>
      <c r="E12" s="81">
        <v>5008</v>
      </c>
      <c r="F12" s="81">
        <v>4357</v>
      </c>
      <c r="G12" s="81">
        <v>3834</v>
      </c>
      <c r="H12" s="81">
        <v>3336</v>
      </c>
      <c r="I12" s="81">
        <v>2669</v>
      </c>
      <c r="J12" s="81">
        <v>2189</v>
      </c>
      <c r="K12" s="81">
        <v>1751</v>
      </c>
      <c r="L12" s="81">
        <v>1383</v>
      </c>
      <c r="M12" s="81">
        <v>1106</v>
      </c>
      <c r="N12" s="81">
        <v>852</v>
      </c>
      <c r="O12" s="81">
        <v>622</v>
      </c>
      <c r="P12" s="81">
        <v>429</v>
      </c>
      <c r="Q12" s="36"/>
      <c r="R12" s="36"/>
      <c r="S12" s="36"/>
      <c r="T12" s="36"/>
      <c r="U12" s="36"/>
      <c r="V12" s="36"/>
      <c r="W12" s="36"/>
      <c r="X12" s="36"/>
      <c r="Y12" s="9"/>
    </row>
    <row r="13" spans="1:25" x14ac:dyDescent="0.3">
      <c r="A13" s="54" t="s">
        <v>11</v>
      </c>
      <c r="B13" s="81">
        <v>7490</v>
      </c>
      <c r="C13" s="81">
        <v>7041</v>
      </c>
      <c r="D13" s="81">
        <v>6689</v>
      </c>
      <c r="E13" s="81">
        <v>5953</v>
      </c>
      <c r="F13" s="81">
        <v>5417</v>
      </c>
      <c r="G13" s="81">
        <v>4659</v>
      </c>
      <c r="H13" s="81">
        <v>3820</v>
      </c>
      <c r="I13" s="81">
        <v>3094</v>
      </c>
      <c r="J13" s="81">
        <v>2599</v>
      </c>
      <c r="K13" s="81">
        <v>2183</v>
      </c>
      <c r="L13" s="81">
        <v>1768</v>
      </c>
      <c r="M13" s="81">
        <v>1326</v>
      </c>
      <c r="N13" s="81">
        <v>1008</v>
      </c>
      <c r="O13" s="81">
        <v>685</v>
      </c>
      <c r="P13" s="36"/>
      <c r="Q13" s="36"/>
      <c r="R13" s="36"/>
      <c r="S13" s="36"/>
      <c r="T13" s="36"/>
      <c r="U13" s="36"/>
      <c r="V13" s="36"/>
      <c r="W13" s="36"/>
      <c r="X13" s="36"/>
      <c r="Y13" s="9"/>
    </row>
    <row r="14" spans="1:25" x14ac:dyDescent="0.3">
      <c r="A14" s="54" t="s">
        <v>12</v>
      </c>
      <c r="B14" s="81">
        <v>7141</v>
      </c>
      <c r="C14" s="81">
        <v>6427</v>
      </c>
      <c r="D14" s="81">
        <v>5977</v>
      </c>
      <c r="E14" s="81">
        <v>5618</v>
      </c>
      <c r="F14" s="81">
        <v>4944</v>
      </c>
      <c r="G14" s="81">
        <v>4499</v>
      </c>
      <c r="H14" s="81">
        <v>3869</v>
      </c>
      <c r="I14" s="81">
        <v>3134</v>
      </c>
      <c r="J14" s="81">
        <v>2539</v>
      </c>
      <c r="K14" s="81">
        <v>2057</v>
      </c>
      <c r="L14" s="81">
        <v>1584</v>
      </c>
      <c r="M14" s="81">
        <v>1236</v>
      </c>
      <c r="N14" s="81">
        <v>902</v>
      </c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9"/>
    </row>
    <row r="15" spans="1:25" x14ac:dyDescent="0.3">
      <c r="A15" s="54" t="s">
        <v>13</v>
      </c>
      <c r="B15" s="81">
        <v>7399</v>
      </c>
      <c r="C15" s="81">
        <v>6585</v>
      </c>
      <c r="D15" s="81">
        <v>5861</v>
      </c>
      <c r="E15" s="81">
        <v>5392</v>
      </c>
      <c r="F15" s="81">
        <v>4637</v>
      </c>
      <c r="G15" s="81">
        <v>4034</v>
      </c>
      <c r="H15" s="81">
        <v>3469</v>
      </c>
      <c r="I15" s="81">
        <v>2845</v>
      </c>
      <c r="J15" s="81">
        <v>2333</v>
      </c>
      <c r="K15" s="81">
        <v>1936</v>
      </c>
      <c r="L15" s="81">
        <v>1588</v>
      </c>
      <c r="M15" s="81">
        <v>1255</v>
      </c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9"/>
    </row>
    <row r="16" spans="1:25" x14ac:dyDescent="0.3">
      <c r="A16" s="54" t="s">
        <v>14</v>
      </c>
      <c r="B16" s="81">
        <v>6847</v>
      </c>
      <c r="C16" s="81">
        <v>6368</v>
      </c>
      <c r="D16" s="81">
        <v>6050</v>
      </c>
      <c r="E16" s="81">
        <v>5385</v>
      </c>
      <c r="F16" s="81">
        <v>4631</v>
      </c>
      <c r="G16" s="81">
        <v>3890</v>
      </c>
      <c r="H16" s="81">
        <v>3190</v>
      </c>
      <c r="I16" s="81">
        <v>2743</v>
      </c>
      <c r="J16" s="81">
        <v>2359</v>
      </c>
      <c r="K16" s="81">
        <v>1982</v>
      </c>
      <c r="L16" s="81">
        <v>1645</v>
      </c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9"/>
    </row>
    <row r="17" spans="1:25" x14ac:dyDescent="0.3">
      <c r="A17" s="54" t="s">
        <v>15</v>
      </c>
      <c r="B17" s="81">
        <v>7350</v>
      </c>
      <c r="C17" s="81">
        <v>6542</v>
      </c>
      <c r="D17" s="81">
        <v>5888</v>
      </c>
      <c r="E17" s="81">
        <v>5417</v>
      </c>
      <c r="F17" s="81">
        <v>5038</v>
      </c>
      <c r="G17" s="81">
        <v>4282</v>
      </c>
      <c r="H17" s="81">
        <v>3597</v>
      </c>
      <c r="I17" s="81">
        <v>3021</v>
      </c>
      <c r="J17" s="81">
        <v>2507</v>
      </c>
      <c r="K17" s="81">
        <v>2006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9"/>
    </row>
    <row r="18" spans="1:25" x14ac:dyDescent="0.3">
      <c r="A18" s="54" t="s">
        <v>16</v>
      </c>
      <c r="B18" s="81">
        <v>7488</v>
      </c>
      <c r="C18" s="81">
        <v>6814</v>
      </c>
      <c r="D18" s="81">
        <v>6405</v>
      </c>
      <c r="E18" s="81">
        <v>6021</v>
      </c>
      <c r="F18" s="81">
        <v>5359</v>
      </c>
      <c r="G18" s="81">
        <v>4823</v>
      </c>
      <c r="H18" s="81">
        <v>4244</v>
      </c>
      <c r="I18" s="81">
        <v>3692</v>
      </c>
      <c r="J18" s="81">
        <v>3175</v>
      </c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9"/>
    </row>
    <row r="19" spans="1:25" x14ac:dyDescent="0.3">
      <c r="A19" s="54" t="s">
        <v>17</v>
      </c>
      <c r="B19" s="81">
        <v>6864</v>
      </c>
      <c r="C19" s="81">
        <v>6384</v>
      </c>
      <c r="D19" s="81">
        <v>5873</v>
      </c>
      <c r="E19" s="81">
        <v>5521</v>
      </c>
      <c r="F19" s="81">
        <v>4969</v>
      </c>
      <c r="G19" s="81">
        <v>4224</v>
      </c>
      <c r="H19" s="81">
        <v>3675</v>
      </c>
      <c r="I19" s="81">
        <v>3050</v>
      </c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9"/>
    </row>
    <row r="20" spans="1:25" x14ac:dyDescent="0.3">
      <c r="A20" s="54" t="s">
        <v>18</v>
      </c>
      <c r="B20" s="81">
        <v>7365</v>
      </c>
      <c r="C20" s="81">
        <v>6629</v>
      </c>
      <c r="D20" s="81">
        <v>6298</v>
      </c>
      <c r="E20" s="81">
        <v>5857</v>
      </c>
      <c r="F20" s="81">
        <v>5388</v>
      </c>
      <c r="G20" s="81">
        <v>4849</v>
      </c>
      <c r="H20" s="81">
        <v>4267</v>
      </c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9"/>
    </row>
    <row r="21" spans="1:25" x14ac:dyDescent="0.3">
      <c r="A21" s="54" t="s">
        <v>19</v>
      </c>
      <c r="B21" s="81">
        <v>7239</v>
      </c>
      <c r="C21" s="81">
        <v>6732</v>
      </c>
      <c r="D21" s="81">
        <v>6261</v>
      </c>
      <c r="E21" s="81">
        <v>5510</v>
      </c>
      <c r="F21" s="81">
        <v>5069</v>
      </c>
      <c r="G21" s="81">
        <v>4309</v>
      </c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9"/>
    </row>
    <row r="22" spans="1:25" x14ac:dyDescent="0.3">
      <c r="A22" s="54" t="s">
        <v>20</v>
      </c>
      <c r="B22" s="81">
        <v>7457</v>
      </c>
      <c r="C22" s="81">
        <v>6860</v>
      </c>
      <c r="D22" s="81">
        <v>6174</v>
      </c>
      <c r="E22" s="81">
        <v>5433</v>
      </c>
      <c r="F22" s="81">
        <v>4672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9"/>
    </row>
    <row r="23" spans="1:25" x14ac:dyDescent="0.3">
      <c r="A23" s="54" t="s">
        <v>21</v>
      </c>
      <c r="B23" s="81">
        <v>7269</v>
      </c>
      <c r="C23" s="81">
        <v>6469</v>
      </c>
      <c r="D23" s="81">
        <v>5887</v>
      </c>
      <c r="E23" s="81">
        <v>5475</v>
      </c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9"/>
    </row>
    <row r="24" spans="1:25" x14ac:dyDescent="0.3">
      <c r="A24" s="54" t="s">
        <v>22</v>
      </c>
      <c r="B24" s="81">
        <v>6968</v>
      </c>
      <c r="C24" s="81">
        <v>6132</v>
      </c>
      <c r="D24" s="81">
        <v>5825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9"/>
    </row>
    <row r="25" spans="1:25" x14ac:dyDescent="0.3">
      <c r="A25" s="54" t="s">
        <v>23</v>
      </c>
      <c r="B25" s="81">
        <v>7021</v>
      </c>
      <c r="C25" s="81">
        <v>6600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9"/>
    </row>
    <row r="26" spans="1:25" ht="17.25" thickBot="1" x14ac:dyDescent="0.35">
      <c r="A26" s="59" t="s">
        <v>24</v>
      </c>
      <c r="B26" s="85">
        <v>6923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11"/>
    </row>
    <row r="28" spans="1:25" ht="17.25" thickBot="1" x14ac:dyDescent="0.35">
      <c r="A28" s="2" t="s">
        <v>53</v>
      </c>
    </row>
    <row r="29" spans="1:25" ht="17.25" thickBot="1" x14ac:dyDescent="0.35">
      <c r="A29" s="84" t="s">
        <v>0</v>
      </c>
      <c r="B29" s="31">
        <v>1</v>
      </c>
      <c r="C29" s="31" t="str">
        <f>B2&amp;"-"&amp;C2</f>
        <v>1-2</v>
      </c>
      <c r="D29" s="31" t="str">
        <f t="shared" ref="D29:Y29" si="0">C2&amp;"-"&amp;D2</f>
        <v>2-3</v>
      </c>
      <c r="E29" s="31" t="str">
        <f t="shared" si="0"/>
        <v>3-4</v>
      </c>
      <c r="F29" s="31" t="str">
        <f t="shared" si="0"/>
        <v>4-5</v>
      </c>
      <c r="G29" s="31" t="str">
        <f t="shared" si="0"/>
        <v>5-6</v>
      </c>
      <c r="H29" s="31" t="str">
        <f t="shared" si="0"/>
        <v>6-7</v>
      </c>
      <c r="I29" s="31" t="str">
        <f t="shared" si="0"/>
        <v>7-8</v>
      </c>
      <c r="J29" s="31" t="str">
        <f t="shared" si="0"/>
        <v>8-9</v>
      </c>
      <c r="K29" s="31" t="str">
        <f t="shared" si="0"/>
        <v>9-10</v>
      </c>
      <c r="L29" s="31" t="str">
        <f t="shared" si="0"/>
        <v>10-11</v>
      </c>
      <c r="M29" s="31" t="str">
        <f t="shared" si="0"/>
        <v>11-12</v>
      </c>
      <c r="N29" s="31" t="str">
        <f t="shared" si="0"/>
        <v>12-13</v>
      </c>
      <c r="O29" s="31" t="str">
        <f t="shared" si="0"/>
        <v>13-14</v>
      </c>
      <c r="P29" s="31" t="str">
        <f t="shared" si="0"/>
        <v>14-15</v>
      </c>
      <c r="Q29" s="31" t="str">
        <f t="shared" si="0"/>
        <v>15-16</v>
      </c>
      <c r="R29" s="31" t="str">
        <f t="shared" si="0"/>
        <v>16-17</v>
      </c>
      <c r="S29" s="31" t="str">
        <f t="shared" si="0"/>
        <v>17-18</v>
      </c>
      <c r="T29" s="31" t="str">
        <f t="shared" si="0"/>
        <v>18-19</v>
      </c>
      <c r="U29" s="31" t="str">
        <f t="shared" si="0"/>
        <v>19-20</v>
      </c>
      <c r="V29" s="31" t="str">
        <f t="shared" si="0"/>
        <v>20-21</v>
      </c>
      <c r="W29" s="31" t="str">
        <f t="shared" si="0"/>
        <v>21-22</v>
      </c>
      <c r="X29" s="31" t="str">
        <f t="shared" si="0"/>
        <v>22-23</v>
      </c>
      <c r="Y29" s="28" t="str">
        <f t="shared" si="0"/>
        <v>23-24</v>
      </c>
    </row>
    <row r="30" spans="1:25" ht="17.25" thickTop="1" x14ac:dyDescent="0.3">
      <c r="A30" s="54" t="s">
        <v>1</v>
      </c>
      <c r="B30" s="76">
        <v>1</v>
      </c>
      <c r="C30" s="76">
        <f>C3/B3</f>
        <v>0.93002408348943</v>
      </c>
      <c r="D30" s="76">
        <f t="shared" ref="D30:D50" si="1">D3/C3</f>
        <v>0.90001438641922027</v>
      </c>
      <c r="E30" s="76">
        <f t="shared" ref="E30:E49" si="2">E3/D3</f>
        <v>0.89002557544757033</v>
      </c>
      <c r="F30" s="76">
        <f t="shared" ref="F30:F48" si="3">F3/E3</f>
        <v>0.89008620689655171</v>
      </c>
      <c r="G30" s="76">
        <f t="shared" ref="G30:G47" si="4">G3/F3</f>
        <v>0.85008071025020182</v>
      </c>
      <c r="H30" s="76">
        <f t="shared" ref="H30:H46" si="5">H3/G3</f>
        <v>0.84001898884405413</v>
      </c>
      <c r="I30" s="76">
        <f t="shared" ref="I30:I45" si="6">I3/H3</f>
        <v>0.79994348686069516</v>
      </c>
      <c r="J30" s="76">
        <f t="shared" ref="J30:J44" si="7">J3/I3</f>
        <v>0.84987636877428474</v>
      </c>
      <c r="K30" s="76">
        <f t="shared" ref="K30:K43" si="8">K3/J3</f>
        <v>0.84995843724023279</v>
      </c>
      <c r="L30" s="76">
        <f t="shared" ref="L30:L42" si="9">L3/K3</f>
        <v>0.77017114914425433</v>
      </c>
      <c r="M30" s="76">
        <f t="shared" ref="M30:M41" si="10">M3/L3</f>
        <v>0.76</v>
      </c>
      <c r="N30" s="76">
        <f t="shared" ref="N30:N40" si="11">N3/M3</f>
        <v>0.74018379281537172</v>
      </c>
      <c r="O30" s="76">
        <f t="shared" ref="O30:O39" si="12">O3/N3</f>
        <v>0.68961625282167038</v>
      </c>
      <c r="P30" s="76">
        <f t="shared" ref="P30:P38" si="13">P3/O3</f>
        <v>0.65957446808510634</v>
      </c>
      <c r="Q30" s="76">
        <f t="shared" ref="Q30:Q37" si="14">Q3/P3</f>
        <v>0.64019851116625315</v>
      </c>
      <c r="R30" s="76">
        <f t="shared" ref="R30:R36" si="15">R3/Q3</f>
        <v>0.60852713178294571</v>
      </c>
      <c r="S30" s="76">
        <f t="shared" ref="S30:S35" si="16">S3/R3</f>
        <v>0.56050955414012738</v>
      </c>
      <c r="T30" s="76">
        <f t="shared" ref="T30:T34" si="17">T3/S3</f>
        <v>0.60227272727272729</v>
      </c>
      <c r="U30" s="76">
        <f t="shared" ref="U30:U33" si="18">U3/T3</f>
        <v>0.52830188679245282</v>
      </c>
      <c r="V30" s="76">
        <f t="shared" ref="V30:V32" si="19">V3/U3</f>
        <v>0.5</v>
      </c>
      <c r="W30" s="76">
        <f t="shared" ref="W30:W31" si="20">W3/V3</f>
        <v>0.5</v>
      </c>
      <c r="X30" s="76">
        <f>X3/W3</f>
        <v>0.42857142857142855</v>
      </c>
      <c r="Y30" s="82">
        <f>Y3/X3</f>
        <v>0.33333333333333331</v>
      </c>
    </row>
    <row r="31" spans="1:25" x14ac:dyDescent="0.3">
      <c r="A31" s="54" t="s">
        <v>2</v>
      </c>
      <c r="B31" s="76">
        <v>1</v>
      </c>
      <c r="C31" s="76">
        <f t="shared" ref="C31:C51" si="21">C4/B4</f>
        <v>0.90007178750897343</v>
      </c>
      <c r="D31" s="76">
        <f t="shared" si="1"/>
        <v>0.95007178178337848</v>
      </c>
      <c r="E31" s="76">
        <f t="shared" si="2"/>
        <v>0.8999328408327737</v>
      </c>
      <c r="F31" s="76">
        <f t="shared" si="3"/>
        <v>0.91007462686567164</v>
      </c>
      <c r="G31" s="76">
        <f t="shared" si="4"/>
        <v>0.88007380073800734</v>
      </c>
      <c r="H31" s="76">
        <f t="shared" si="5"/>
        <v>0.8600046587467971</v>
      </c>
      <c r="I31" s="76">
        <f t="shared" si="6"/>
        <v>0.86998916576381369</v>
      </c>
      <c r="J31" s="76">
        <f t="shared" si="7"/>
        <v>0.84993773349937729</v>
      </c>
      <c r="K31" s="76">
        <f t="shared" si="8"/>
        <v>0.85018315018315016</v>
      </c>
      <c r="L31" s="76">
        <f t="shared" si="9"/>
        <v>0.77983627746660922</v>
      </c>
      <c r="M31" s="76">
        <f t="shared" si="10"/>
        <v>0.78011049723756909</v>
      </c>
      <c r="N31" s="76">
        <f t="shared" si="11"/>
        <v>0.73016997167138808</v>
      </c>
      <c r="O31" s="76">
        <f t="shared" si="12"/>
        <v>0.70029097963142584</v>
      </c>
      <c r="P31" s="76">
        <f t="shared" si="13"/>
        <v>0.67036011080332414</v>
      </c>
      <c r="Q31" s="76">
        <f t="shared" si="14"/>
        <v>0.67975206611570249</v>
      </c>
      <c r="R31" s="76">
        <f t="shared" si="15"/>
        <v>0.59878419452887544</v>
      </c>
      <c r="S31" s="76">
        <f t="shared" si="16"/>
        <v>0.59898477157360408</v>
      </c>
      <c r="T31" s="76">
        <f t="shared" si="17"/>
        <v>0.55084745762711862</v>
      </c>
      <c r="U31" s="76">
        <f t="shared" si="18"/>
        <v>0.52307692307692311</v>
      </c>
      <c r="V31" s="76">
        <f t="shared" si="19"/>
        <v>0.47058823529411764</v>
      </c>
      <c r="W31" s="76">
        <f t="shared" si="20"/>
        <v>0.5</v>
      </c>
      <c r="X31" s="76">
        <f>X4/W4</f>
        <v>0.5</v>
      </c>
      <c r="Y31" s="18"/>
    </row>
    <row r="32" spans="1:25" x14ac:dyDescent="0.3">
      <c r="A32" s="54" t="s">
        <v>3</v>
      </c>
      <c r="B32" s="76">
        <v>1</v>
      </c>
      <c r="C32" s="76">
        <f t="shared" si="21"/>
        <v>0.93001735106998262</v>
      </c>
      <c r="D32" s="76">
        <f t="shared" si="1"/>
        <v>0.8899253731343284</v>
      </c>
      <c r="E32" s="76">
        <f t="shared" si="2"/>
        <v>0.88993710691823902</v>
      </c>
      <c r="F32" s="76">
        <f t="shared" si="3"/>
        <v>0.91009030231645072</v>
      </c>
      <c r="G32" s="76">
        <f t="shared" si="4"/>
        <v>0.85008628127696295</v>
      </c>
      <c r="H32" s="76">
        <f t="shared" si="5"/>
        <v>0.88987566607460034</v>
      </c>
      <c r="I32" s="76">
        <f t="shared" si="6"/>
        <v>0.8599942971200456</v>
      </c>
      <c r="J32" s="76">
        <f t="shared" si="7"/>
        <v>0.80006631299734743</v>
      </c>
      <c r="K32" s="76">
        <f t="shared" si="8"/>
        <v>0.81019477828429343</v>
      </c>
      <c r="L32" s="76">
        <f t="shared" si="9"/>
        <v>0.8</v>
      </c>
      <c r="M32" s="76">
        <f t="shared" si="10"/>
        <v>0.76023017902813295</v>
      </c>
      <c r="N32" s="76">
        <f t="shared" si="11"/>
        <v>0.71993271656854496</v>
      </c>
      <c r="O32" s="76">
        <f t="shared" si="12"/>
        <v>0.71028037383177567</v>
      </c>
      <c r="P32" s="76">
        <f t="shared" si="13"/>
        <v>0.67927631578947367</v>
      </c>
      <c r="Q32" s="76">
        <f t="shared" si="14"/>
        <v>0.69007263922518158</v>
      </c>
      <c r="R32" s="76">
        <f t="shared" si="15"/>
        <v>0.63859649122807016</v>
      </c>
      <c r="S32" s="76">
        <f t="shared" si="16"/>
        <v>0.60989010989010994</v>
      </c>
      <c r="T32" s="76">
        <f t="shared" si="17"/>
        <v>0.53153153153153154</v>
      </c>
      <c r="U32" s="76">
        <f t="shared" si="18"/>
        <v>0.5423728813559322</v>
      </c>
      <c r="V32" s="76">
        <f t="shared" si="19"/>
        <v>0.46875</v>
      </c>
      <c r="W32" s="76">
        <f>W5/V5</f>
        <v>0.46666666666666667</v>
      </c>
      <c r="X32" s="76"/>
      <c r="Y32" s="18"/>
    </row>
    <row r="33" spans="1:25" x14ac:dyDescent="0.3">
      <c r="A33" s="54" t="s">
        <v>4</v>
      </c>
      <c r="B33" s="76">
        <v>1</v>
      </c>
      <c r="C33" s="76">
        <f t="shared" si="21"/>
        <v>0.9</v>
      </c>
      <c r="D33" s="76">
        <f t="shared" si="1"/>
        <v>0.91000299490865533</v>
      </c>
      <c r="E33" s="76">
        <f t="shared" si="2"/>
        <v>0.90998848115846631</v>
      </c>
      <c r="F33" s="76">
        <f t="shared" si="3"/>
        <v>0.92007233273056055</v>
      </c>
      <c r="G33" s="76">
        <f t="shared" si="4"/>
        <v>0.87991352201257866</v>
      </c>
      <c r="H33" s="76">
        <f t="shared" si="5"/>
        <v>0.84989948626312262</v>
      </c>
      <c r="I33" s="76">
        <f t="shared" si="6"/>
        <v>0.82996057818659663</v>
      </c>
      <c r="J33" s="76">
        <f t="shared" si="7"/>
        <v>0.86003799873337561</v>
      </c>
      <c r="K33" s="76">
        <f t="shared" si="8"/>
        <v>0.80007363770250373</v>
      </c>
      <c r="L33" s="76">
        <f t="shared" si="9"/>
        <v>0.79015186378278879</v>
      </c>
      <c r="M33" s="76">
        <f t="shared" si="10"/>
        <v>0.76994758299359345</v>
      </c>
      <c r="N33" s="76">
        <f t="shared" si="11"/>
        <v>0.77004538577912252</v>
      </c>
      <c r="O33" s="76">
        <f t="shared" si="12"/>
        <v>0.72986247544204319</v>
      </c>
      <c r="P33" s="76">
        <f t="shared" si="13"/>
        <v>0.67967698519515474</v>
      </c>
      <c r="Q33" s="76">
        <f t="shared" si="14"/>
        <v>0.6198019801980198</v>
      </c>
      <c r="R33" s="76">
        <f t="shared" si="15"/>
        <v>0.61980830670926512</v>
      </c>
      <c r="S33" s="76">
        <f t="shared" si="16"/>
        <v>0.56185567010309279</v>
      </c>
      <c r="T33" s="76">
        <f t="shared" si="17"/>
        <v>0.55963302752293576</v>
      </c>
      <c r="U33" s="76">
        <f t="shared" si="18"/>
        <v>0.57377049180327866</v>
      </c>
      <c r="V33" s="76">
        <f>V6/U6</f>
        <v>0.54285714285714282</v>
      </c>
      <c r="W33" s="76"/>
      <c r="X33" s="76"/>
      <c r="Y33" s="18"/>
    </row>
    <row r="34" spans="1:25" x14ac:dyDescent="0.3">
      <c r="A34" s="54" t="s">
        <v>5</v>
      </c>
      <c r="B34" s="76">
        <v>1</v>
      </c>
      <c r="C34" s="76">
        <f t="shared" si="21"/>
        <v>0.94999268898961842</v>
      </c>
      <c r="D34" s="76">
        <f t="shared" si="1"/>
        <v>0.89995382484223485</v>
      </c>
      <c r="E34" s="76">
        <f t="shared" si="2"/>
        <v>0.89994869163673674</v>
      </c>
      <c r="F34" s="76">
        <f t="shared" si="3"/>
        <v>0.88996579247434437</v>
      </c>
      <c r="G34" s="76">
        <f t="shared" si="4"/>
        <v>0.91010036301516117</v>
      </c>
      <c r="H34" s="76">
        <f t="shared" si="5"/>
        <v>0.87001407789770058</v>
      </c>
      <c r="I34" s="76">
        <f t="shared" si="6"/>
        <v>0.83009708737864074</v>
      </c>
      <c r="J34" s="76">
        <f t="shared" si="7"/>
        <v>0.8200129954515919</v>
      </c>
      <c r="K34" s="76">
        <f t="shared" si="8"/>
        <v>0.82012678288431062</v>
      </c>
      <c r="L34" s="76">
        <f t="shared" si="9"/>
        <v>0.81980676328502411</v>
      </c>
      <c r="M34" s="76">
        <f t="shared" si="10"/>
        <v>0.76016499705362406</v>
      </c>
      <c r="N34" s="76">
        <f t="shared" si="11"/>
        <v>0.73023255813953492</v>
      </c>
      <c r="O34" s="76">
        <f t="shared" si="12"/>
        <v>0.6995753715498938</v>
      </c>
      <c r="P34" s="76">
        <f t="shared" si="13"/>
        <v>0.7101669195751138</v>
      </c>
      <c r="Q34" s="76">
        <f t="shared" si="14"/>
        <v>0.61965811965811968</v>
      </c>
      <c r="R34" s="76">
        <f t="shared" si="15"/>
        <v>0.6</v>
      </c>
      <c r="S34" s="76">
        <f t="shared" si="16"/>
        <v>0.63218390804597702</v>
      </c>
      <c r="T34" s="76">
        <f t="shared" si="17"/>
        <v>0.52727272727272723</v>
      </c>
      <c r="U34" s="76">
        <f>U7/T7</f>
        <v>0.53448275862068961</v>
      </c>
      <c r="V34" s="76"/>
      <c r="W34" s="76"/>
      <c r="X34" s="76"/>
      <c r="Y34" s="18"/>
    </row>
    <row r="35" spans="1:25" x14ac:dyDescent="0.3">
      <c r="A35" s="54" t="s">
        <v>6</v>
      </c>
      <c r="B35" s="76">
        <v>1</v>
      </c>
      <c r="C35" s="76">
        <f t="shared" si="21"/>
        <v>0.88000580383052818</v>
      </c>
      <c r="D35" s="76">
        <f t="shared" si="1"/>
        <v>0.90008244023083261</v>
      </c>
      <c r="E35" s="76">
        <f t="shared" si="2"/>
        <v>0.8800146546986628</v>
      </c>
      <c r="F35" s="76">
        <f t="shared" si="3"/>
        <v>0.93005828476269781</v>
      </c>
      <c r="G35" s="76">
        <f t="shared" si="4"/>
        <v>0.85989256938227399</v>
      </c>
      <c r="H35" s="76">
        <f t="shared" si="5"/>
        <v>0.88990109318063504</v>
      </c>
      <c r="I35" s="76">
        <f t="shared" si="6"/>
        <v>0.83006727113190992</v>
      </c>
      <c r="J35" s="76">
        <f t="shared" si="7"/>
        <v>0.78999295278365045</v>
      </c>
      <c r="K35" s="76">
        <f t="shared" si="8"/>
        <v>0.80017841213202501</v>
      </c>
      <c r="L35" s="76">
        <f t="shared" si="9"/>
        <v>0.78985507246376807</v>
      </c>
      <c r="M35" s="76">
        <f t="shared" si="10"/>
        <v>0.7699364855328158</v>
      </c>
      <c r="N35" s="76">
        <f t="shared" si="11"/>
        <v>0.78001833180568281</v>
      </c>
      <c r="O35" s="76">
        <f t="shared" si="12"/>
        <v>0.70975323149236191</v>
      </c>
      <c r="P35" s="76">
        <f t="shared" si="13"/>
        <v>0.69039735099337751</v>
      </c>
      <c r="Q35" s="76">
        <f t="shared" si="14"/>
        <v>0.64988009592326135</v>
      </c>
      <c r="R35" s="76">
        <f t="shared" si="15"/>
        <v>0.63837638376383765</v>
      </c>
      <c r="S35" s="76">
        <f t="shared" si="16"/>
        <v>0.56069364161849711</v>
      </c>
      <c r="T35" s="76">
        <f>T8/S8</f>
        <v>0.52577319587628868</v>
      </c>
      <c r="U35" s="76"/>
      <c r="V35" s="76"/>
      <c r="W35" s="76"/>
      <c r="X35" s="76"/>
      <c r="Y35" s="18"/>
    </row>
    <row r="36" spans="1:25" x14ac:dyDescent="0.3">
      <c r="A36" s="54" t="s">
        <v>7</v>
      </c>
      <c r="B36" s="76">
        <v>1</v>
      </c>
      <c r="C36" s="76">
        <f t="shared" si="21"/>
        <v>0.87995485964169839</v>
      </c>
      <c r="D36" s="76">
        <f t="shared" si="1"/>
        <v>0.89002885540237253</v>
      </c>
      <c r="E36" s="76">
        <f t="shared" si="2"/>
        <v>0.90994236311239196</v>
      </c>
      <c r="F36" s="76">
        <f t="shared" si="3"/>
        <v>0.90003958828186859</v>
      </c>
      <c r="G36" s="76">
        <f t="shared" si="4"/>
        <v>0.85990763140532223</v>
      </c>
      <c r="H36" s="76">
        <f t="shared" si="5"/>
        <v>0.86010230179028135</v>
      </c>
      <c r="I36" s="76">
        <f t="shared" si="6"/>
        <v>0.79988105857864999</v>
      </c>
      <c r="J36" s="76">
        <f t="shared" si="7"/>
        <v>0.83011152416356881</v>
      </c>
      <c r="K36" s="76">
        <f t="shared" si="8"/>
        <v>0.78011643528884911</v>
      </c>
      <c r="L36" s="76">
        <f t="shared" si="9"/>
        <v>0.8300803673938002</v>
      </c>
      <c r="M36" s="76">
        <f t="shared" si="10"/>
        <v>0.73997233748271096</v>
      </c>
      <c r="N36" s="76">
        <f t="shared" si="11"/>
        <v>0.72990654205607475</v>
      </c>
      <c r="O36" s="76">
        <f t="shared" si="12"/>
        <v>0.70038412291933416</v>
      </c>
      <c r="P36" s="76">
        <f t="shared" si="13"/>
        <v>0.65082266910420472</v>
      </c>
      <c r="Q36" s="76">
        <f t="shared" si="14"/>
        <v>0.6601123595505618</v>
      </c>
      <c r="R36" s="76">
        <f t="shared" si="15"/>
        <v>0.60851063829787233</v>
      </c>
      <c r="S36" s="76">
        <f>S9/R9</f>
        <v>0.57342657342657344</v>
      </c>
      <c r="T36" s="76"/>
      <c r="U36" s="76"/>
      <c r="V36" s="76"/>
      <c r="W36" s="76"/>
      <c r="X36" s="76"/>
      <c r="Y36" s="18"/>
    </row>
    <row r="37" spans="1:25" x14ac:dyDescent="0.3">
      <c r="A37" s="54" t="s">
        <v>8</v>
      </c>
      <c r="B37" s="76">
        <v>1</v>
      </c>
      <c r="C37" s="76">
        <f t="shared" si="21"/>
        <v>0.92999331997327994</v>
      </c>
      <c r="D37" s="76">
        <f t="shared" si="1"/>
        <v>0.91007039218503094</v>
      </c>
      <c r="E37" s="76">
        <f t="shared" si="2"/>
        <v>0.88003157063930548</v>
      </c>
      <c r="F37" s="76">
        <f t="shared" si="3"/>
        <v>0.90995515695067264</v>
      </c>
      <c r="G37" s="76">
        <f t="shared" si="4"/>
        <v>0.89000591366055593</v>
      </c>
      <c r="H37" s="76">
        <f t="shared" si="5"/>
        <v>0.85005537098560358</v>
      </c>
      <c r="I37" s="76">
        <f t="shared" si="6"/>
        <v>0.83011985409067224</v>
      </c>
      <c r="J37" s="76">
        <f t="shared" si="7"/>
        <v>0.839924670433145</v>
      </c>
      <c r="K37" s="76">
        <f t="shared" si="8"/>
        <v>0.82997010463378174</v>
      </c>
      <c r="L37" s="76">
        <f t="shared" si="9"/>
        <v>0.82980639351643404</v>
      </c>
      <c r="M37" s="76">
        <f t="shared" si="10"/>
        <v>0.79001627780792183</v>
      </c>
      <c r="N37" s="76">
        <f t="shared" si="11"/>
        <v>0.75</v>
      </c>
      <c r="O37" s="76">
        <f t="shared" si="12"/>
        <v>0.75</v>
      </c>
      <c r="P37" s="76">
        <f t="shared" si="13"/>
        <v>0.67032967032967028</v>
      </c>
      <c r="Q37" s="76">
        <f t="shared" si="14"/>
        <v>0.63023679417122036</v>
      </c>
      <c r="R37" s="76">
        <f>R10/Q10</f>
        <v>0.6502890173410405</v>
      </c>
      <c r="S37" s="76"/>
      <c r="T37" s="76"/>
      <c r="U37" s="76"/>
      <c r="V37" s="76"/>
      <c r="W37" s="76"/>
      <c r="X37" s="76"/>
      <c r="Y37" s="18"/>
    </row>
    <row r="38" spans="1:25" x14ac:dyDescent="0.3">
      <c r="A38" s="54" t="s">
        <v>9</v>
      </c>
      <c r="B38" s="76">
        <v>1</v>
      </c>
      <c r="C38" s="76">
        <f t="shared" si="21"/>
        <v>0.91003737319807798</v>
      </c>
      <c r="D38" s="76">
        <f t="shared" si="1"/>
        <v>0.94998533294221177</v>
      </c>
      <c r="E38" s="76">
        <f t="shared" si="2"/>
        <v>0.93994133086305387</v>
      </c>
      <c r="F38" s="76">
        <f t="shared" si="3"/>
        <v>0.87007227332457293</v>
      </c>
      <c r="G38" s="76">
        <f t="shared" si="4"/>
        <v>0.85992070983575608</v>
      </c>
      <c r="H38" s="76">
        <f t="shared" si="5"/>
        <v>0.87003293084522504</v>
      </c>
      <c r="I38" s="76">
        <f t="shared" si="6"/>
        <v>0.85011355034065106</v>
      </c>
      <c r="J38" s="76">
        <f t="shared" si="7"/>
        <v>0.85010388839418227</v>
      </c>
      <c r="K38" s="76">
        <f t="shared" si="8"/>
        <v>0.79015363128491622</v>
      </c>
      <c r="L38" s="76">
        <f t="shared" si="9"/>
        <v>0.79010163499779051</v>
      </c>
      <c r="M38" s="76">
        <f t="shared" si="10"/>
        <v>0.79026845637583898</v>
      </c>
      <c r="N38" s="76">
        <f t="shared" si="11"/>
        <v>0.77990092002830858</v>
      </c>
      <c r="O38" s="76">
        <f t="shared" si="12"/>
        <v>0.73956442831215974</v>
      </c>
      <c r="P38" s="76">
        <f t="shared" si="13"/>
        <v>0.67975460122699383</v>
      </c>
      <c r="Q38" s="76">
        <f>Q11/P11</f>
        <v>0.68050541516245489</v>
      </c>
      <c r="R38" s="76"/>
      <c r="S38" s="76"/>
      <c r="T38" s="76"/>
      <c r="U38" s="76"/>
      <c r="V38" s="76"/>
      <c r="W38" s="76"/>
      <c r="X38" s="76"/>
      <c r="Y38" s="18"/>
    </row>
    <row r="39" spans="1:25" x14ac:dyDescent="0.3">
      <c r="A39" s="54" t="s">
        <v>10</v>
      </c>
      <c r="B39" s="76">
        <v>1</v>
      </c>
      <c r="C39" s="76">
        <f t="shared" si="21"/>
        <v>0.89003578309936693</v>
      </c>
      <c r="D39" s="76">
        <f t="shared" si="1"/>
        <v>0.88000618524818308</v>
      </c>
      <c r="E39" s="76">
        <f t="shared" si="2"/>
        <v>0.87998594271657005</v>
      </c>
      <c r="F39" s="76">
        <f t="shared" si="3"/>
        <v>0.87000798722044725</v>
      </c>
      <c r="G39" s="76">
        <f t="shared" si="4"/>
        <v>0.87996327748450764</v>
      </c>
      <c r="H39" s="76">
        <f t="shared" si="5"/>
        <v>0.87010954616588421</v>
      </c>
      <c r="I39" s="76">
        <f t="shared" si="6"/>
        <v>0.80005995203836933</v>
      </c>
      <c r="J39" s="76">
        <f t="shared" si="7"/>
        <v>0.82015736230798053</v>
      </c>
      <c r="K39" s="76">
        <f t="shared" si="8"/>
        <v>0.79990863407948831</v>
      </c>
      <c r="L39" s="76">
        <f t="shared" si="9"/>
        <v>0.78983438035408338</v>
      </c>
      <c r="M39" s="76">
        <f t="shared" si="10"/>
        <v>0.79971077368040488</v>
      </c>
      <c r="N39" s="76">
        <f t="shared" si="11"/>
        <v>0.77034358047016271</v>
      </c>
      <c r="O39" s="76">
        <f t="shared" si="12"/>
        <v>0.7300469483568075</v>
      </c>
      <c r="P39" s="76">
        <f>P12/O12</f>
        <v>0.68971061093247588</v>
      </c>
      <c r="Q39" s="76"/>
      <c r="R39" s="76"/>
      <c r="S39" s="76"/>
      <c r="T39" s="76"/>
      <c r="U39" s="76"/>
      <c r="V39" s="76"/>
      <c r="W39" s="76"/>
      <c r="X39" s="76"/>
      <c r="Y39" s="18"/>
    </row>
    <row r="40" spans="1:25" x14ac:dyDescent="0.3">
      <c r="A40" s="54" t="s">
        <v>11</v>
      </c>
      <c r="B40" s="76">
        <v>1</v>
      </c>
      <c r="C40" s="76">
        <f t="shared" si="21"/>
        <v>0.9400534045393858</v>
      </c>
      <c r="D40" s="76">
        <f t="shared" si="1"/>
        <v>0.95000710126402499</v>
      </c>
      <c r="E40" s="76">
        <f t="shared" si="2"/>
        <v>0.88996860517267151</v>
      </c>
      <c r="F40" s="76">
        <f t="shared" si="3"/>
        <v>0.90996136401814209</v>
      </c>
      <c r="G40" s="76">
        <f t="shared" si="4"/>
        <v>0.86007014952925975</v>
      </c>
      <c r="H40" s="76">
        <f t="shared" si="5"/>
        <v>0.81991843743292547</v>
      </c>
      <c r="I40" s="76">
        <f t="shared" si="6"/>
        <v>0.80994764397905761</v>
      </c>
      <c r="J40" s="76">
        <f t="shared" si="7"/>
        <v>0.84001292824822238</v>
      </c>
      <c r="K40" s="76">
        <f t="shared" si="8"/>
        <v>0.83993843786071565</v>
      </c>
      <c r="L40" s="76">
        <f t="shared" si="9"/>
        <v>0.80989464040311498</v>
      </c>
      <c r="M40" s="76">
        <f t="shared" si="10"/>
        <v>0.75</v>
      </c>
      <c r="N40" s="76">
        <f t="shared" si="11"/>
        <v>0.76018099547511309</v>
      </c>
      <c r="O40" s="76">
        <f>O13/N13</f>
        <v>0.67956349206349209</v>
      </c>
      <c r="P40" s="76"/>
      <c r="Q40" s="76"/>
      <c r="R40" s="76"/>
      <c r="S40" s="76"/>
      <c r="T40" s="76"/>
      <c r="U40" s="76"/>
      <c r="V40" s="76"/>
      <c r="W40" s="76"/>
      <c r="X40" s="76"/>
      <c r="Y40" s="18"/>
    </row>
    <row r="41" spans="1:25" x14ac:dyDescent="0.3">
      <c r="A41" s="54" t="s">
        <v>12</v>
      </c>
      <c r="B41" s="76">
        <v>1</v>
      </c>
      <c r="C41" s="76">
        <f t="shared" si="21"/>
        <v>0.90001400364094664</v>
      </c>
      <c r="D41" s="76">
        <f t="shared" si="1"/>
        <v>0.92998288470515011</v>
      </c>
      <c r="E41" s="76">
        <f t="shared" si="2"/>
        <v>0.93993642295465951</v>
      </c>
      <c r="F41" s="76">
        <f t="shared" si="3"/>
        <v>0.88002847988608046</v>
      </c>
      <c r="G41" s="76">
        <f t="shared" si="4"/>
        <v>0.90999190938511332</v>
      </c>
      <c r="H41" s="76">
        <f t="shared" si="5"/>
        <v>0.85996888197377197</v>
      </c>
      <c r="I41" s="76">
        <f t="shared" si="6"/>
        <v>0.81002843111915224</v>
      </c>
      <c r="J41" s="76">
        <f t="shared" si="7"/>
        <v>0.81014677728142948</v>
      </c>
      <c r="K41" s="76">
        <f t="shared" si="8"/>
        <v>0.81016148089799134</v>
      </c>
      <c r="L41" s="76">
        <f t="shared" si="9"/>
        <v>0.77005347593582885</v>
      </c>
      <c r="M41" s="76">
        <f t="shared" si="10"/>
        <v>0.78030303030303028</v>
      </c>
      <c r="N41" s="76">
        <f>N14/M14</f>
        <v>0.72977346278317157</v>
      </c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18"/>
    </row>
    <row r="42" spans="1:25" x14ac:dyDescent="0.3">
      <c r="A42" s="54" t="s">
        <v>13</v>
      </c>
      <c r="B42" s="76">
        <v>1</v>
      </c>
      <c r="C42" s="76">
        <f t="shared" si="21"/>
        <v>0.88998513312609817</v>
      </c>
      <c r="D42" s="76">
        <f t="shared" si="1"/>
        <v>0.89005315110098704</v>
      </c>
      <c r="E42" s="76">
        <f t="shared" si="2"/>
        <v>0.91997952567821195</v>
      </c>
      <c r="F42" s="76">
        <f t="shared" si="3"/>
        <v>0.85997774480712164</v>
      </c>
      <c r="G42" s="76">
        <f t="shared" si="4"/>
        <v>0.86995902523183088</v>
      </c>
      <c r="H42" s="76">
        <f t="shared" si="5"/>
        <v>0.85994050570153691</v>
      </c>
      <c r="I42" s="76">
        <f t="shared" si="6"/>
        <v>0.82012107235514553</v>
      </c>
      <c r="J42" s="76">
        <f t="shared" si="7"/>
        <v>0.82003514938488575</v>
      </c>
      <c r="K42" s="76">
        <f t="shared" si="8"/>
        <v>0.82983283326189461</v>
      </c>
      <c r="L42" s="76">
        <f t="shared" si="9"/>
        <v>0.82024793388429751</v>
      </c>
      <c r="M42" s="76">
        <f>M15/L15</f>
        <v>0.79030226700251893</v>
      </c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18"/>
    </row>
    <row r="43" spans="1:25" x14ac:dyDescent="0.3">
      <c r="A43" s="54" t="s">
        <v>14</v>
      </c>
      <c r="B43" s="76">
        <v>1</v>
      </c>
      <c r="C43" s="76">
        <f t="shared" si="21"/>
        <v>0.93004235431575877</v>
      </c>
      <c r="D43" s="76">
        <f t="shared" si="1"/>
        <v>0.95006281407035176</v>
      </c>
      <c r="E43" s="76">
        <f t="shared" si="2"/>
        <v>0.89008264462809916</v>
      </c>
      <c r="F43" s="76">
        <f t="shared" si="3"/>
        <v>0.85998142989786441</v>
      </c>
      <c r="G43" s="76">
        <f t="shared" si="4"/>
        <v>0.83999136255668327</v>
      </c>
      <c r="H43" s="76">
        <f t="shared" si="5"/>
        <v>0.82005141388174807</v>
      </c>
      <c r="I43" s="76">
        <f t="shared" si="6"/>
        <v>0.85987460815047023</v>
      </c>
      <c r="J43" s="76">
        <f t="shared" si="7"/>
        <v>0.86000729128691211</v>
      </c>
      <c r="K43" s="76">
        <f t="shared" si="8"/>
        <v>0.8401865197117423</v>
      </c>
      <c r="L43" s="76">
        <f>L16/K16</f>
        <v>0.82996972754793141</v>
      </c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18"/>
    </row>
    <row r="44" spans="1:25" x14ac:dyDescent="0.3">
      <c r="A44" s="54" t="s">
        <v>15</v>
      </c>
      <c r="B44" s="76">
        <v>1</v>
      </c>
      <c r="C44" s="76">
        <f t="shared" si="21"/>
        <v>0.8900680272108844</v>
      </c>
      <c r="D44" s="76">
        <f t="shared" si="1"/>
        <v>0.90003057169061451</v>
      </c>
      <c r="E44" s="76">
        <f t="shared" si="2"/>
        <v>0.92000679347826086</v>
      </c>
      <c r="F44" s="76">
        <f t="shared" si="3"/>
        <v>0.93003507476462988</v>
      </c>
      <c r="G44" s="76">
        <f t="shared" si="4"/>
        <v>0.84994045256053985</v>
      </c>
      <c r="H44" s="76">
        <f t="shared" si="5"/>
        <v>0.84002802428771606</v>
      </c>
      <c r="I44" s="76">
        <f t="shared" si="6"/>
        <v>0.83986655546288569</v>
      </c>
      <c r="J44" s="76">
        <f t="shared" si="7"/>
        <v>0.82985766302548825</v>
      </c>
      <c r="K44" s="76">
        <f>K17/J17</f>
        <v>0.80015955325089749</v>
      </c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18"/>
    </row>
    <row r="45" spans="1:25" x14ac:dyDescent="0.3">
      <c r="A45" s="54" t="s">
        <v>16</v>
      </c>
      <c r="B45" s="76">
        <v>1</v>
      </c>
      <c r="C45" s="76">
        <f t="shared" si="21"/>
        <v>0.90998931623931623</v>
      </c>
      <c r="D45" s="76">
        <f t="shared" si="1"/>
        <v>0.93997651893161138</v>
      </c>
      <c r="E45" s="76">
        <f t="shared" si="2"/>
        <v>0.94004683840749415</v>
      </c>
      <c r="F45" s="76">
        <f t="shared" si="3"/>
        <v>0.89005148646404253</v>
      </c>
      <c r="G45" s="76">
        <f t="shared" si="4"/>
        <v>0.89998133980220185</v>
      </c>
      <c r="H45" s="76">
        <f t="shared" si="5"/>
        <v>0.87995023844080444</v>
      </c>
      <c r="I45" s="76">
        <f t="shared" si="6"/>
        <v>0.86993402450518376</v>
      </c>
      <c r="J45" s="76">
        <f>J18/I18</f>
        <v>0.85996749729144095</v>
      </c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18"/>
    </row>
    <row r="46" spans="1:25" x14ac:dyDescent="0.3">
      <c r="A46" s="54" t="s">
        <v>17</v>
      </c>
      <c r="B46" s="76">
        <v>1</v>
      </c>
      <c r="C46" s="76">
        <f t="shared" si="21"/>
        <v>0.93006993006993011</v>
      </c>
      <c r="D46" s="76">
        <f t="shared" si="1"/>
        <v>0.91995614035087714</v>
      </c>
      <c r="E46" s="76">
        <f t="shared" si="2"/>
        <v>0.94006470287757538</v>
      </c>
      <c r="F46" s="76">
        <f t="shared" si="3"/>
        <v>0.90001811266074982</v>
      </c>
      <c r="G46" s="76">
        <f t="shared" si="4"/>
        <v>0.85007043670758708</v>
      </c>
      <c r="H46" s="76">
        <f t="shared" si="5"/>
        <v>0.87002840909090906</v>
      </c>
      <c r="I46" s="76">
        <f>I19/H19</f>
        <v>0.82993197278911568</v>
      </c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18"/>
    </row>
    <row r="47" spans="1:25" x14ac:dyDescent="0.3">
      <c r="A47" s="54" t="s">
        <v>18</v>
      </c>
      <c r="B47" s="76">
        <v>1</v>
      </c>
      <c r="C47" s="76">
        <f t="shared" si="21"/>
        <v>0.90006788866259335</v>
      </c>
      <c r="D47" s="76">
        <f t="shared" si="1"/>
        <v>0.95006788354201233</v>
      </c>
      <c r="E47" s="76">
        <f t="shared" si="2"/>
        <v>0.92997777072086374</v>
      </c>
      <c r="F47" s="76">
        <f t="shared" si="3"/>
        <v>0.9199248762164931</v>
      </c>
      <c r="G47" s="76">
        <f t="shared" si="4"/>
        <v>0.89996288047512996</v>
      </c>
      <c r="H47" s="76">
        <f>H20/G20</f>
        <v>0.87997525262940812</v>
      </c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18"/>
    </row>
    <row r="48" spans="1:25" x14ac:dyDescent="0.3">
      <c r="A48" s="54" t="s">
        <v>19</v>
      </c>
      <c r="B48" s="76">
        <v>1</v>
      </c>
      <c r="C48" s="76">
        <f t="shared" si="21"/>
        <v>0.92996270203066722</v>
      </c>
      <c r="D48" s="76">
        <f t="shared" si="1"/>
        <v>0.93003565062388593</v>
      </c>
      <c r="E48" s="76">
        <f t="shared" si="2"/>
        <v>0.88005111004631853</v>
      </c>
      <c r="F48" s="76">
        <f t="shared" si="3"/>
        <v>0.91996370235934666</v>
      </c>
      <c r="G48" s="76">
        <f>G21/F21</f>
        <v>0.85006904714933917</v>
      </c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18"/>
    </row>
    <row r="49" spans="1:25" x14ac:dyDescent="0.3">
      <c r="A49" s="54" t="s">
        <v>20</v>
      </c>
      <c r="B49" s="76">
        <v>1</v>
      </c>
      <c r="C49" s="76">
        <f t="shared" si="21"/>
        <v>0.91994099503821913</v>
      </c>
      <c r="D49" s="76">
        <f t="shared" si="1"/>
        <v>0.9</v>
      </c>
      <c r="E49" s="76">
        <f t="shared" si="2"/>
        <v>0.87998056365403299</v>
      </c>
      <c r="F49" s="76">
        <f>F22/E22</f>
        <v>0.85993005705871528</v>
      </c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18"/>
    </row>
    <row r="50" spans="1:25" x14ac:dyDescent="0.3">
      <c r="A50" s="54" t="s">
        <v>21</v>
      </c>
      <c r="B50" s="76">
        <v>1</v>
      </c>
      <c r="C50" s="76">
        <f t="shared" si="21"/>
        <v>0.88994359609299767</v>
      </c>
      <c r="D50" s="76">
        <f t="shared" si="1"/>
        <v>0.9100324625135261</v>
      </c>
      <c r="E50" s="76">
        <f>E23/D23</f>
        <v>0.93001528792254118</v>
      </c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18"/>
    </row>
    <row r="51" spans="1:25" x14ac:dyDescent="0.3">
      <c r="A51" s="54" t="s">
        <v>22</v>
      </c>
      <c r="B51" s="76">
        <v>1</v>
      </c>
      <c r="C51" s="76">
        <f t="shared" si="21"/>
        <v>0.88002296211251441</v>
      </c>
      <c r="D51" s="76">
        <f>D24/C24</f>
        <v>0.94993476842791913</v>
      </c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18"/>
    </row>
    <row r="52" spans="1:25" x14ac:dyDescent="0.3">
      <c r="A52" s="54" t="s">
        <v>23</v>
      </c>
      <c r="B52" s="76">
        <v>1</v>
      </c>
      <c r="C52" s="76">
        <f>C25/B25</f>
        <v>0.94003703176185727</v>
      </c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18"/>
    </row>
    <row r="53" spans="1:25" ht="17.25" thickBot="1" x14ac:dyDescent="0.35">
      <c r="A53" s="59" t="s">
        <v>24</v>
      </c>
      <c r="B53" s="77">
        <v>1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20"/>
    </row>
    <row r="54" spans="1:25" ht="17.25" thickBot="1" x14ac:dyDescent="0.35"/>
    <row r="55" spans="1:25" ht="17.25" thickBot="1" x14ac:dyDescent="0.35">
      <c r="A55" s="86" t="s">
        <v>54</v>
      </c>
      <c r="B55" s="87">
        <f>AVERAGE(B50:B53)</f>
        <v>1</v>
      </c>
      <c r="C55" s="87">
        <f>AVERAGE(C49:C52)</f>
        <v>0.90748614625139712</v>
      </c>
      <c r="D55" s="87">
        <f>AVERAGE(D48:D51)</f>
        <v>0.92250072039133291</v>
      </c>
      <c r="E55" s="87">
        <f>AVERAGE(E47:E50)</f>
        <v>0.90500618308593905</v>
      </c>
      <c r="F55" s="87">
        <f>AVERAGE(F46:F49)</f>
        <v>0.89995918707382627</v>
      </c>
      <c r="G55" s="87">
        <f>AVERAGE(G45:G48)</f>
        <v>0.87502092603356452</v>
      </c>
      <c r="H55" s="87">
        <f>AVERAGE(H44:H47)</f>
        <v>0.86749548111220942</v>
      </c>
      <c r="I55" s="87">
        <f>AVERAGE(I43:I46)</f>
        <v>0.84990179022691381</v>
      </c>
      <c r="J55" s="87">
        <f>AVERAGE(J42:J45)</f>
        <v>0.84246690024718185</v>
      </c>
      <c r="K55" s="87">
        <f>AVERAGE(K41:K44)</f>
        <v>0.82008509678063135</v>
      </c>
      <c r="L55" s="87">
        <f>AVERAGE(L40:L43)</f>
        <v>0.80754144444279319</v>
      </c>
      <c r="M55" s="87">
        <f>AVERAGE(M39:M42)</f>
        <v>0.78007901774648847</v>
      </c>
      <c r="N55" s="87">
        <f>AVERAGE(N38:N41)</f>
        <v>0.76004973968918899</v>
      </c>
      <c r="O55" s="87">
        <f>AVERAGE(O37:O40)</f>
        <v>0.72479371718311481</v>
      </c>
      <c r="P55" s="87">
        <f>AVERAGE(P36:P39)</f>
        <v>0.6726543878983362</v>
      </c>
      <c r="Q55" s="87">
        <f>AVERAGE(Q35:Q38)</f>
        <v>0.65518366620187463</v>
      </c>
      <c r="R55" s="87">
        <f>AVERAGE(R34:R37)</f>
        <v>0.62429400985068761</v>
      </c>
      <c r="S55" s="87">
        <f>AVERAGE(S33:S36)</f>
        <v>0.58203994829853511</v>
      </c>
      <c r="T55" s="87">
        <f>AVERAGE(T32:T35)</f>
        <v>0.53605262055087077</v>
      </c>
      <c r="U55" s="87">
        <f>AVERAGE(U31:U34)</f>
        <v>0.54342576371420592</v>
      </c>
      <c r="V55" s="87">
        <f>AVERAGE(V30:V33)</f>
        <v>0.49554884453781511</v>
      </c>
      <c r="W55" s="87">
        <f>AVERAGE(W30:W32)</f>
        <v>0.48888888888888893</v>
      </c>
      <c r="X55" s="87">
        <f>AVERAGE(X30:X31)</f>
        <v>0.4642857142857143</v>
      </c>
      <c r="Y55" s="88">
        <f>AVERAGE(Y30)</f>
        <v>0.33333333333333331</v>
      </c>
    </row>
    <row r="57" spans="1:25" ht="17.25" thickBot="1" x14ac:dyDescent="0.35">
      <c r="A57" s="2" t="s">
        <v>78</v>
      </c>
    </row>
    <row r="58" spans="1:25" ht="17.25" thickBot="1" x14ac:dyDescent="0.35">
      <c r="A58" s="46" t="s">
        <v>0</v>
      </c>
      <c r="B58" s="31">
        <v>1</v>
      </c>
      <c r="C58" s="31" t="s">
        <v>55</v>
      </c>
      <c r="D58" s="31" t="s">
        <v>56</v>
      </c>
      <c r="E58" s="31" t="s">
        <v>57</v>
      </c>
      <c r="F58" s="31" t="s">
        <v>58</v>
      </c>
      <c r="G58" s="31" t="s">
        <v>59</v>
      </c>
      <c r="H58" s="31" t="s">
        <v>60</v>
      </c>
      <c r="I58" s="31" t="s">
        <v>61</v>
      </c>
      <c r="J58" s="31" t="s">
        <v>62</v>
      </c>
      <c r="K58" s="31" t="s">
        <v>63</v>
      </c>
      <c r="L58" s="31" t="s">
        <v>64</v>
      </c>
      <c r="M58" s="31" t="s">
        <v>65</v>
      </c>
      <c r="N58" s="31" t="s">
        <v>66</v>
      </c>
      <c r="O58" s="31" t="s">
        <v>67</v>
      </c>
      <c r="P58" s="31" t="s">
        <v>68</v>
      </c>
      <c r="Q58" s="31" t="s">
        <v>69</v>
      </c>
      <c r="R58" s="31" t="s">
        <v>70</v>
      </c>
      <c r="S58" s="31" t="s">
        <v>71</v>
      </c>
      <c r="T58" s="31" t="s">
        <v>72</v>
      </c>
      <c r="U58" s="31" t="s">
        <v>73</v>
      </c>
      <c r="V58" s="31" t="s">
        <v>74</v>
      </c>
      <c r="W58" s="31" t="s">
        <v>75</v>
      </c>
      <c r="X58" s="31" t="s">
        <v>76</v>
      </c>
      <c r="Y58" s="28" t="s">
        <v>77</v>
      </c>
    </row>
    <row r="59" spans="1:25" ht="17.25" thickTop="1" x14ac:dyDescent="0.3">
      <c r="A59" s="54" t="s">
        <v>1</v>
      </c>
      <c r="B59" s="76">
        <f>B30</f>
        <v>1</v>
      </c>
      <c r="C59" s="76">
        <f t="shared" ref="C59:C81" si="22">C30</f>
        <v>0.93002408348943</v>
      </c>
      <c r="D59" s="76">
        <f t="shared" ref="D59:D80" si="23">D30</f>
        <v>0.90001438641922027</v>
      </c>
      <c r="E59" s="76">
        <f t="shared" ref="E59:E79" si="24">E30</f>
        <v>0.89002557544757033</v>
      </c>
      <c r="F59" s="76">
        <f t="shared" ref="F59:F78" si="25">F30</f>
        <v>0.89008620689655171</v>
      </c>
      <c r="G59" s="76">
        <f t="shared" ref="G59:G77" si="26">G30</f>
        <v>0.85008071025020182</v>
      </c>
      <c r="H59" s="76">
        <f t="shared" ref="H59:H76" si="27">H30</f>
        <v>0.84001898884405413</v>
      </c>
      <c r="I59" s="76">
        <f t="shared" ref="I59:I75" si="28">I30</f>
        <v>0.79994348686069516</v>
      </c>
      <c r="J59" s="76">
        <f t="shared" ref="J59:J74" si="29">J30</f>
        <v>0.84987636877428474</v>
      </c>
      <c r="K59" s="76">
        <f t="shared" ref="K59:K73" si="30">K30</f>
        <v>0.84995843724023279</v>
      </c>
      <c r="L59" s="76">
        <f t="shared" ref="L59:L72" si="31">L30</f>
        <v>0.77017114914425433</v>
      </c>
      <c r="M59" s="76">
        <f t="shared" ref="M59:M71" si="32">M30</f>
        <v>0.76</v>
      </c>
      <c r="N59" s="76">
        <f t="shared" ref="N59:N70" si="33">N30</f>
        <v>0.74018379281537172</v>
      </c>
      <c r="O59" s="76">
        <f t="shared" ref="O59:O69" si="34">O30</f>
        <v>0.68961625282167038</v>
      </c>
      <c r="P59" s="76">
        <f t="shared" ref="P59:P68" si="35">P30</f>
        <v>0.65957446808510634</v>
      </c>
      <c r="Q59" s="76">
        <f t="shared" ref="Q59:Q67" si="36">Q30</f>
        <v>0.64019851116625315</v>
      </c>
      <c r="R59" s="76">
        <f t="shared" ref="R59:R66" si="37">R30</f>
        <v>0.60852713178294571</v>
      </c>
      <c r="S59" s="76">
        <f t="shared" ref="S59:S65" si="38">S30</f>
        <v>0.56050955414012738</v>
      </c>
      <c r="T59" s="76">
        <f t="shared" ref="T59:T64" si="39">T30</f>
        <v>0.60227272727272729</v>
      </c>
      <c r="U59" s="76">
        <f t="shared" ref="U59:U63" si="40">U30</f>
        <v>0.52830188679245282</v>
      </c>
      <c r="V59" s="76">
        <f t="shared" ref="V59:V62" si="41">V30</f>
        <v>0.5</v>
      </c>
      <c r="W59" s="76">
        <f t="shared" ref="W59:W61" si="42">W30</f>
        <v>0.5</v>
      </c>
      <c r="X59" s="76">
        <f t="shared" ref="X59:X60" si="43">X30</f>
        <v>0.42857142857142855</v>
      </c>
      <c r="Y59" s="82">
        <f>Y30</f>
        <v>0.33333333333333331</v>
      </c>
    </row>
    <row r="60" spans="1:25" x14ac:dyDescent="0.3">
      <c r="A60" s="54" t="s">
        <v>2</v>
      </c>
      <c r="B60" s="76">
        <f t="shared" ref="B60:B82" si="44">B31</f>
        <v>1</v>
      </c>
      <c r="C60" s="76">
        <f t="shared" si="22"/>
        <v>0.90007178750897343</v>
      </c>
      <c r="D60" s="76">
        <f t="shared" si="23"/>
        <v>0.95007178178337848</v>
      </c>
      <c r="E60" s="76">
        <f t="shared" si="24"/>
        <v>0.8999328408327737</v>
      </c>
      <c r="F60" s="76">
        <f t="shared" si="25"/>
        <v>0.91007462686567164</v>
      </c>
      <c r="G60" s="76">
        <f t="shared" si="26"/>
        <v>0.88007380073800734</v>
      </c>
      <c r="H60" s="76">
        <f t="shared" si="27"/>
        <v>0.8600046587467971</v>
      </c>
      <c r="I60" s="76">
        <f t="shared" si="28"/>
        <v>0.86998916576381369</v>
      </c>
      <c r="J60" s="76">
        <f t="shared" si="29"/>
        <v>0.84993773349937729</v>
      </c>
      <c r="K60" s="76">
        <f t="shared" si="30"/>
        <v>0.85018315018315016</v>
      </c>
      <c r="L60" s="76">
        <f t="shared" si="31"/>
        <v>0.77983627746660922</v>
      </c>
      <c r="M60" s="76">
        <f t="shared" si="32"/>
        <v>0.78011049723756909</v>
      </c>
      <c r="N60" s="76">
        <f t="shared" si="33"/>
        <v>0.73016997167138808</v>
      </c>
      <c r="O60" s="76">
        <f t="shared" si="34"/>
        <v>0.70029097963142584</v>
      </c>
      <c r="P60" s="76">
        <f t="shared" si="35"/>
        <v>0.67036011080332414</v>
      </c>
      <c r="Q60" s="76">
        <f t="shared" si="36"/>
        <v>0.67975206611570249</v>
      </c>
      <c r="R60" s="76">
        <f t="shared" si="37"/>
        <v>0.59878419452887544</v>
      </c>
      <c r="S60" s="76">
        <f t="shared" si="38"/>
        <v>0.59898477157360408</v>
      </c>
      <c r="T60" s="76">
        <f t="shared" si="39"/>
        <v>0.55084745762711862</v>
      </c>
      <c r="U60" s="76">
        <f t="shared" si="40"/>
        <v>0.52307692307692311</v>
      </c>
      <c r="V60" s="76">
        <f t="shared" si="41"/>
        <v>0.47058823529411764</v>
      </c>
      <c r="W60" s="76">
        <f t="shared" si="42"/>
        <v>0.5</v>
      </c>
      <c r="X60" s="76">
        <f t="shared" si="43"/>
        <v>0.5</v>
      </c>
      <c r="Y60" s="82">
        <f>Y$55</f>
        <v>0.33333333333333331</v>
      </c>
    </row>
    <row r="61" spans="1:25" x14ac:dyDescent="0.3">
      <c r="A61" s="54" t="s">
        <v>3</v>
      </c>
      <c r="B61" s="76">
        <f t="shared" si="44"/>
        <v>1</v>
      </c>
      <c r="C61" s="76">
        <f t="shared" si="22"/>
        <v>0.93001735106998262</v>
      </c>
      <c r="D61" s="76">
        <f t="shared" si="23"/>
        <v>0.8899253731343284</v>
      </c>
      <c r="E61" s="76">
        <f t="shared" si="24"/>
        <v>0.88993710691823902</v>
      </c>
      <c r="F61" s="76">
        <f t="shared" si="25"/>
        <v>0.91009030231645072</v>
      </c>
      <c r="G61" s="76">
        <f t="shared" si="26"/>
        <v>0.85008628127696295</v>
      </c>
      <c r="H61" s="76">
        <f t="shared" si="27"/>
        <v>0.88987566607460034</v>
      </c>
      <c r="I61" s="76">
        <f t="shared" si="28"/>
        <v>0.8599942971200456</v>
      </c>
      <c r="J61" s="76">
        <f t="shared" si="29"/>
        <v>0.80006631299734743</v>
      </c>
      <c r="K61" s="76">
        <f t="shared" si="30"/>
        <v>0.81019477828429343</v>
      </c>
      <c r="L61" s="76">
        <f t="shared" si="31"/>
        <v>0.8</v>
      </c>
      <c r="M61" s="76">
        <f t="shared" si="32"/>
        <v>0.76023017902813295</v>
      </c>
      <c r="N61" s="76">
        <f t="shared" si="33"/>
        <v>0.71993271656854496</v>
      </c>
      <c r="O61" s="76">
        <f t="shared" si="34"/>
        <v>0.71028037383177567</v>
      </c>
      <c r="P61" s="76">
        <f t="shared" si="35"/>
        <v>0.67927631578947367</v>
      </c>
      <c r="Q61" s="76">
        <f t="shared" si="36"/>
        <v>0.69007263922518158</v>
      </c>
      <c r="R61" s="76">
        <f t="shared" si="37"/>
        <v>0.63859649122807016</v>
      </c>
      <c r="S61" s="76">
        <f t="shared" si="38"/>
        <v>0.60989010989010994</v>
      </c>
      <c r="T61" s="76">
        <f t="shared" si="39"/>
        <v>0.53153153153153154</v>
      </c>
      <c r="U61" s="76">
        <f t="shared" si="40"/>
        <v>0.5423728813559322</v>
      </c>
      <c r="V61" s="76">
        <f t="shared" si="41"/>
        <v>0.46875</v>
      </c>
      <c r="W61" s="76">
        <f t="shared" si="42"/>
        <v>0.46666666666666667</v>
      </c>
      <c r="X61" s="76">
        <f t="shared" ref="X61:Y76" si="45">X$55</f>
        <v>0.4642857142857143</v>
      </c>
      <c r="Y61" s="82">
        <f t="shared" si="45"/>
        <v>0.33333333333333331</v>
      </c>
    </row>
    <row r="62" spans="1:25" x14ac:dyDescent="0.3">
      <c r="A62" s="54" t="s">
        <v>4</v>
      </c>
      <c r="B62" s="76">
        <f t="shared" si="44"/>
        <v>1</v>
      </c>
      <c r="C62" s="76">
        <f t="shared" si="22"/>
        <v>0.9</v>
      </c>
      <c r="D62" s="76">
        <f t="shared" si="23"/>
        <v>0.91000299490865533</v>
      </c>
      <c r="E62" s="76">
        <f t="shared" si="24"/>
        <v>0.90998848115846631</v>
      </c>
      <c r="F62" s="76">
        <f t="shared" si="25"/>
        <v>0.92007233273056055</v>
      </c>
      <c r="G62" s="76">
        <f t="shared" si="26"/>
        <v>0.87991352201257866</v>
      </c>
      <c r="H62" s="76">
        <f t="shared" si="27"/>
        <v>0.84989948626312262</v>
      </c>
      <c r="I62" s="76">
        <f t="shared" si="28"/>
        <v>0.82996057818659663</v>
      </c>
      <c r="J62" s="76">
        <f t="shared" si="29"/>
        <v>0.86003799873337561</v>
      </c>
      <c r="K62" s="76">
        <f t="shared" si="30"/>
        <v>0.80007363770250373</v>
      </c>
      <c r="L62" s="76">
        <f t="shared" si="31"/>
        <v>0.79015186378278879</v>
      </c>
      <c r="M62" s="76">
        <f t="shared" si="32"/>
        <v>0.76994758299359345</v>
      </c>
      <c r="N62" s="76">
        <f t="shared" si="33"/>
        <v>0.77004538577912252</v>
      </c>
      <c r="O62" s="76">
        <f t="shared" si="34"/>
        <v>0.72986247544204319</v>
      </c>
      <c r="P62" s="76">
        <f t="shared" si="35"/>
        <v>0.67967698519515474</v>
      </c>
      <c r="Q62" s="76">
        <f t="shared" si="36"/>
        <v>0.6198019801980198</v>
      </c>
      <c r="R62" s="76">
        <f t="shared" si="37"/>
        <v>0.61980830670926512</v>
      </c>
      <c r="S62" s="76">
        <f t="shared" si="38"/>
        <v>0.56185567010309279</v>
      </c>
      <c r="T62" s="76">
        <f t="shared" si="39"/>
        <v>0.55963302752293576</v>
      </c>
      <c r="U62" s="76">
        <f t="shared" si="40"/>
        <v>0.57377049180327866</v>
      </c>
      <c r="V62" s="76">
        <f t="shared" si="41"/>
        <v>0.54285714285714282</v>
      </c>
      <c r="W62" s="76">
        <f t="shared" ref="W62:Y77" si="46">W$55</f>
        <v>0.48888888888888893</v>
      </c>
      <c r="X62" s="76">
        <f t="shared" si="45"/>
        <v>0.4642857142857143</v>
      </c>
      <c r="Y62" s="82">
        <f t="shared" si="45"/>
        <v>0.33333333333333331</v>
      </c>
    </row>
    <row r="63" spans="1:25" x14ac:dyDescent="0.3">
      <c r="A63" s="54" t="s">
        <v>5</v>
      </c>
      <c r="B63" s="76">
        <f t="shared" si="44"/>
        <v>1</v>
      </c>
      <c r="C63" s="76">
        <f t="shared" si="22"/>
        <v>0.94999268898961842</v>
      </c>
      <c r="D63" s="76">
        <f t="shared" si="23"/>
        <v>0.89995382484223485</v>
      </c>
      <c r="E63" s="76">
        <f t="shared" si="24"/>
        <v>0.89994869163673674</v>
      </c>
      <c r="F63" s="76">
        <f t="shared" si="25"/>
        <v>0.88996579247434437</v>
      </c>
      <c r="G63" s="76">
        <f t="shared" si="26"/>
        <v>0.91010036301516117</v>
      </c>
      <c r="H63" s="76">
        <f t="shared" si="27"/>
        <v>0.87001407789770058</v>
      </c>
      <c r="I63" s="76">
        <f t="shared" si="28"/>
        <v>0.83009708737864074</v>
      </c>
      <c r="J63" s="76">
        <f t="shared" si="29"/>
        <v>0.8200129954515919</v>
      </c>
      <c r="K63" s="76">
        <f t="shared" si="30"/>
        <v>0.82012678288431062</v>
      </c>
      <c r="L63" s="76">
        <f t="shared" si="31"/>
        <v>0.81980676328502411</v>
      </c>
      <c r="M63" s="76">
        <f t="shared" si="32"/>
        <v>0.76016499705362406</v>
      </c>
      <c r="N63" s="76">
        <f t="shared" si="33"/>
        <v>0.73023255813953492</v>
      </c>
      <c r="O63" s="76">
        <f t="shared" si="34"/>
        <v>0.6995753715498938</v>
      </c>
      <c r="P63" s="76">
        <f t="shared" si="35"/>
        <v>0.7101669195751138</v>
      </c>
      <c r="Q63" s="76">
        <f t="shared" si="36"/>
        <v>0.61965811965811968</v>
      </c>
      <c r="R63" s="76">
        <f t="shared" si="37"/>
        <v>0.6</v>
      </c>
      <c r="S63" s="76">
        <f t="shared" si="38"/>
        <v>0.63218390804597702</v>
      </c>
      <c r="T63" s="76">
        <f t="shared" si="39"/>
        <v>0.52727272727272723</v>
      </c>
      <c r="U63" s="76">
        <f t="shared" si="40"/>
        <v>0.53448275862068961</v>
      </c>
      <c r="V63" s="76">
        <f t="shared" ref="V63:Y78" si="47">V$55</f>
        <v>0.49554884453781511</v>
      </c>
      <c r="W63" s="76">
        <f t="shared" si="46"/>
        <v>0.48888888888888893</v>
      </c>
      <c r="X63" s="76">
        <f t="shared" si="45"/>
        <v>0.4642857142857143</v>
      </c>
      <c r="Y63" s="82">
        <f t="shared" si="45"/>
        <v>0.33333333333333331</v>
      </c>
    </row>
    <row r="64" spans="1:25" x14ac:dyDescent="0.3">
      <c r="A64" s="54" t="s">
        <v>6</v>
      </c>
      <c r="B64" s="76">
        <f t="shared" si="44"/>
        <v>1</v>
      </c>
      <c r="C64" s="76">
        <f t="shared" si="22"/>
        <v>0.88000580383052818</v>
      </c>
      <c r="D64" s="76">
        <f t="shared" si="23"/>
        <v>0.90008244023083261</v>
      </c>
      <c r="E64" s="76">
        <f t="shared" si="24"/>
        <v>0.8800146546986628</v>
      </c>
      <c r="F64" s="76">
        <f t="shared" si="25"/>
        <v>0.93005828476269781</v>
      </c>
      <c r="G64" s="76">
        <f t="shared" si="26"/>
        <v>0.85989256938227399</v>
      </c>
      <c r="H64" s="76">
        <f t="shared" si="27"/>
        <v>0.88990109318063504</v>
      </c>
      <c r="I64" s="76">
        <f t="shared" si="28"/>
        <v>0.83006727113190992</v>
      </c>
      <c r="J64" s="76">
        <f t="shared" si="29"/>
        <v>0.78999295278365045</v>
      </c>
      <c r="K64" s="76">
        <f t="shared" si="30"/>
        <v>0.80017841213202501</v>
      </c>
      <c r="L64" s="76">
        <f t="shared" si="31"/>
        <v>0.78985507246376807</v>
      </c>
      <c r="M64" s="76">
        <f t="shared" si="32"/>
        <v>0.7699364855328158</v>
      </c>
      <c r="N64" s="76">
        <f t="shared" si="33"/>
        <v>0.78001833180568281</v>
      </c>
      <c r="O64" s="76">
        <f t="shared" si="34"/>
        <v>0.70975323149236191</v>
      </c>
      <c r="P64" s="76">
        <f t="shared" si="35"/>
        <v>0.69039735099337751</v>
      </c>
      <c r="Q64" s="76">
        <f t="shared" si="36"/>
        <v>0.64988009592326135</v>
      </c>
      <c r="R64" s="76">
        <f t="shared" si="37"/>
        <v>0.63837638376383765</v>
      </c>
      <c r="S64" s="76">
        <f t="shared" si="38"/>
        <v>0.56069364161849711</v>
      </c>
      <c r="T64" s="76">
        <f t="shared" si="39"/>
        <v>0.52577319587628868</v>
      </c>
      <c r="U64" s="76">
        <f t="shared" ref="U64:Y79" si="48">U$55</f>
        <v>0.54342576371420592</v>
      </c>
      <c r="V64" s="76">
        <f t="shared" si="47"/>
        <v>0.49554884453781511</v>
      </c>
      <c r="W64" s="76">
        <f t="shared" si="46"/>
        <v>0.48888888888888893</v>
      </c>
      <c r="X64" s="76">
        <f t="shared" si="45"/>
        <v>0.4642857142857143</v>
      </c>
      <c r="Y64" s="82">
        <f t="shared" si="45"/>
        <v>0.33333333333333331</v>
      </c>
    </row>
    <row r="65" spans="1:25" x14ac:dyDescent="0.3">
      <c r="A65" s="54" t="s">
        <v>7</v>
      </c>
      <c r="B65" s="76">
        <f t="shared" si="44"/>
        <v>1</v>
      </c>
      <c r="C65" s="76">
        <f t="shared" si="22"/>
        <v>0.87995485964169839</v>
      </c>
      <c r="D65" s="76">
        <f t="shared" si="23"/>
        <v>0.89002885540237253</v>
      </c>
      <c r="E65" s="76">
        <f t="shared" si="24"/>
        <v>0.90994236311239196</v>
      </c>
      <c r="F65" s="76">
        <f t="shared" si="25"/>
        <v>0.90003958828186859</v>
      </c>
      <c r="G65" s="76">
        <f t="shared" si="26"/>
        <v>0.85990763140532223</v>
      </c>
      <c r="H65" s="76">
        <f t="shared" si="27"/>
        <v>0.86010230179028135</v>
      </c>
      <c r="I65" s="76">
        <f t="shared" si="28"/>
        <v>0.79988105857864999</v>
      </c>
      <c r="J65" s="76">
        <f t="shared" si="29"/>
        <v>0.83011152416356881</v>
      </c>
      <c r="K65" s="76">
        <f t="shared" si="30"/>
        <v>0.78011643528884911</v>
      </c>
      <c r="L65" s="76">
        <f t="shared" si="31"/>
        <v>0.8300803673938002</v>
      </c>
      <c r="M65" s="76">
        <f t="shared" si="32"/>
        <v>0.73997233748271096</v>
      </c>
      <c r="N65" s="76">
        <f t="shared" si="33"/>
        <v>0.72990654205607475</v>
      </c>
      <c r="O65" s="76">
        <f t="shared" si="34"/>
        <v>0.70038412291933416</v>
      </c>
      <c r="P65" s="76">
        <f t="shared" si="35"/>
        <v>0.65082266910420472</v>
      </c>
      <c r="Q65" s="76">
        <f t="shared" si="36"/>
        <v>0.6601123595505618</v>
      </c>
      <c r="R65" s="76">
        <f t="shared" si="37"/>
        <v>0.60851063829787233</v>
      </c>
      <c r="S65" s="76">
        <f t="shared" si="38"/>
        <v>0.57342657342657344</v>
      </c>
      <c r="T65" s="76">
        <f t="shared" ref="T65:Y80" si="49">T$55</f>
        <v>0.53605262055087077</v>
      </c>
      <c r="U65" s="76">
        <f t="shared" si="48"/>
        <v>0.54342576371420592</v>
      </c>
      <c r="V65" s="76">
        <f t="shared" si="47"/>
        <v>0.49554884453781511</v>
      </c>
      <c r="W65" s="76">
        <f t="shared" si="46"/>
        <v>0.48888888888888893</v>
      </c>
      <c r="X65" s="76">
        <f t="shared" si="45"/>
        <v>0.4642857142857143</v>
      </c>
      <c r="Y65" s="82">
        <f t="shared" si="45"/>
        <v>0.33333333333333331</v>
      </c>
    </row>
    <row r="66" spans="1:25" x14ac:dyDescent="0.3">
      <c r="A66" s="54" t="s">
        <v>8</v>
      </c>
      <c r="B66" s="76">
        <f t="shared" si="44"/>
        <v>1</v>
      </c>
      <c r="C66" s="76">
        <f t="shared" si="22"/>
        <v>0.92999331997327994</v>
      </c>
      <c r="D66" s="76">
        <f t="shared" si="23"/>
        <v>0.91007039218503094</v>
      </c>
      <c r="E66" s="76">
        <f t="shared" si="24"/>
        <v>0.88003157063930548</v>
      </c>
      <c r="F66" s="76">
        <f t="shared" si="25"/>
        <v>0.90995515695067264</v>
      </c>
      <c r="G66" s="76">
        <f t="shared" si="26"/>
        <v>0.89000591366055593</v>
      </c>
      <c r="H66" s="76">
        <f t="shared" si="27"/>
        <v>0.85005537098560358</v>
      </c>
      <c r="I66" s="76">
        <f t="shared" si="28"/>
        <v>0.83011985409067224</v>
      </c>
      <c r="J66" s="76">
        <f t="shared" si="29"/>
        <v>0.839924670433145</v>
      </c>
      <c r="K66" s="76">
        <f t="shared" si="30"/>
        <v>0.82997010463378174</v>
      </c>
      <c r="L66" s="76">
        <f t="shared" si="31"/>
        <v>0.82980639351643404</v>
      </c>
      <c r="M66" s="76">
        <f t="shared" si="32"/>
        <v>0.79001627780792183</v>
      </c>
      <c r="N66" s="76">
        <f t="shared" si="33"/>
        <v>0.75</v>
      </c>
      <c r="O66" s="76">
        <f t="shared" si="34"/>
        <v>0.75</v>
      </c>
      <c r="P66" s="76">
        <f t="shared" si="35"/>
        <v>0.67032967032967028</v>
      </c>
      <c r="Q66" s="76">
        <f t="shared" si="36"/>
        <v>0.63023679417122036</v>
      </c>
      <c r="R66" s="76">
        <f t="shared" si="37"/>
        <v>0.6502890173410405</v>
      </c>
      <c r="S66" s="76">
        <f t="shared" ref="S66:Y81" si="50">S$55</f>
        <v>0.58203994829853511</v>
      </c>
      <c r="T66" s="76">
        <f t="shared" si="49"/>
        <v>0.53605262055087077</v>
      </c>
      <c r="U66" s="76">
        <f t="shared" si="48"/>
        <v>0.54342576371420592</v>
      </c>
      <c r="V66" s="76">
        <f t="shared" si="47"/>
        <v>0.49554884453781511</v>
      </c>
      <c r="W66" s="76">
        <f t="shared" si="46"/>
        <v>0.48888888888888893</v>
      </c>
      <c r="X66" s="76">
        <f t="shared" si="45"/>
        <v>0.4642857142857143</v>
      </c>
      <c r="Y66" s="82">
        <f t="shared" si="45"/>
        <v>0.33333333333333331</v>
      </c>
    </row>
    <row r="67" spans="1:25" x14ac:dyDescent="0.3">
      <c r="A67" s="54" t="s">
        <v>9</v>
      </c>
      <c r="B67" s="76">
        <f t="shared" si="44"/>
        <v>1</v>
      </c>
      <c r="C67" s="76">
        <f t="shared" si="22"/>
        <v>0.91003737319807798</v>
      </c>
      <c r="D67" s="76">
        <f t="shared" si="23"/>
        <v>0.94998533294221177</v>
      </c>
      <c r="E67" s="76">
        <f t="shared" si="24"/>
        <v>0.93994133086305387</v>
      </c>
      <c r="F67" s="76">
        <f t="shared" si="25"/>
        <v>0.87007227332457293</v>
      </c>
      <c r="G67" s="76">
        <f t="shared" si="26"/>
        <v>0.85992070983575608</v>
      </c>
      <c r="H67" s="76">
        <f t="shared" si="27"/>
        <v>0.87003293084522504</v>
      </c>
      <c r="I67" s="76">
        <f t="shared" si="28"/>
        <v>0.85011355034065106</v>
      </c>
      <c r="J67" s="76">
        <f t="shared" si="29"/>
        <v>0.85010388839418227</v>
      </c>
      <c r="K67" s="76">
        <f t="shared" si="30"/>
        <v>0.79015363128491622</v>
      </c>
      <c r="L67" s="76">
        <f t="shared" si="31"/>
        <v>0.79010163499779051</v>
      </c>
      <c r="M67" s="76">
        <f t="shared" si="32"/>
        <v>0.79026845637583898</v>
      </c>
      <c r="N67" s="76">
        <f t="shared" si="33"/>
        <v>0.77990092002830858</v>
      </c>
      <c r="O67" s="76">
        <f t="shared" si="34"/>
        <v>0.73956442831215974</v>
      </c>
      <c r="P67" s="76">
        <f t="shared" si="35"/>
        <v>0.67975460122699383</v>
      </c>
      <c r="Q67" s="76">
        <f t="shared" si="36"/>
        <v>0.68050541516245489</v>
      </c>
      <c r="R67" s="76">
        <f t="shared" ref="R67:Y82" si="51">R$55</f>
        <v>0.62429400985068761</v>
      </c>
      <c r="S67" s="76">
        <f t="shared" si="50"/>
        <v>0.58203994829853511</v>
      </c>
      <c r="T67" s="76">
        <f t="shared" si="49"/>
        <v>0.53605262055087077</v>
      </c>
      <c r="U67" s="76">
        <f t="shared" si="48"/>
        <v>0.54342576371420592</v>
      </c>
      <c r="V67" s="76">
        <f t="shared" si="47"/>
        <v>0.49554884453781511</v>
      </c>
      <c r="W67" s="76">
        <f t="shared" si="46"/>
        <v>0.48888888888888893</v>
      </c>
      <c r="X67" s="76">
        <f t="shared" si="45"/>
        <v>0.4642857142857143</v>
      </c>
      <c r="Y67" s="82">
        <f t="shared" si="45"/>
        <v>0.33333333333333331</v>
      </c>
    </row>
    <row r="68" spans="1:25" x14ac:dyDescent="0.3">
      <c r="A68" s="54" t="s">
        <v>10</v>
      </c>
      <c r="B68" s="76">
        <f t="shared" si="44"/>
        <v>1</v>
      </c>
      <c r="C68" s="76">
        <f t="shared" si="22"/>
        <v>0.89003578309936693</v>
      </c>
      <c r="D68" s="76">
        <f t="shared" si="23"/>
        <v>0.88000618524818308</v>
      </c>
      <c r="E68" s="76">
        <f t="shared" si="24"/>
        <v>0.87998594271657005</v>
      </c>
      <c r="F68" s="76">
        <f t="shared" si="25"/>
        <v>0.87000798722044725</v>
      </c>
      <c r="G68" s="76">
        <f t="shared" si="26"/>
        <v>0.87996327748450764</v>
      </c>
      <c r="H68" s="76">
        <f t="shared" si="27"/>
        <v>0.87010954616588421</v>
      </c>
      <c r="I68" s="76">
        <f t="shared" si="28"/>
        <v>0.80005995203836933</v>
      </c>
      <c r="J68" s="76">
        <f t="shared" si="29"/>
        <v>0.82015736230798053</v>
      </c>
      <c r="K68" s="76">
        <f t="shared" si="30"/>
        <v>0.79990863407948831</v>
      </c>
      <c r="L68" s="76">
        <f t="shared" si="31"/>
        <v>0.78983438035408338</v>
      </c>
      <c r="M68" s="76">
        <f t="shared" si="32"/>
        <v>0.79971077368040488</v>
      </c>
      <c r="N68" s="76">
        <f t="shared" si="33"/>
        <v>0.77034358047016271</v>
      </c>
      <c r="O68" s="76">
        <f t="shared" si="34"/>
        <v>0.7300469483568075</v>
      </c>
      <c r="P68" s="76">
        <f t="shared" si="35"/>
        <v>0.68971061093247588</v>
      </c>
      <c r="Q68" s="76">
        <f t="shared" ref="Q68:Y82" si="52">Q$55</f>
        <v>0.65518366620187463</v>
      </c>
      <c r="R68" s="76">
        <f t="shared" si="51"/>
        <v>0.62429400985068761</v>
      </c>
      <c r="S68" s="76">
        <f t="shared" si="50"/>
        <v>0.58203994829853511</v>
      </c>
      <c r="T68" s="76">
        <f t="shared" si="49"/>
        <v>0.53605262055087077</v>
      </c>
      <c r="U68" s="76">
        <f t="shared" si="48"/>
        <v>0.54342576371420592</v>
      </c>
      <c r="V68" s="76">
        <f t="shared" si="47"/>
        <v>0.49554884453781511</v>
      </c>
      <c r="W68" s="76">
        <f t="shared" si="46"/>
        <v>0.48888888888888893</v>
      </c>
      <c r="X68" s="76">
        <f t="shared" si="45"/>
        <v>0.4642857142857143</v>
      </c>
      <c r="Y68" s="82">
        <f t="shared" si="45"/>
        <v>0.33333333333333331</v>
      </c>
    </row>
    <row r="69" spans="1:25" x14ac:dyDescent="0.3">
      <c r="A69" s="54" t="s">
        <v>11</v>
      </c>
      <c r="B69" s="76">
        <f t="shared" si="44"/>
        <v>1</v>
      </c>
      <c r="C69" s="76">
        <f t="shared" si="22"/>
        <v>0.9400534045393858</v>
      </c>
      <c r="D69" s="76">
        <f t="shared" si="23"/>
        <v>0.95000710126402499</v>
      </c>
      <c r="E69" s="76">
        <f t="shared" si="24"/>
        <v>0.88996860517267151</v>
      </c>
      <c r="F69" s="76">
        <f t="shared" si="25"/>
        <v>0.90996136401814209</v>
      </c>
      <c r="G69" s="76">
        <f t="shared" si="26"/>
        <v>0.86007014952925975</v>
      </c>
      <c r="H69" s="76">
        <f t="shared" si="27"/>
        <v>0.81991843743292547</v>
      </c>
      <c r="I69" s="76">
        <f t="shared" si="28"/>
        <v>0.80994764397905761</v>
      </c>
      <c r="J69" s="76">
        <f t="shared" si="29"/>
        <v>0.84001292824822238</v>
      </c>
      <c r="K69" s="76">
        <f t="shared" si="30"/>
        <v>0.83993843786071565</v>
      </c>
      <c r="L69" s="76">
        <f t="shared" si="31"/>
        <v>0.80989464040311498</v>
      </c>
      <c r="M69" s="76">
        <f t="shared" si="32"/>
        <v>0.75</v>
      </c>
      <c r="N69" s="76">
        <f t="shared" si="33"/>
        <v>0.76018099547511309</v>
      </c>
      <c r="O69" s="76">
        <f t="shared" si="34"/>
        <v>0.67956349206349209</v>
      </c>
      <c r="P69" s="76">
        <f t="shared" ref="P69:Y82" si="53">P$55</f>
        <v>0.6726543878983362</v>
      </c>
      <c r="Q69" s="76">
        <f t="shared" si="52"/>
        <v>0.65518366620187463</v>
      </c>
      <c r="R69" s="76">
        <f t="shared" si="51"/>
        <v>0.62429400985068761</v>
      </c>
      <c r="S69" s="76">
        <f t="shared" si="50"/>
        <v>0.58203994829853511</v>
      </c>
      <c r="T69" s="76">
        <f t="shared" si="49"/>
        <v>0.53605262055087077</v>
      </c>
      <c r="U69" s="76">
        <f t="shared" si="48"/>
        <v>0.54342576371420592</v>
      </c>
      <c r="V69" s="76">
        <f t="shared" si="47"/>
        <v>0.49554884453781511</v>
      </c>
      <c r="W69" s="76">
        <f t="shared" si="46"/>
        <v>0.48888888888888893</v>
      </c>
      <c r="X69" s="76">
        <f t="shared" si="45"/>
        <v>0.4642857142857143</v>
      </c>
      <c r="Y69" s="82">
        <f t="shared" si="45"/>
        <v>0.33333333333333331</v>
      </c>
    </row>
    <row r="70" spans="1:25" x14ac:dyDescent="0.3">
      <c r="A70" s="54" t="s">
        <v>12</v>
      </c>
      <c r="B70" s="76">
        <f t="shared" si="44"/>
        <v>1</v>
      </c>
      <c r="C70" s="76">
        <f t="shared" si="22"/>
        <v>0.90001400364094664</v>
      </c>
      <c r="D70" s="76">
        <f t="shared" si="23"/>
        <v>0.92998288470515011</v>
      </c>
      <c r="E70" s="76">
        <f t="shared" si="24"/>
        <v>0.93993642295465951</v>
      </c>
      <c r="F70" s="76">
        <f t="shared" si="25"/>
        <v>0.88002847988608046</v>
      </c>
      <c r="G70" s="76">
        <f t="shared" si="26"/>
        <v>0.90999190938511332</v>
      </c>
      <c r="H70" s="76">
        <f t="shared" si="27"/>
        <v>0.85996888197377197</v>
      </c>
      <c r="I70" s="76">
        <f t="shared" si="28"/>
        <v>0.81002843111915224</v>
      </c>
      <c r="J70" s="76">
        <f t="shared" si="29"/>
        <v>0.81014677728142948</v>
      </c>
      <c r="K70" s="76">
        <f t="shared" si="30"/>
        <v>0.81016148089799134</v>
      </c>
      <c r="L70" s="76">
        <f t="shared" si="31"/>
        <v>0.77005347593582885</v>
      </c>
      <c r="M70" s="76">
        <f t="shared" si="32"/>
        <v>0.78030303030303028</v>
      </c>
      <c r="N70" s="76">
        <f t="shared" si="33"/>
        <v>0.72977346278317157</v>
      </c>
      <c r="O70" s="76">
        <f t="shared" ref="O70:Y82" si="54">O$55</f>
        <v>0.72479371718311481</v>
      </c>
      <c r="P70" s="76">
        <f t="shared" si="53"/>
        <v>0.6726543878983362</v>
      </c>
      <c r="Q70" s="76">
        <f t="shared" si="52"/>
        <v>0.65518366620187463</v>
      </c>
      <c r="R70" s="76">
        <f t="shared" si="51"/>
        <v>0.62429400985068761</v>
      </c>
      <c r="S70" s="76">
        <f t="shared" si="50"/>
        <v>0.58203994829853511</v>
      </c>
      <c r="T70" s="76">
        <f t="shared" si="49"/>
        <v>0.53605262055087077</v>
      </c>
      <c r="U70" s="76">
        <f t="shared" si="48"/>
        <v>0.54342576371420592</v>
      </c>
      <c r="V70" s="76">
        <f t="shared" si="47"/>
        <v>0.49554884453781511</v>
      </c>
      <c r="W70" s="76">
        <f t="shared" si="46"/>
        <v>0.48888888888888893</v>
      </c>
      <c r="X70" s="76">
        <f t="shared" si="45"/>
        <v>0.4642857142857143</v>
      </c>
      <c r="Y70" s="82">
        <f t="shared" si="45"/>
        <v>0.33333333333333331</v>
      </c>
    </row>
    <row r="71" spans="1:25" x14ac:dyDescent="0.3">
      <c r="A71" s="54" t="s">
        <v>13</v>
      </c>
      <c r="B71" s="76">
        <f t="shared" si="44"/>
        <v>1</v>
      </c>
      <c r="C71" s="76">
        <f t="shared" si="22"/>
        <v>0.88998513312609817</v>
      </c>
      <c r="D71" s="76">
        <f t="shared" si="23"/>
        <v>0.89005315110098704</v>
      </c>
      <c r="E71" s="76">
        <f t="shared" si="24"/>
        <v>0.91997952567821195</v>
      </c>
      <c r="F71" s="76">
        <f t="shared" si="25"/>
        <v>0.85997774480712164</v>
      </c>
      <c r="G71" s="76">
        <f t="shared" si="26"/>
        <v>0.86995902523183088</v>
      </c>
      <c r="H71" s="76">
        <f t="shared" si="27"/>
        <v>0.85994050570153691</v>
      </c>
      <c r="I71" s="76">
        <f t="shared" si="28"/>
        <v>0.82012107235514553</v>
      </c>
      <c r="J71" s="76">
        <f t="shared" si="29"/>
        <v>0.82003514938488575</v>
      </c>
      <c r="K71" s="76">
        <f t="shared" si="30"/>
        <v>0.82983283326189461</v>
      </c>
      <c r="L71" s="76">
        <f t="shared" si="31"/>
        <v>0.82024793388429751</v>
      </c>
      <c r="M71" s="76">
        <f t="shared" si="32"/>
        <v>0.79030226700251893</v>
      </c>
      <c r="N71" s="76">
        <f t="shared" ref="N71:Y82" si="55">N$55</f>
        <v>0.76004973968918899</v>
      </c>
      <c r="O71" s="76">
        <f t="shared" si="54"/>
        <v>0.72479371718311481</v>
      </c>
      <c r="P71" s="76">
        <f t="shared" si="53"/>
        <v>0.6726543878983362</v>
      </c>
      <c r="Q71" s="76">
        <f t="shared" si="52"/>
        <v>0.65518366620187463</v>
      </c>
      <c r="R71" s="76">
        <f t="shared" si="51"/>
        <v>0.62429400985068761</v>
      </c>
      <c r="S71" s="76">
        <f t="shared" si="50"/>
        <v>0.58203994829853511</v>
      </c>
      <c r="T71" s="76">
        <f t="shared" si="49"/>
        <v>0.53605262055087077</v>
      </c>
      <c r="U71" s="76">
        <f t="shared" si="48"/>
        <v>0.54342576371420592</v>
      </c>
      <c r="V71" s="76">
        <f t="shared" si="47"/>
        <v>0.49554884453781511</v>
      </c>
      <c r="W71" s="76">
        <f t="shared" si="46"/>
        <v>0.48888888888888893</v>
      </c>
      <c r="X71" s="76">
        <f t="shared" si="45"/>
        <v>0.4642857142857143</v>
      </c>
      <c r="Y71" s="82">
        <f t="shared" si="45"/>
        <v>0.33333333333333331</v>
      </c>
    </row>
    <row r="72" spans="1:25" x14ac:dyDescent="0.3">
      <c r="A72" s="54" t="s">
        <v>14</v>
      </c>
      <c r="B72" s="76">
        <f t="shared" si="44"/>
        <v>1</v>
      </c>
      <c r="C72" s="76">
        <f t="shared" si="22"/>
        <v>0.93004235431575877</v>
      </c>
      <c r="D72" s="76">
        <f t="shared" si="23"/>
        <v>0.95006281407035176</v>
      </c>
      <c r="E72" s="76">
        <f t="shared" si="24"/>
        <v>0.89008264462809916</v>
      </c>
      <c r="F72" s="76">
        <f t="shared" si="25"/>
        <v>0.85998142989786441</v>
      </c>
      <c r="G72" s="76">
        <f t="shared" si="26"/>
        <v>0.83999136255668327</v>
      </c>
      <c r="H72" s="76">
        <f t="shared" si="27"/>
        <v>0.82005141388174807</v>
      </c>
      <c r="I72" s="76">
        <f t="shared" si="28"/>
        <v>0.85987460815047023</v>
      </c>
      <c r="J72" s="76">
        <f t="shared" si="29"/>
        <v>0.86000729128691211</v>
      </c>
      <c r="K72" s="76">
        <f t="shared" si="30"/>
        <v>0.8401865197117423</v>
      </c>
      <c r="L72" s="76">
        <f t="shared" si="31"/>
        <v>0.82996972754793141</v>
      </c>
      <c r="M72" s="76">
        <f t="shared" ref="M72:Y82" si="56">M$55</f>
        <v>0.78007901774648847</v>
      </c>
      <c r="N72" s="76">
        <f t="shared" si="55"/>
        <v>0.76004973968918899</v>
      </c>
      <c r="O72" s="76">
        <f t="shared" si="54"/>
        <v>0.72479371718311481</v>
      </c>
      <c r="P72" s="76">
        <f t="shared" si="53"/>
        <v>0.6726543878983362</v>
      </c>
      <c r="Q72" s="76">
        <f t="shared" si="52"/>
        <v>0.65518366620187463</v>
      </c>
      <c r="R72" s="76">
        <f t="shared" si="51"/>
        <v>0.62429400985068761</v>
      </c>
      <c r="S72" s="76">
        <f t="shared" si="50"/>
        <v>0.58203994829853511</v>
      </c>
      <c r="T72" s="76">
        <f t="shared" si="49"/>
        <v>0.53605262055087077</v>
      </c>
      <c r="U72" s="76">
        <f t="shared" si="48"/>
        <v>0.54342576371420592</v>
      </c>
      <c r="V72" s="76">
        <f t="shared" si="47"/>
        <v>0.49554884453781511</v>
      </c>
      <c r="W72" s="76">
        <f t="shared" si="46"/>
        <v>0.48888888888888893</v>
      </c>
      <c r="X72" s="76">
        <f t="shared" si="45"/>
        <v>0.4642857142857143</v>
      </c>
      <c r="Y72" s="82">
        <f t="shared" si="45"/>
        <v>0.33333333333333331</v>
      </c>
    </row>
    <row r="73" spans="1:25" x14ac:dyDescent="0.3">
      <c r="A73" s="54" t="s">
        <v>15</v>
      </c>
      <c r="B73" s="76">
        <f t="shared" si="44"/>
        <v>1</v>
      </c>
      <c r="C73" s="76">
        <f t="shared" si="22"/>
        <v>0.8900680272108844</v>
      </c>
      <c r="D73" s="76">
        <f t="shared" si="23"/>
        <v>0.90003057169061451</v>
      </c>
      <c r="E73" s="76">
        <f t="shared" si="24"/>
        <v>0.92000679347826086</v>
      </c>
      <c r="F73" s="76">
        <f t="shared" si="25"/>
        <v>0.93003507476462988</v>
      </c>
      <c r="G73" s="76">
        <f t="shared" si="26"/>
        <v>0.84994045256053985</v>
      </c>
      <c r="H73" s="76">
        <f t="shared" si="27"/>
        <v>0.84002802428771606</v>
      </c>
      <c r="I73" s="76">
        <f t="shared" si="28"/>
        <v>0.83986655546288569</v>
      </c>
      <c r="J73" s="76">
        <f t="shared" si="29"/>
        <v>0.82985766302548825</v>
      </c>
      <c r="K73" s="76">
        <f t="shared" si="30"/>
        <v>0.80015955325089749</v>
      </c>
      <c r="L73" s="76">
        <f t="shared" ref="L73:Y82" si="57">L$55</f>
        <v>0.80754144444279319</v>
      </c>
      <c r="M73" s="76">
        <f t="shared" si="56"/>
        <v>0.78007901774648847</v>
      </c>
      <c r="N73" s="76">
        <f t="shared" si="55"/>
        <v>0.76004973968918899</v>
      </c>
      <c r="O73" s="76">
        <f t="shared" si="54"/>
        <v>0.72479371718311481</v>
      </c>
      <c r="P73" s="76">
        <f t="shared" si="53"/>
        <v>0.6726543878983362</v>
      </c>
      <c r="Q73" s="76">
        <f t="shared" si="52"/>
        <v>0.65518366620187463</v>
      </c>
      <c r="R73" s="76">
        <f t="shared" si="51"/>
        <v>0.62429400985068761</v>
      </c>
      <c r="S73" s="76">
        <f t="shared" si="50"/>
        <v>0.58203994829853511</v>
      </c>
      <c r="T73" s="76">
        <f t="shared" si="49"/>
        <v>0.53605262055087077</v>
      </c>
      <c r="U73" s="76">
        <f t="shared" si="48"/>
        <v>0.54342576371420592</v>
      </c>
      <c r="V73" s="76">
        <f t="shared" si="47"/>
        <v>0.49554884453781511</v>
      </c>
      <c r="W73" s="76">
        <f t="shared" si="46"/>
        <v>0.48888888888888893</v>
      </c>
      <c r="X73" s="76">
        <f t="shared" si="45"/>
        <v>0.4642857142857143</v>
      </c>
      <c r="Y73" s="82">
        <f t="shared" si="45"/>
        <v>0.33333333333333331</v>
      </c>
    </row>
    <row r="74" spans="1:25" x14ac:dyDescent="0.3">
      <c r="A74" s="54" t="s">
        <v>16</v>
      </c>
      <c r="B74" s="76">
        <f t="shared" si="44"/>
        <v>1</v>
      </c>
      <c r="C74" s="76">
        <f t="shared" si="22"/>
        <v>0.90998931623931623</v>
      </c>
      <c r="D74" s="76">
        <f t="shared" si="23"/>
        <v>0.93997651893161138</v>
      </c>
      <c r="E74" s="76">
        <f t="shared" si="24"/>
        <v>0.94004683840749415</v>
      </c>
      <c r="F74" s="76">
        <f t="shared" si="25"/>
        <v>0.89005148646404253</v>
      </c>
      <c r="G74" s="76">
        <f t="shared" si="26"/>
        <v>0.89998133980220185</v>
      </c>
      <c r="H74" s="76">
        <f t="shared" si="27"/>
        <v>0.87995023844080444</v>
      </c>
      <c r="I74" s="76">
        <f t="shared" si="28"/>
        <v>0.86993402450518376</v>
      </c>
      <c r="J74" s="76">
        <f t="shared" si="29"/>
        <v>0.85996749729144095</v>
      </c>
      <c r="K74" s="76">
        <f t="shared" ref="K74:Y82" si="58">K$55</f>
        <v>0.82008509678063135</v>
      </c>
      <c r="L74" s="76">
        <f t="shared" si="57"/>
        <v>0.80754144444279319</v>
      </c>
      <c r="M74" s="76">
        <f t="shared" si="56"/>
        <v>0.78007901774648847</v>
      </c>
      <c r="N74" s="76">
        <f t="shared" si="55"/>
        <v>0.76004973968918899</v>
      </c>
      <c r="O74" s="76">
        <f t="shared" si="54"/>
        <v>0.72479371718311481</v>
      </c>
      <c r="P74" s="76">
        <f t="shared" si="53"/>
        <v>0.6726543878983362</v>
      </c>
      <c r="Q74" s="76">
        <f t="shared" si="52"/>
        <v>0.65518366620187463</v>
      </c>
      <c r="R74" s="76">
        <f t="shared" si="51"/>
        <v>0.62429400985068761</v>
      </c>
      <c r="S74" s="76">
        <f t="shared" si="50"/>
        <v>0.58203994829853511</v>
      </c>
      <c r="T74" s="76">
        <f t="shared" si="49"/>
        <v>0.53605262055087077</v>
      </c>
      <c r="U74" s="76">
        <f t="shared" si="48"/>
        <v>0.54342576371420592</v>
      </c>
      <c r="V74" s="76">
        <f t="shared" si="47"/>
        <v>0.49554884453781511</v>
      </c>
      <c r="W74" s="76">
        <f t="shared" si="46"/>
        <v>0.48888888888888893</v>
      </c>
      <c r="X74" s="76">
        <f t="shared" si="45"/>
        <v>0.4642857142857143</v>
      </c>
      <c r="Y74" s="82">
        <f t="shared" si="45"/>
        <v>0.33333333333333331</v>
      </c>
    </row>
    <row r="75" spans="1:25" x14ac:dyDescent="0.3">
      <c r="A75" s="54" t="s">
        <v>17</v>
      </c>
      <c r="B75" s="76">
        <f t="shared" si="44"/>
        <v>1</v>
      </c>
      <c r="C75" s="76">
        <f t="shared" si="22"/>
        <v>0.93006993006993011</v>
      </c>
      <c r="D75" s="76">
        <f t="shared" si="23"/>
        <v>0.91995614035087714</v>
      </c>
      <c r="E75" s="76">
        <f t="shared" si="24"/>
        <v>0.94006470287757538</v>
      </c>
      <c r="F75" s="76">
        <f t="shared" si="25"/>
        <v>0.90001811266074982</v>
      </c>
      <c r="G75" s="76">
        <f t="shared" si="26"/>
        <v>0.85007043670758708</v>
      </c>
      <c r="H75" s="76">
        <f t="shared" si="27"/>
        <v>0.87002840909090906</v>
      </c>
      <c r="I75" s="76">
        <f t="shared" si="28"/>
        <v>0.82993197278911568</v>
      </c>
      <c r="J75" s="76">
        <f t="shared" ref="J75:Y82" si="59">J$55</f>
        <v>0.84246690024718185</v>
      </c>
      <c r="K75" s="76">
        <f t="shared" si="58"/>
        <v>0.82008509678063135</v>
      </c>
      <c r="L75" s="76">
        <f t="shared" si="57"/>
        <v>0.80754144444279319</v>
      </c>
      <c r="M75" s="76">
        <f t="shared" si="56"/>
        <v>0.78007901774648847</v>
      </c>
      <c r="N75" s="76">
        <f t="shared" si="55"/>
        <v>0.76004973968918899</v>
      </c>
      <c r="O75" s="76">
        <f t="shared" si="54"/>
        <v>0.72479371718311481</v>
      </c>
      <c r="P75" s="76">
        <f t="shared" si="53"/>
        <v>0.6726543878983362</v>
      </c>
      <c r="Q75" s="76">
        <f t="shared" si="52"/>
        <v>0.65518366620187463</v>
      </c>
      <c r="R75" s="76">
        <f t="shared" si="51"/>
        <v>0.62429400985068761</v>
      </c>
      <c r="S75" s="76">
        <f t="shared" si="50"/>
        <v>0.58203994829853511</v>
      </c>
      <c r="T75" s="76">
        <f t="shared" si="49"/>
        <v>0.53605262055087077</v>
      </c>
      <c r="U75" s="76">
        <f t="shared" si="48"/>
        <v>0.54342576371420592</v>
      </c>
      <c r="V75" s="76">
        <f t="shared" si="47"/>
        <v>0.49554884453781511</v>
      </c>
      <c r="W75" s="76">
        <f t="shared" si="46"/>
        <v>0.48888888888888893</v>
      </c>
      <c r="X75" s="76">
        <f t="shared" si="45"/>
        <v>0.4642857142857143</v>
      </c>
      <c r="Y75" s="82">
        <f t="shared" si="45"/>
        <v>0.33333333333333331</v>
      </c>
    </row>
    <row r="76" spans="1:25" x14ac:dyDescent="0.3">
      <c r="A76" s="54" t="s">
        <v>18</v>
      </c>
      <c r="B76" s="76">
        <f t="shared" si="44"/>
        <v>1</v>
      </c>
      <c r="C76" s="76">
        <f t="shared" si="22"/>
        <v>0.90006788866259335</v>
      </c>
      <c r="D76" s="76">
        <f t="shared" si="23"/>
        <v>0.95006788354201233</v>
      </c>
      <c r="E76" s="76">
        <f t="shared" si="24"/>
        <v>0.92997777072086374</v>
      </c>
      <c r="F76" s="76">
        <f t="shared" si="25"/>
        <v>0.9199248762164931</v>
      </c>
      <c r="G76" s="76">
        <f t="shared" si="26"/>
        <v>0.89996288047512996</v>
      </c>
      <c r="H76" s="76">
        <f t="shared" si="27"/>
        <v>0.87997525262940812</v>
      </c>
      <c r="I76" s="76">
        <f t="shared" ref="I76:Y82" si="60">I$55</f>
        <v>0.84990179022691381</v>
      </c>
      <c r="J76" s="76">
        <f t="shared" si="59"/>
        <v>0.84246690024718185</v>
      </c>
      <c r="K76" s="76">
        <f t="shared" si="58"/>
        <v>0.82008509678063135</v>
      </c>
      <c r="L76" s="76">
        <f t="shared" si="57"/>
        <v>0.80754144444279319</v>
      </c>
      <c r="M76" s="76">
        <f t="shared" si="56"/>
        <v>0.78007901774648847</v>
      </c>
      <c r="N76" s="76">
        <f t="shared" si="55"/>
        <v>0.76004973968918899</v>
      </c>
      <c r="O76" s="76">
        <f t="shared" si="54"/>
        <v>0.72479371718311481</v>
      </c>
      <c r="P76" s="76">
        <f t="shared" si="53"/>
        <v>0.6726543878983362</v>
      </c>
      <c r="Q76" s="76">
        <f t="shared" si="52"/>
        <v>0.65518366620187463</v>
      </c>
      <c r="R76" s="76">
        <f t="shared" si="51"/>
        <v>0.62429400985068761</v>
      </c>
      <c r="S76" s="76">
        <f t="shared" si="50"/>
        <v>0.58203994829853511</v>
      </c>
      <c r="T76" s="76">
        <f t="shared" si="49"/>
        <v>0.53605262055087077</v>
      </c>
      <c r="U76" s="76">
        <f t="shared" si="48"/>
        <v>0.54342576371420592</v>
      </c>
      <c r="V76" s="76">
        <f t="shared" si="47"/>
        <v>0.49554884453781511</v>
      </c>
      <c r="W76" s="76">
        <f t="shared" si="46"/>
        <v>0.48888888888888893</v>
      </c>
      <c r="X76" s="76">
        <f t="shared" si="45"/>
        <v>0.4642857142857143</v>
      </c>
      <c r="Y76" s="82">
        <f t="shared" si="45"/>
        <v>0.33333333333333331</v>
      </c>
    </row>
    <row r="77" spans="1:25" x14ac:dyDescent="0.3">
      <c r="A77" s="54" t="s">
        <v>19</v>
      </c>
      <c r="B77" s="76">
        <f t="shared" si="44"/>
        <v>1</v>
      </c>
      <c r="C77" s="76">
        <f t="shared" si="22"/>
        <v>0.92996270203066722</v>
      </c>
      <c r="D77" s="76">
        <f t="shared" si="23"/>
        <v>0.93003565062388593</v>
      </c>
      <c r="E77" s="76">
        <f t="shared" si="24"/>
        <v>0.88005111004631853</v>
      </c>
      <c r="F77" s="76">
        <f t="shared" si="25"/>
        <v>0.91996370235934666</v>
      </c>
      <c r="G77" s="76">
        <f t="shared" si="26"/>
        <v>0.85006904714933917</v>
      </c>
      <c r="H77" s="76">
        <f t="shared" ref="H77:Y82" si="61">H$55</f>
        <v>0.86749548111220942</v>
      </c>
      <c r="I77" s="76">
        <f t="shared" si="60"/>
        <v>0.84990179022691381</v>
      </c>
      <c r="J77" s="76">
        <f t="shared" si="59"/>
        <v>0.84246690024718185</v>
      </c>
      <c r="K77" s="76">
        <f t="shared" si="58"/>
        <v>0.82008509678063135</v>
      </c>
      <c r="L77" s="76">
        <f t="shared" si="57"/>
        <v>0.80754144444279319</v>
      </c>
      <c r="M77" s="76">
        <f t="shared" si="56"/>
        <v>0.78007901774648847</v>
      </c>
      <c r="N77" s="76">
        <f t="shared" si="55"/>
        <v>0.76004973968918899</v>
      </c>
      <c r="O77" s="76">
        <f t="shared" si="54"/>
        <v>0.72479371718311481</v>
      </c>
      <c r="P77" s="76">
        <f t="shared" si="53"/>
        <v>0.6726543878983362</v>
      </c>
      <c r="Q77" s="76">
        <f t="shared" si="52"/>
        <v>0.65518366620187463</v>
      </c>
      <c r="R77" s="76">
        <f t="shared" si="51"/>
        <v>0.62429400985068761</v>
      </c>
      <c r="S77" s="76">
        <f t="shared" si="50"/>
        <v>0.58203994829853511</v>
      </c>
      <c r="T77" s="76">
        <f t="shared" si="49"/>
        <v>0.53605262055087077</v>
      </c>
      <c r="U77" s="76">
        <f t="shared" si="48"/>
        <v>0.54342576371420592</v>
      </c>
      <c r="V77" s="76">
        <f t="shared" si="47"/>
        <v>0.49554884453781511</v>
      </c>
      <c r="W77" s="76">
        <f t="shared" si="46"/>
        <v>0.48888888888888893</v>
      </c>
      <c r="X77" s="76">
        <f t="shared" si="46"/>
        <v>0.4642857142857143</v>
      </c>
      <c r="Y77" s="82">
        <f t="shared" si="46"/>
        <v>0.33333333333333331</v>
      </c>
    </row>
    <row r="78" spans="1:25" x14ac:dyDescent="0.3">
      <c r="A78" s="54" t="s">
        <v>20</v>
      </c>
      <c r="B78" s="76">
        <f t="shared" si="44"/>
        <v>1</v>
      </c>
      <c r="C78" s="76">
        <f t="shared" si="22"/>
        <v>0.91994099503821913</v>
      </c>
      <c r="D78" s="76">
        <f t="shared" si="23"/>
        <v>0.9</v>
      </c>
      <c r="E78" s="76">
        <f t="shared" si="24"/>
        <v>0.87998056365403299</v>
      </c>
      <c r="F78" s="76">
        <f t="shared" si="25"/>
        <v>0.85993005705871528</v>
      </c>
      <c r="G78" s="76">
        <f t="shared" ref="G78:Y82" si="62">G$55</f>
        <v>0.87502092603356452</v>
      </c>
      <c r="H78" s="76">
        <f t="shared" si="61"/>
        <v>0.86749548111220942</v>
      </c>
      <c r="I78" s="76">
        <f t="shared" si="60"/>
        <v>0.84990179022691381</v>
      </c>
      <c r="J78" s="76">
        <f t="shared" si="59"/>
        <v>0.84246690024718185</v>
      </c>
      <c r="K78" s="76">
        <f t="shared" si="58"/>
        <v>0.82008509678063135</v>
      </c>
      <c r="L78" s="76">
        <f t="shared" si="57"/>
        <v>0.80754144444279319</v>
      </c>
      <c r="M78" s="76">
        <f t="shared" si="56"/>
        <v>0.78007901774648847</v>
      </c>
      <c r="N78" s="76">
        <f t="shared" si="55"/>
        <v>0.76004973968918899</v>
      </c>
      <c r="O78" s="76">
        <f t="shared" si="54"/>
        <v>0.72479371718311481</v>
      </c>
      <c r="P78" s="76">
        <f t="shared" si="53"/>
        <v>0.6726543878983362</v>
      </c>
      <c r="Q78" s="76">
        <f t="shared" si="52"/>
        <v>0.65518366620187463</v>
      </c>
      <c r="R78" s="76">
        <f t="shared" si="51"/>
        <v>0.62429400985068761</v>
      </c>
      <c r="S78" s="76">
        <f t="shared" si="50"/>
        <v>0.58203994829853511</v>
      </c>
      <c r="T78" s="76">
        <f t="shared" si="49"/>
        <v>0.53605262055087077</v>
      </c>
      <c r="U78" s="76">
        <f t="shared" si="48"/>
        <v>0.54342576371420592</v>
      </c>
      <c r="V78" s="76">
        <f t="shared" si="47"/>
        <v>0.49554884453781511</v>
      </c>
      <c r="W78" s="76">
        <f t="shared" si="47"/>
        <v>0.48888888888888893</v>
      </c>
      <c r="X78" s="76">
        <f t="shared" si="47"/>
        <v>0.4642857142857143</v>
      </c>
      <c r="Y78" s="82">
        <f t="shared" si="47"/>
        <v>0.33333333333333331</v>
      </c>
    </row>
    <row r="79" spans="1:25" x14ac:dyDescent="0.3">
      <c r="A79" s="54" t="s">
        <v>21</v>
      </c>
      <c r="B79" s="76">
        <f t="shared" si="44"/>
        <v>1</v>
      </c>
      <c r="C79" s="76">
        <f t="shared" si="22"/>
        <v>0.88994359609299767</v>
      </c>
      <c r="D79" s="76">
        <f t="shared" si="23"/>
        <v>0.9100324625135261</v>
      </c>
      <c r="E79" s="76">
        <f t="shared" si="24"/>
        <v>0.93001528792254118</v>
      </c>
      <c r="F79" s="76">
        <f t="shared" ref="F79:Y82" si="63">F$55</f>
        <v>0.89995918707382627</v>
      </c>
      <c r="G79" s="76">
        <f t="shared" si="62"/>
        <v>0.87502092603356452</v>
      </c>
      <c r="H79" s="76">
        <f t="shared" si="61"/>
        <v>0.86749548111220942</v>
      </c>
      <c r="I79" s="76">
        <f t="shared" si="60"/>
        <v>0.84990179022691381</v>
      </c>
      <c r="J79" s="76">
        <f t="shared" si="59"/>
        <v>0.84246690024718185</v>
      </c>
      <c r="K79" s="76">
        <f t="shared" si="58"/>
        <v>0.82008509678063135</v>
      </c>
      <c r="L79" s="76">
        <f t="shared" si="57"/>
        <v>0.80754144444279319</v>
      </c>
      <c r="M79" s="76">
        <f t="shared" si="56"/>
        <v>0.78007901774648847</v>
      </c>
      <c r="N79" s="76">
        <f t="shared" si="55"/>
        <v>0.76004973968918899</v>
      </c>
      <c r="O79" s="76">
        <f t="shared" si="54"/>
        <v>0.72479371718311481</v>
      </c>
      <c r="P79" s="76">
        <f t="shared" si="53"/>
        <v>0.6726543878983362</v>
      </c>
      <c r="Q79" s="76">
        <f t="shared" si="52"/>
        <v>0.65518366620187463</v>
      </c>
      <c r="R79" s="76">
        <f t="shared" si="51"/>
        <v>0.62429400985068761</v>
      </c>
      <c r="S79" s="76">
        <f t="shared" si="50"/>
        <v>0.58203994829853511</v>
      </c>
      <c r="T79" s="76">
        <f t="shared" si="49"/>
        <v>0.53605262055087077</v>
      </c>
      <c r="U79" s="76">
        <f t="shared" si="48"/>
        <v>0.54342576371420592</v>
      </c>
      <c r="V79" s="76">
        <f t="shared" si="48"/>
        <v>0.49554884453781511</v>
      </c>
      <c r="W79" s="76">
        <f t="shared" si="48"/>
        <v>0.48888888888888893</v>
      </c>
      <c r="X79" s="76">
        <f t="shared" si="48"/>
        <v>0.4642857142857143</v>
      </c>
      <c r="Y79" s="82">
        <f t="shared" si="48"/>
        <v>0.33333333333333331</v>
      </c>
    </row>
    <row r="80" spans="1:25" x14ac:dyDescent="0.3">
      <c r="A80" s="54" t="s">
        <v>22</v>
      </c>
      <c r="B80" s="76">
        <f t="shared" si="44"/>
        <v>1</v>
      </c>
      <c r="C80" s="76">
        <f t="shared" si="22"/>
        <v>0.88002296211251441</v>
      </c>
      <c r="D80" s="76">
        <f t="shared" si="23"/>
        <v>0.94993476842791913</v>
      </c>
      <c r="E80" s="76">
        <f t="shared" ref="E80:N82" si="64">E$55</f>
        <v>0.90500618308593905</v>
      </c>
      <c r="F80" s="76">
        <f t="shared" si="63"/>
        <v>0.89995918707382627</v>
      </c>
      <c r="G80" s="76">
        <f t="shared" si="62"/>
        <v>0.87502092603356452</v>
      </c>
      <c r="H80" s="76">
        <f t="shared" si="61"/>
        <v>0.86749548111220942</v>
      </c>
      <c r="I80" s="76">
        <f t="shared" si="60"/>
        <v>0.84990179022691381</v>
      </c>
      <c r="J80" s="76">
        <f t="shared" si="59"/>
        <v>0.84246690024718185</v>
      </c>
      <c r="K80" s="76">
        <f t="shared" si="58"/>
        <v>0.82008509678063135</v>
      </c>
      <c r="L80" s="76">
        <f t="shared" si="57"/>
        <v>0.80754144444279319</v>
      </c>
      <c r="M80" s="76">
        <f t="shared" si="56"/>
        <v>0.78007901774648847</v>
      </c>
      <c r="N80" s="76">
        <f t="shared" si="55"/>
        <v>0.76004973968918899</v>
      </c>
      <c r="O80" s="76">
        <f t="shared" si="54"/>
        <v>0.72479371718311481</v>
      </c>
      <c r="P80" s="76">
        <f t="shared" si="53"/>
        <v>0.6726543878983362</v>
      </c>
      <c r="Q80" s="76">
        <f t="shared" si="52"/>
        <v>0.65518366620187463</v>
      </c>
      <c r="R80" s="76">
        <f t="shared" si="51"/>
        <v>0.62429400985068761</v>
      </c>
      <c r="S80" s="76">
        <f t="shared" si="50"/>
        <v>0.58203994829853511</v>
      </c>
      <c r="T80" s="76">
        <f t="shared" si="49"/>
        <v>0.53605262055087077</v>
      </c>
      <c r="U80" s="76">
        <f t="shared" si="49"/>
        <v>0.54342576371420592</v>
      </c>
      <c r="V80" s="76">
        <f t="shared" si="49"/>
        <v>0.49554884453781511</v>
      </c>
      <c r="W80" s="76">
        <f t="shared" si="49"/>
        <v>0.48888888888888893</v>
      </c>
      <c r="X80" s="76">
        <f t="shared" si="49"/>
        <v>0.4642857142857143</v>
      </c>
      <c r="Y80" s="82">
        <f t="shared" si="49"/>
        <v>0.33333333333333331</v>
      </c>
    </row>
    <row r="81" spans="1:25" x14ac:dyDescent="0.3">
      <c r="A81" s="54" t="s">
        <v>23</v>
      </c>
      <c r="B81" s="76">
        <f t="shared" si="44"/>
        <v>1</v>
      </c>
      <c r="C81" s="76">
        <f t="shared" si="22"/>
        <v>0.94003703176185727</v>
      </c>
      <c r="D81" s="76">
        <f>D$55</f>
        <v>0.92250072039133291</v>
      </c>
      <c r="E81" s="76">
        <f t="shared" si="64"/>
        <v>0.90500618308593905</v>
      </c>
      <c r="F81" s="76">
        <f t="shared" si="63"/>
        <v>0.89995918707382627</v>
      </c>
      <c r="G81" s="76">
        <f t="shared" si="62"/>
        <v>0.87502092603356452</v>
      </c>
      <c r="H81" s="76">
        <f t="shared" si="61"/>
        <v>0.86749548111220942</v>
      </c>
      <c r="I81" s="76">
        <f t="shared" si="60"/>
        <v>0.84990179022691381</v>
      </c>
      <c r="J81" s="76">
        <f t="shared" si="59"/>
        <v>0.84246690024718185</v>
      </c>
      <c r="K81" s="76">
        <f t="shared" si="58"/>
        <v>0.82008509678063135</v>
      </c>
      <c r="L81" s="76">
        <f t="shared" si="57"/>
        <v>0.80754144444279319</v>
      </c>
      <c r="M81" s="76">
        <f t="shared" si="56"/>
        <v>0.78007901774648847</v>
      </c>
      <c r="N81" s="76">
        <f t="shared" si="55"/>
        <v>0.76004973968918899</v>
      </c>
      <c r="O81" s="76">
        <f t="shared" si="54"/>
        <v>0.72479371718311481</v>
      </c>
      <c r="P81" s="76">
        <f t="shared" si="53"/>
        <v>0.6726543878983362</v>
      </c>
      <c r="Q81" s="76">
        <f t="shared" si="52"/>
        <v>0.65518366620187463</v>
      </c>
      <c r="R81" s="76">
        <f t="shared" si="51"/>
        <v>0.62429400985068761</v>
      </c>
      <c r="S81" s="76">
        <f t="shared" si="50"/>
        <v>0.58203994829853511</v>
      </c>
      <c r="T81" s="76">
        <f t="shared" si="50"/>
        <v>0.53605262055087077</v>
      </c>
      <c r="U81" s="76">
        <f t="shared" si="50"/>
        <v>0.54342576371420592</v>
      </c>
      <c r="V81" s="76">
        <f t="shared" si="50"/>
        <v>0.49554884453781511</v>
      </c>
      <c r="W81" s="76">
        <f t="shared" si="50"/>
        <v>0.48888888888888893</v>
      </c>
      <c r="X81" s="76">
        <f t="shared" si="50"/>
        <v>0.4642857142857143</v>
      </c>
      <c r="Y81" s="82">
        <f t="shared" si="50"/>
        <v>0.33333333333333331</v>
      </c>
    </row>
    <row r="82" spans="1:25" ht="17.25" thickBot="1" x14ac:dyDescent="0.35">
      <c r="A82" s="59" t="s">
        <v>24</v>
      </c>
      <c r="B82" s="77">
        <f t="shared" si="44"/>
        <v>1</v>
      </c>
      <c r="C82" s="77">
        <f>C$55</f>
        <v>0.90748614625139712</v>
      </c>
      <c r="D82" s="77">
        <f>D$55</f>
        <v>0.92250072039133291</v>
      </c>
      <c r="E82" s="77">
        <f t="shared" si="64"/>
        <v>0.90500618308593905</v>
      </c>
      <c r="F82" s="77">
        <f t="shared" si="63"/>
        <v>0.89995918707382627</v>
      </c>
      <c r="G82" s="77">
        <f t="shared" si="62"/>
        <v>0.87502092603356452</v>
      </c>
      <c r="H82" s="77">
        <f t="shared" si="61"/>
        <v>0.86749548111220942</v>
      </c>
      <c r="I82" s="77">
        <f t="shared" si="60"/>
        <v>0.84990179022691381</v>
      </c>
      <c r="J82" s="77">
        <f t="shared" si="59"/>
        <v>0.84246690024718185</v>
      </c>
      <c r="K82" s="77">
        <f t="shared" si="58"/>
        <v>0.82008509678063135</v>
      </c>
      <c r="L82" s="77">
        <f t="shared" si="57"/>
        <v>0.80754144444279319</v>
      </c>
      <c r="M82" s="77">
        <f t="shared" si="56"/>
        <v>0.78007901774648847</v>
      </c>
      <c r="N82" s="77">
        <f t="shared" si="55"/>
        <v>0.76004973968918899</v>
      </c>
      <c r="O82" s="77">
        <f t="shared" si="54"/>
        <v>0.72479371718311481</v>
      </c>
      <c r="P82" s="77">
        <f t="shared" si="53"/>
        <v>0.6726543878983362</v>
      </c>
      <c r="Q82" s="77">
        <f t="shared" si="52"/>
        <v>0.65518366620187463</v>
      </c>
      <c r="R82" s="77">
        <f t="shared" si="51"/>
        <v>0.62429400985068761</v>
      </c>
      <c r="S82" s="77">
        <f t="shared" si="51"/>
        <v>0.58203994829853511</v>
      </c>
      <c r="T82" s="77">
        <f t="shared" si="51"/>
        <v>0.53605262055087077</v>
      </c>
      <c r="U82" s="77">
        <f t="shared" si="51"/>
        <v>0.54342576371420592</v>
      </c>
      <c r="V82" s="77">
        <f t="shared" si="51"/>
        <v>0.49554884453781511</v>
      </c>
      <c r="W82" s="77">
        <f t="shared" si="51"/>
        <v>0.48888888888888893</v>
      </c>
      <c r="X82" s="77">
        <f t="shared" si="51"/>
        <v>0.4642857142857143</v>
      </c>
      <c r="Y82" s="83">
        <f t="shared" si="51"/>
        <v>0.33333333333333331</v>
      </c>
    </row>
    <row r="85" spans="1:25" ht="17.25" thickBot="1" x14ac:dyDescent="0.35">
      <c r="A85" s="2" t="s">
        <v>79</v>
      </c>
    </row>
    <row r="86" spans="1:25" ht="17.25" thickBot="1" x14ac:dyDescent="0.35">
      <c r="A86" s="46" t="s">
        <v>0</v>
      </c>
      <c r="B86" s="31">
        <v>1</v>
      </c>
      <c r="C86" s="31">
        <f>B86+1</f>
        <v>2</v>
      </c>
      <c r="D86" s="31">
        <f t="shared" ref="D86:Y86" si="65">C86+1</f>
        <v>3</v>
      </c>
      <c r="E86" s="31">
        <f t="shared" si="65"/>
        <v>4</v>
      </c>
      <c r="F86" s="31">
        <f t="shared" si="65"/>
        <v>5</v>
      </c>
      <c r="G86" s="31">
        <f t="shared" si="65"/>
        <v>6</v>
      </c>
      <c r="H86" s="31">
        <f t="shared" si="65"/>
        <v>7</v>
      </c>
      <c r="I86" s="31">
        <f t="shared" si="65"/>
        <v>8</v>
      </c>
      <c r="J86" s="31">
        <f t="shared" si="65"/>
        <v>9</v>
      </c>
      <c r="K86" s="31">
        <f t="shared" si="65"/>
        <v>10</v>
      </c>
      <c r="L86" s="31">
        <f t="shared" si="65"/>
        <v>11</v>
      </c>
      <c r="M86" s="31">
        <f t="shared" si="65"/>
        <v>12</v>
      </c>
      <c r="N86" s="31">
        <f t="shared" si="65"/>
        <v>13</v>
      </c>
      <c r="O86" s="31">
        <f t="shared" si="65"/>
        <v>14</v>
      </c>
      <c r="P86" s="31">
        <f t="shared" si="65"/>
        <v>15</v>
      </c>
      <c r="Q86" s="31">
        <f t="shared" si="65"/>
        <v>16</v>
      </c>
      <c r="R86" s="31">
        <f t="shared" si="65"/>
        <v>17</v>
      </c>
      <c r="S86" s="31">
        <f t="shared" si="65"/>
        <v>18</v>
      </c>
      <c r="T86" s="31">
        <f t="shared" si="65"/>
        <v>19</v>
      </c>
      <c r="U86" s="31">
        <f t="shared" si="65"/>
        <v>20</v>
      </c>
      <c r="V86" s="31">
        <f t="shared" si="65"/>
        <v>21</v>
      </c>
      <c r="W86" s="31">
        <f t="shared" si="65"/>
        <v>22</v>
      </c>
      <c r="X86" s="31">
        <f t="shared" si="65"/>
        <v>23</v>
      </c>
      <c r="Y86" s="28">
        <f t="shared" si="65"/>
        <v>24</v>
      </c>
    </row>
    <row r="87" spans="1:25" ht="17.25" thickTop="1" x14ac:dyDescent="0.3">
      <c r="A87" s="54" t="s">
        <v>1</v>
      </c>
      <c r="B87" s="36">
        <f>B3*B30</f>
        <v>7474</v>
      </c>
      <c r="C87" s="36">
        <f>B87*C59</f>
        <v>6951</v>
      </c>
      <c r="D87" s="36">
        <f t="shared" ref="D87:Y87" si="66">C87*D59</f>
        <v>6256</v>
      </c>
      <c r="E87" s="36">
        <f t="shared" si="66"/>
        <v>5568</v>
      </c>
      <c r="F87" s="36">
        <f t="shared" si="66"/>
        <v>4956</v>
      </c>
      <c r="G87" s="36">
        <f t="shared" si="66"/>
        <v>4213</v>
      </c>
      <c r="H87" s="36">
        <f t="shared" si="66"/>
        <v>3539</v>
      </c>
      <c r="I87" s="36">
        <f t="shared" si="66"/>
        <v>2831</v>
      </c>
      <c r="J87" s="36">
        <f t="shared" si="66"/>
        <v>2406</v>
      </c>
      <c r="K87" s="36">
        <f t="shared" si="66"/>
        <v>2045</v>
      </c>
      <c r="L87" s="36">
        <f t="shared" si="66"/>
        <v>1575</v>
      </c>
      <c r="M87" s="36">
        <f t="shared" si="66"/>
        <v>1197</v>
      </c>
      <c r="N87" s="36">
        <f t="shared" si="66"/>
        <v>886</v>
      </c>
      <c r="O87" s="36">
        <f t="shared" si="66"/>
        <v>611</v>
      </c>
      <c r="P87" s="36">
        <f t="shared" si="66"/>
        <v>402.99999999999994</v>
      </c>
      <c r="Q87" s="36">
        <f t="shared" si="66"/>
        <v>258</v>
      </c>
      <c r="R87" s="36">
        <f t="shared" si="66"/>
        <v>157</v>
      </c>
      <c r="S87" s="36">
        <f t="shared" si="66"/>
        <v>88</v>
      </c>
      <c r="T87" s="36">
        <f t="shared" si="66"/>
        <v>53</v>
      </c>
      <c r="U87" s="36">
        <f t="shared" si="66"/>
        <v>28</v>
      </c>
      <c r="V87" s="36">
        <f t="shared" si="66"/>
        <v>14</v>
      </c>
      <c r="W87" s="36">
        <f t="shared" si="66"/>
        <v>7</v>
      </c>
      <c r="X87" s="36">
        <f t="shared" si="66"/>
        <v>3</v>
      </c>
      <c r="Y87" s="9">
        <f t="shared" si="66"/>
        <v>1</v>
      </c>
    </row>
    <row r="88" spans="1:25" x14ac:dyDescent="0.3">
      <c r="A88" s="54" t="s">
        <v>2</v>
      </c>
      <c r="B88" s="36">
        <f t="shared" ref="B88:B110" si="67">B4*B31</f>
        <v>6965</v>
      </c>
      <c r="C88" s="36">
        <f t="shared" ref="C88:Y88" si="68">B88*C60</f>
        <v>6269</v>
      </c>
      <c r="D88" s="36">
        <f t="shared" si="68"/>
        <v>5956</v>
      </c>
      <c r="E88" s="36">
        <f t="shared" si="68"/>
        <v>5360</v>
      </c>
      <c r="F88" s="36">
        <f t="shared" si="68"/>
        <v>4878</v>
      </c>
      <c r="G88" s="36">
        <f t="shared" si="68"/>
        <v>4293</v>
      </c>
      <c r="H88" s="36">
        <f t="shared" si="68"/>
        <v>3692</v>
      </c>
      <c r="I88" s="36">
        <f t="shared" si="68"/>
        <v>3212</v>
      </c>
      <c r="J88" s="36">
        <f t="shared" si="68"/>
        <v>2730</v>
      </c>
      <c r="K88" s="36">
        <f t="shared" si="68"/>
        <v>2321</v>
      </c>
      <c r="L88" s="36">
        <f t="shared" si="68"/>
        <v>1810</v>
      </c>
      <c r="M88" s="36">
        <f t="shared" si="68"/>
        <v>1412</v>
      </c>
      <c r="N88" s="36">
        <f t="shared" si="68"/>
        <v>1031</v>
      </c>
      <c r="O88" s="36">
        <f t="shared" si="68"/>
        <v>722</v>
      </c>
      <c r="P88" s="36">
        <f t="shared" si="68"/>
        <v>484</v>
      </c>
      <c r="Q88" s="36">
        <f t="shared" si="68"/>
        <v>329</v>
      </c>
      <c r="R88" s="36">
        <f t="shared" si="68"/>
        <v>197.00000000000003</v>
      </c>
      <c r="S88" s="36">
        <f t="shared" si="68"/>
        <v>118.00000000000001</v>
      </c>
      <c r="T88" s="36">
        <f t="shared" si="68"/>
        <v>65</v>
      </c>
      <c r="U88" s="36">
        <f t="shared" si="68"/>
        <v>34</v>
      </c>
      <c r="V88" s="36">
        <f t="shared" si="68"/>
        <v>16</v>
      </c>
      <c r="W88" s="36">
        <f t="shared" si="68"/>
        <v>8</v>
      </c>
      <c r="X88" s="36">
        <f t="shared" si="68"/>
        <v>4</v>
      </c>
      <c r="Y88" s="9">
        <f t="shared" si="68"/>
        <v>1.3333333333333333</v>
      </c>
    </row>
    <row r="89" spans="1:25" x14ac:dyDescent="0.3">
      <c r="A89" s="54" t="s">
        <v>3</v>
      </c>
      <c r="B89" s="36">
        <f t="shared" si="67"/>
        <v>6916</v>
      </c>
      <c r="C89" s="36">
        <f t="shared" ref="C89:Y89" si="69">B89*C61</f>
        <v>6432</v>
      </c>
      <c r="D89" s="36">
        <f t="shared" si="69"/>
        <v>5724</v>
      </c>
      <c r="E89" s="36">
        <f t="shared" si="69"/>
        <v>5094</v>
      </c>
      <c r="F89" s="36">
        <f t="shared" si="69"/>
        <v>4636</v>
      </c>
      <c r="G89" s="36">
        <f t="shared" si="69"/>
        <v>3941.0000000000005</v>
      </c>
      <c r="H89" s="36">
        <f t="shared" si="69"/>
        <v>3507.0000000000005</v>
      </c>
      <c r="I89" s="36">
        <f t="shared" si="69"/>
        <v>3016.0000000000005</v>
      </c>
      <c r="J89" s="36">
        <f t="shared" si="69"/>
        <v>2413</v>
      </c>
      <c r="K89" s="36">
        <f t="shared" si="69"/>
        <v>1955</v>
      </c>
      <c r="L89" s="36">
        <f t="shared" si="69"/>
        <v>1564</v>
      </c>
      <c r="M89" s="36">
        <f t="shared" si="69"/>
        <v>1189</v>
      </c>
      <c r="N89" s="36">
        <f t="shared" si="69"/>
        <v>856</v>
      </c>
      <c r="O89" s="36">
        <f t="shared" si="69"/>
        <v>608</v>
      </c>
      <c r="P89" s="36">
        <f t="shared" si="69"/>
        <v>413</v>
      </c>
      <c r="Q89" s="36">
        <f t="shared" si="69"/>
        <v>285</v>
      </c>
      <c r="R89" s="36">
        <f t="shared" si="69"/>
        <v>182</v>
      </c>
      <c r="S89" s="36">
        <f t="shared" si="69"/>
        <v>111.00000000000001</v>
      </c>
      <c r="T89" s="36">
        <f t="shared" si="69"/>
        <v>59.000000000000007</v>
      </c>
      <c r="U89" s="36">
        <f t="shared" si="69"/>
        <v>32.000000000000007</v>
      </c>
      <c r="V89" s="36">
        <f t="shared" si="69"/>
        <v>15.000000000000004</v>
      </c>
      <c r="W89" s="36">
        <f t="shared" si="69"/>
        <v>7.0000000000000018</v>
      </c>
      <c r="X89" s="36">
        <f t="shared" si="69"/>
        <v>3.2500000000000009</v>
      </c>
      <c r="Y89" s="9">
        <f t="shared" si="69"/>
        <v>1.0833333333333335</v>
      </c>
    </row>
    <row r="90" spans="1:25" x14ac:dyDescent="0.3">
      <c r="A90" s="54" t="s">
        <v>4</v>
      </c>
      <c r="B90" s="36">
        <f t="shared" si="67"/>
        <v>7420</v>
      </c>
      <c r="C90" s="36">
        <f t="shared" ref="C90:Y90" si="70">B90*C62</f>
        <v>6678</v>
      </c>
      <c r="D90" s="36">
        <f t="shared" si="70"/>
        <v>6077</v>
      </c>
      <c r="E90" s="36">
        <f t="shared" si="70"/>
        <v>5530</v>
      </c>
      <c r="F90" s="36">
        <f t="shared" si="70"/>
        <v>5088</v>
      </c>
      <c r="G90" s="36">
        <f t="shared" si="70"/>
        <v>4477</v>
      </c>
      <c r="H90" s="36">
        <f t="shared" si="70"/>
        <v>3805</v>
      </c>
      <c r="I90" s="36">
        <f t="shared" si="70"/>
        <v>3158</v>
      </c>
      <c r="J90" s="36">
        <f t="shared" si="70"/>
        <v>2716</v>
      </c>
      <c r="K90" s="36">
        <f t="shared" si="70"/>
        <v>2173</v>
      </c>
      <c r="L90" s="36">
        <f t="shared" si="70"/>
        <v>1717</v>
      </c>
      <c r="M90" s="36">
        <f t="shared" si="70"/>
        <v>1322</v>
      </c>
      <c r="N90" s="36">
        <f t="shared" si="70"/>
        <v>1018</v>
      </c>
      <c r="O90" s="36">
        <f t="shared" si="70"/>
        <v>743</v>
      </c>
      <c r="P90" s="36">
        <f t="shared" si="70"/>
        <v>504.99999999999994</v>
      </c>
      <c r="Q90" s="36">
        <f t="shared" si="70"/>
        <v>312.99999999999994</v>
      </c>
      <c r="R90" s="36">
        <f t="shared" si="70"/>
        <v>193.99999999999994</v>
      </c>
      <c r="S90" s="36">
        <f t="shared" si="70"/>
        <v>108.99999999999997</v>
      </c>
      <c r="T90" s="36">
        <f t="shared" si="70"/>
        <v>60.999999999999979</v>
      </c>
      <c r="U90" s="36">
        <f t="shared" si="70"/>
        <v>34.999999999999986</v>
      </c>
      <c r="V90" s="36">
        <f t="shared" si="70"/>
        <v>18.999999999999989</v>
      </c>
      <c r="W90" s="36">
        <f t="shared" si="70"/>
        <v>9.2888888888888843</v>
      </c>
      <c r="X90" s="36">
        <f t="shared" si="70"/>
        <v>4.3126984126984107</v>
      </c>
      <c r="Y90" s="9">
        <f t="shared" si="70"/>
        <v>1.4375661375661368</v>
      </c>
    </row>
    <row r="91" spans="1:25" x14ac:dyDescent="0.3">
      <c r="A91" s="54" t="s">
        <v>5</v>
      </c>
      <c r="B91" s="36">
        <f t="shared" si="67"/>
        <v>6839</v>
      </c>
      <c r="C91" s="36">
        <f t="shared" ref="C91:Y91" si="71">B91*C63</f>
        <v>6497</v>
      </c>
      <c r="D91" s="36">
        <f t="shared" si="71"/>
        <v>5847</v>
      </c>
      <c r="E91" s="36">
        <f t="shared" si="71"/>
        <v>5262</v>
      </c>
      <c r="F91" s="36">
        <f t="shared" si="71"/>
        <v>4683</v>
      </c>
      <c r="G91" s="36">
        <f t="shared" si="71"/>
        <v>4262</v>
      </c>
      <c r="H91" s="36">
        <f t="shared" si="71"/>
        <v>3708</v>
      </c>
      <c r="I91" s="36">
        <f t="shared" si="71"/>
        <v>3078</v>
      </c>
      <c r="J91" s="36">
        <f t="shared" si="71"/>
        <v>2524</v>
      </c>
      <c r="K91" s="36">
        <f t="shared" si="71"/>
        <v>2070</v>
      </c>
      <c r="L91" s="36">
        <f t="shared" si="71"/>
        <v>1697</v>
      </c>
      <c r="M91" s="36">
        <f t="shared" si="71"/>
        <v>1290</v>
      </c>
      <c r="N91" s="36">
        <f t="shared" si="71"/>
        <v>942</v>
      </c>
      <c r="O91" s="36">
        <f t="shared" si="71"/>
        <v>659</v>
      </c>
      <c r="P91" s="36">
        <f t="shared" si="71"/>
        <v>468</v>
      </c>
      <c r="Q91" s="36">
        <f t="shared" si="71"/>
        <v>290</v>
      </c>
      <c r="R91" s="36">
        <f t="shared" si="71"/>
        <v>174</v>
      </c>
      <c r="S91" s="36">
        <f t="shared" si="71"/>
        <v>110</v>
      </c>
      <c r="T91" s="36">
        <f t="shared" si="71"/>
        <v>57.999999999999993</v>
      </c>
      <c r="U91" s="36">
        <f t="shared" si="71"/>
        <v>30.999999999999993</v>
      </c>
      <c r="V91" s="36">
        <f t="shared" si="71"/>
        <v>15.362014180672265</v>
      </c>
      <c r="W91" s="36">
        <f t="shared" si="71"/>
        <v>7.5103180438842188</v>
      </c>
      <c r="X91" s="36">
        <f t="shared" si="71"/>
        <v>3.4869333775176732</v>
      </c>
      <c r="Y91" s="9">
        <f t="shared" si="71"/>
        <v>1.1623111258392242</v>
      </c>
    </row>
    <row r="92" spans="1:25" x14ac:dyDescent="0.3">
      <c r="A92" s="54" t="s">
        <v>6</v>
      </c>
      <c r="B92" s="36">
        <f t="shared" si="67"/>
        <v>6892</v>
      </c>
      <c r="C92" s="36">
        <f t="shared" ref="C92:Y92" si="72">B92*C64</f>
        <v>6065</v>
      </c>
      <c r="D92" s="36">
        <f t="shared" si="72"/>
        <v>5459</v>
      </c>
      <c r="E92" s="36">
        <f t="shared" si="72"/>
        <v>4804</v>
      </c>
      <c r="F92" s="36">
        <f t="shared" si="72"/>
        <v>4468</v>
      </c>
      <c r="G92" s="36">
        <f t="shared" si="72"/>
        <v>3842</v>
      </c>
      <c r="H92" s="36">
        <f t="shared" si="72"/>
        <v>3419</v>
      </c>
      <c r="I92" s="36">
        <f t="shared" si="72"/>
        <v>2838</v>
      </c>
      <c r="J92" s="36">
        <f t="shared" si="72"/>
        <v>2242</v>
      </c>
      <c r="K92" s="36">
        <f t="shared" si="72"/>
        <v>1794</v>
      </c>
      <c r="L92" s="36">
        <f t="shared" si="72"/>
        <v>1417</v>
      </c>
      <c r="M92" s="36">
        <f t="shared" si="72"/>
        <v>1091</v>
      </c>
      <c r="N92" s="36">
        <f t="shared" si="72"/>
        <v>850.99999999999989</v>
      </c>
      <c r="O92" s="36">
        <f t="shared" si="72"/>
        <v>603.99999999999989</v>
      </c>
      <c r="P92" s="36">
        <f t="shared" si="72"/>
        <v>416.99999999999994</v>
      </c>
      <c r="Q92" s="36">
        <f t="shared" si="72"/>
        <v>270.99999999999994</v>
      </c>
      <c r="R92" s="36">
        <f t="shared" si="72"/>
        <v>172.99999999999997</v>
      </c>
      <c r="S92" s="36">
        <f t="shared" si="72"/>
        <v>96.999999999999986</v>
      </c>
      <c r="T92" s="36">
        <f t="shared" si="72"/>
        <v>50.999999999999993</v>
      </c>
      <c r="U92" s="36">
        <f t="shared" si="72"/>
        <v>27.7147139494245</v>
      </c>
      <c r="V92" s="36">
        <f t="shared" si="72"/>
        <v>13.733994474333377</v>
      </c>
      <c r="W92" s="36">
        <f t="shared" si="72"/>
        <v>6.714397298562985</v>
      </c>
      <c r="X92" s="36">
        <f t="shared" si="72"/>
        <v>3.1173987457613861</v>
      </c>
      <c r="Y92" s="9">
        <f t="shared" si="72"/>
        <v>1.0391329152537954</v>
      </c>
    </row>
    <row r="93" spans="1:25" x14ac:dyDescent="0.3">
      <c r="A93" s="54" t="s">
        <v>7</v>
      </c>
      <c r="B93" s="36">
        <f t="shared" si="67"/>
        <v>7089</v>
      </c>
      <c r="C93" s="36">
        <f t="shared" ref="C93:Y93" si="73">B93*C65</f>
        <v>6238</v>
      </c>
      <c r="D93" s="36">
        <f t="shared" si="73"/>
        <v>5552</v>
      </c>
      <c r="E93" s="36">
        <f t="shared" si="73"/>
        <v>5052</v>
      </c>
      <c r="F93" s="36">
        <f t="shared" si="73"/>
        <v>4547</v>
      </c>
      <c r="G93" s="36">
        <f t="shared" si="73"/>
        <v>3910</v>
      </c>
      <c r="H93" s="36">
        <f t="shared" si="73"/>
        <v>3363</v>
      </c>
      <c r="I93" s="36">
        <f t="shared" si="73"/>
        <v>2690</v>
      </c>
      <c r="J93" s="36">
        <f t="shared" si="73"/>
        <v>2233</v>
      </c>
      <c r="K93" s="36">
        <f t="shared" si="73"/>
        <v>1742</v>
      </c>
      <c r="L93" s="36">
        <f t="shared" si="73"/>
        <v>1446</v>
      </c>
      <c r="M93" s="36">
        <f t="shared" si="73"/>
        <v>1070</v>
      </c>
      <c r="N93" s="36">
        <f t="shared" si="73"/>
        <v>781</v>
      </c>
      <c r="O93" s="36">
        <f t="shared" si="73"/>
        <v>547</v>
      </c>
      <c r="P93" s="36">
        <f t="shared" si="73"/>
        <v>356</v>
      </c>
      <c r="Q93" s="36">
        <f t="shared" si="73"/>
        <v>235</v>
      </c>
      <c r="R93" s="36">
        <f t="shared" si="73"/>
        <v>143</v>
      </c>
      <c r="S93" s="36">
        <f t="shared" si="73"/>
        <v>82</v>
      </c>
      <c r="T93" s="36">
        <f t="shared" si="73"/>
        <v>43.956314885171402</v>
      </c>
      <c r="U93" s="36">
        <f t="shared" si="73"/>
        <v>23.886993986536385</v>
      </c>
      <c r="V93" s="36">
        <f t="shared" si="73"/>
        <v>11.837172269509844</v>
      </c>
      <c r="W93" s="36">
        <f t="shared" si="73"/>
        <v>5.7870619984270357</v>
      </c>
      <c r="X93" s="36">
        <f t="shared" si="73"/>
        <v>2.6868502135554095</v>
      </c>
      <c r="Y93" s="9">
        <f t="shared" si="73"/>
        <v>0.89561673785180318</v>
      </c>
    </row>
    <row r="94" spans="1:25" x14ac:dyDescent="0.3">
      <c r="A94" s="54" t="s">
        <v>8</v>
      </c>
      <c r="B94" s="36">
        <f t="shared" si="67"/>
        <v>7485</v>
      </c>
      <c r="C94" s="36">
        <f t="shared" ref="C94:Y94" si="74">B94*C66</f>
        <v>6961</v>
      </c>
      <c r="D94" s="36">
        <f t="shared" si="74"/>
        <v>6335</v>
      </c>
      <c r="E94" s="36">
        <f t="shared" si="74"/>
        <v>5575</v>
      </c>
      <c r="F94" s="36">
        <f t="shared" si="74"/>
        <v>5073</v>
      </c>
      <c r="G94" s="36">
        <f t="shared" si="74"/>
        <v>4515</v>
      </c>
      <c r="H94" s="36">
        <f t="shared" si="74"/>
        <v>3838</v>
      </c>
      <c r="I94" s="36">
        <f t="shared" si="74"/>
        <v>3186</v>
      </c>
      <c r="J94" s="36">
        <f t="shared" si="74"/>
        <v>2676</v>
      </c>
      <c r="K94" s="36">
        <f t="shared" si="74"/>
        <v>2221</v>
      </c>
      <c r="L94" s="36">
        <f t="shared" si="74"/>
        <v>1843</v>
      </c>
      <c r="M94" s="36">
        <f t="shared" si="74"/>
        <v>1456</v>
      </c>
      <c r="N94" s="36">
        <f t="shared" si="74"/>
        <v>1092</v>
      </c>
      <c r="O94" s="36">
        <f t="shared" si="74"/>
        <v>819</v>
      </c>
      <c r="P94" s="36">
        <f t="shared" si="74"/>
        <v>549</v>
      </c>
      <c r="Q94" s="36">
        <f t="shared" si="74"/>
        <v>346</v>
      </c>
      <c r="R94" s="36">
        <f t="shared" si="74"/>
        <v>225</v>
      </c>
      <c r="S94" s="36">
        <f t="shared" si="74"/>
        <v>130.95898836717041</v>
      </c>
      <c r="T94" s="36">
        <f t="shared" si="74"/>
        <v>70.200908898912701</v>
      </c>
      <c r="U94" s="36">
        <f t="shared" si="74"/>
        <v>38.14898253182303</v>
      </c>
      <c r="V94" s="36">
        <f t="shared" si="74"/>
        <v>18.904684213938197</v>
      </c>
      <c r="W94" s="36">
        <f t="shared" si="74"/>
        <v>9.2422900601475639</v>
      </c>
      <c r="X94" s="36">
        <f t="shared" si="74"/>
        <v>4.2910632422113695</v>
      </c>
      <c r="Y94" s="9">
        <f t="shared" si="74"/>
        <v>1.4303544140704565</v>
      </c>
    </row>
    <row r="95" spans="1:25" x14ac:dyDescent="0.3">
      <c r="A95" s="54" t="s">
        <v>9</v>
      </c>
      <c r="B95" s="36">
        <f t="shared" si="67"/>
        <v>7492</v>
      </c>
      <c r="C95" s="36">
        <f t="shared" ref="C95:Y95" si="75">B95*C67</f>
        <v>6818</v>
      </c>
      <c r="D95" s="36">
        <f t="shared" si="75"/>
        <v>6477</v>
      </c>
      <c r="E95" s="36">
        <f t="shared" si="75"/>
        <v>6088</v>
      </c>
      <c r="F95" s="36">
        <f t="shared" si="75"/>
        <v>5297</v>
      </c>
      <c r="G95" s="36">
        <f t="shared" si="75"/>
        <v>4555</v>
      </c>
      <c r="H95" s="36">
        <f t="shared" si="75"/>
        <v>3963</v>
      </c>
      <c r="I95" s="36">
        <f t="shared" si="75"/>
        <v>3369</v>
      </c>
      <c r="J95" s="36">
        <f t="shared" si="75"/>
        <v>2864</v>
      </c>
      <c r="K95" s="36">
        <f t="shared" si="75"/>
        <v>2263</v>
      </c>
      <c r="L95" s="36">
        <f t="shared" si="75"/>
        <v>1788</v>
      </c>
      <c r="M95" s="36">
        <f t="shared" si="75"/>
        <v>1413</v>
      </c>
      <c r="N95" s="36">
        <f t="shared" si="75"/>
        <v>1102</v>
      </c>
      <c r="O95" s="36">
        <f t="shared" si="75"/>
        <v>815</v>
      </c>
      <c r="P95" s="36">
        <f t="shared" si="75"/>
        <v>554</v>
      </c>
      <c r="Q95" s="36">
        <f t="shared" si="75"/>
        <v>377</v>
      </c>
      <c r="R95" s="36">
        <f t="shared" si="75"/>
        <v>235.35884171370924</v>
      </c>
      <c r="S95" s="36">
        <f t="shared" si="75"/>
        <v>136.98824806265043</v>
      </c>
      <c r="T95" s="36">
        <f t="shared" si="75"/>
        <v>73.432909358656502</v>
      </c>
      <c r="U95" s="36">
        <f t="shared" si="75"/>
        <v>39.905334849983966</v>
      </c>
      <c r="V95" s="36">
        <f t="shared" si="75"/>
        <v>19.775042575804161</v>
      </c>
      <c r="W95" s="36">
        <f t="shared" si="75"/>
        <v>9.6677985926153678</v>
      </c>
      <c r="X95" s="36">
        <f t="shared" si="75"/>
        <v>4.4886207751428495</v>
      </c>
      <c r="Y95" s="9">
        <f t="shared" si="75"/>
        <v>1.4962069250476164</v>
      </c>
    </row>
    <row r="96" spans="1:25" x14ac:dyDescent="0.3">
      <c r="A96" s="54" t="s">
        <v>10</v>
      </c>
      <c r="B96" s="36">
        <f t="shared" si="67"/>
        <v>7266</v>
      </c>
      <c r="C96" s="36">
        <f t="shared" ref="C96:Y96" si="76">B96*C68</f>
        <v>6467</v>
      </c>
      <c r="D96" s="36">
        <f t="shared" si="76"/>
        <v>5691</v>
      </c>
      <c r="E96" s="36">
        <f t="shared" si="76"/>
        <v>5008</v>
      </c>
      <c r="F96" s="36">
        <f t="shared" si="76"/>
        <v>4357</v>
      </c>
      <c r="G96" s="36">
        <f t="shared" si="76"/>
        <v>3834</v>
      </c>
      <c r="H96" s="36">
        <f t="shared" si="76"/>
        <v>3336</v>
      </c>
      <c r="I96" s="36">
        <f t="shared" si="76"/>
        <v>2669</v>
      </c>
      <c r="J96" s="36">
        <f t="shared" si="76"/>
        <v>2189</v>
      </c>
      <c r="K96" s="36">
        <f t="shared" si="76"/>
        <v>1751</v>
      </c>
      <c r="L96" s="36">
        <f t="shared" si="76"/>
        <v>1383</v>
      </c>
      <c r="M96" s="36">
        <f t="shared" si="76"/>
        <v>1106</v>
      </c>
      <c r="N96" s="36">
        <f t="shared" si="76"/>
        <v>852</v>
      </c>
      <c r="O96" s="36">
        <f t="shared" si="76"/>
        <v>622</v>
      </c>
      <c r="P96" s="36">
        <f t="shared" si="76"/>
        <v>429</v>
      </c>
      <c r="Q96" s="36">
        <f t="shared" si="76"/>
        <v>281.07379280060422</v>
      </c>
      <c r="R96" s="36">
        <f t="shared" si="76"/>
        <v>175.47268517143056</v>
      </c>
      <c r="S96" s="36">
        <f t="shared" si="76"/>
        <v>102.13211260498457</v>
      </c>
      <c r="T96" s="36">
        <f t="shared" si="76"/>
        <v>54.748186604298603</v>
      </c>
      <c r="U96" s="36">
        <f t="shared" si="76"/>
        <v>29.751575117408827</v>
      </c>
      <c r="V96" s="36">
        <f t="shared" si="76"/>
        <v>14.743358672611954</v>
      </c>
      <c r="W96" s="36">
        <f t="shared" si="76"/>
        <v>7.207864239943623</v>
      </c>
      <c r="X96" s="36">
        <f t="shared" si="76"/>
        <v>3.3465083971166822</v>
      </c>
      <c r="Y96" s="9">
        <f t="shared" si="76"/>
        <v>1.1155027990388939</v>
      </c>
    </row>
    <row r="97" spans="1:25" x14ac:dyDescent="0.3">
      <c r="A97" s="54" t="s">
        <v>11</v>
      </c>
      <c r="B97" s="36">
        <f t="shared" si="67"/>
        <v>7490</v>
      </c>
      <c r="C97" s="36">
        <f t="shared" ref="C97:Y97" si="77">B97*C69</f>
        <v>7041</v>
      </c>
      <c r="D97" s="36">
        <f t="shared" si="77"/>
        <v>6689</v>
      </c>
      <c r="E97" s="36">
        <f t="shared" si="77"/>
        <v>5953</v>
      </c>
      <c r="F97" s="36">
        <f t="shared" si="77"/>
        <v>5417</v>
      </c>
      <c r="G97" s="36">
        <f t="shared" si="77"/>
        <v>4659</v>
      </c>
      <c r="H97" s="36">
        <f t="shared" si="77"/>
        <v>3820</v>
      </c>
      <c r="I97" s="36">
        <f t="shared" si="77"/>
        <v>3094</v>
      </c>
      <c r="J97" s="36">
        <f t="shared" si="77"/>
        <v>2599</v>
      </c>
      <c r="K97" s="36">
        <f t="shared" si="77"/>
        <v>2183</v>
      </c>
      <c r="L97" s="36">
        <f t="shared" si="77"/>
        <v>1768</v>
      </c>
      <c r="M97" s="36">
        <f t="shared" si="77"/>
        <v>1326</v>
      </c>
      <c r="N97" s="36">
        <f t="shared" si="77"/>
        <v>1008</v>
      </c>
      <c r="O97" s="36">
        <f t="shared" si="77"/>
        <v>685</v>
      </c>
      <c r="P97" s="36">
        <f t="shared" si="77"/>
        <v>460.76825571036028</v>
      </c>
      <c r="Q97" s="36">
        <f t="shared" si="77"/>
        <v>301.88783504575667</v>
      </c>
      <c r="R97" s="36">
        <f t="shared" si="77"/>
        <v>188.46676706585836</v>
      </c>
      <c r="S97" s="36">
        <f t="shared" si="77"/>
        <v>109.69518735900427</v>
      </c>
      <c r="T97" s="36">
        <f t="shared" si="77"/>
        <v>58.80239264561299</v>
      </c>
      <c r="U97" s="36">
        <f t="shared" si="77"/>
        <v>31.954735131664844</v>
      </c>
      <c r="V97" s="36">
        <f t="shared" si="77"/>
        <v>15.83513207200844</v>
      </c>
      <c r="W97" s="36">
        <f t="shared" si="77"/>
        <v>7.741620124093016</v>
      </c>
      <c r="X97" s="36">
        <f t="shared" si="77"/>
        <v>3.5943236290431861</v>
      </c>
      <c r="Y97" s="9">
        <f t="shared" si="77"/>
        <v>1.1981078763477286</v>
      </c>
    </row>
    <row r="98" spans="1:25" x14ac:dyDescent="0.3">
      <c r="A98" s="54" t="s">
        <v>12</v>
      </c>
      <c r="B98" s="36">
        <f t="shared" si="67"/>
        <v>7141</v>
      </c>
      <c r="C98" s="36">
        <f t="shared" ref="C98:Y98" si="78">B98*C70</f>
        <v>6427</v>
      </c>
      <c r="D98" s="36">
        <f t="shared" si="78"/>
        <v>5977</v>
      </c>
      <c r="E98" s="36">
        <f t="shared" si="78"/>
        <v>5618</v>
      </c>
      <c r="F98" s="36">
        <f t="shared" si="78"/>
        <v>4944</v>
      </c>
      <c r="G98" s="36">
        <f t="shared" si="78"/>
        <v>4499</v>
      </c>
      <c r="H98" s="36">
        <f t="shared" si="78"/>
        <v>3869</v>
      </c>
      <c r="I98" s="36">
        <f t="shared" si="78"/>
        <v>3134</v>
      </c>
      <c r="J98" s="36">
        <f t="shared" si="78"/>
        <v>2539</v>
      </c>
      <c r="K98" s="36">
        <f t="shared" si="78"/>
        <v>2057</v>
      </c>
      <c r="L98" s="36">
        <f t="shared" si="78"/>
        <v>1584</v>
      </c>
      <c r="M98" s="36">
        <f t="shared" si="78"/>
        <v>1236</v>
      </c>
      <c r="N98" s="36">
        <f t="shared" si="78"/>
        <v>902</v>
      </c>
      <c r="O98" s="36">
        <f t="shared" si="78"/>
        <v>653.7639328991695</v>
      </c>
      <c r="P98" s="36">
        <f t="shared" si="78"/>
        <v>439.75717811429979</v>
      </c>
      <c r="Q98" s="36">
        <f t="shared" si="78"/>
        <v>288.1217201955177</v>
      </c>
      <c r="R98" s="36">
        <f t="shared" si="78"/>
        <v>179.87266402593758</v>
      </c>
      <c r="S98" s="36">
        <f t="shared" si="78"/>
        <v>104.69307606997648</v>
      </c>
      <c r="T98" s="36">
        <f t="shared" si="78"/>
        <v>56.120997780842551</v>
      </c>
      <c r="U98" s="36">
        <f t="shared" si="78"/>
        <v>30.497596079457619</v>
      </c>
      <c r="V98" s="36">
        <f t="shared" si="78"/>
        <v>15.113048498356223</v>
      </c>
      <c r="W98" s="36">
        <f t="shared" si="78"/>
        <v>7.3886014880852651</v>
      </c>
      <c r="X98" s="36">
        <f t="shared" si="78"/>
        <v>3.430422119468159</v>
      </c>
      <c r="Y98" s="9">
        <f t="shared" si="78"/>
        <v>1.1434740398227197</v>
      </c>
    </row>
    <row r="99" spans="1:25" x14ac:dyDescent="0.3">
      <c r="A99" s="54" t="s">
        <v>13</v>
      </c>
      <c r="B99" s="36">
        <f t="shared" si="67"/>
        <v>7399</v>
      </c>
      <c r="C99" s="36">
        <f t="shared" ref="C99:Y99" si="79">B99*C71</f>
        <v>6585</v>
      </c>
      <c r="D99" s="36">
        <f t="shared" si="79"/>
        <v>5861</v>
      </c>
      <c r="E99" s="36">
        <f t="shared" si="79"/>
        <v>5392</v>
      </c>
      <c r="F99" s="36">
        <f t="shared" si="79"/>
        <v>4637</v>
      </c>
      <c r="G99" s="36">
        <f t="shared" si="79"/>
        <v>4034</v>
      </c>
      <c r="H99" s="36">
        <f t="shared" si="79"/>
        <v>3469</v>
      </c>
      <c r="I99" s="36">
        <f t="shared" si="79"/>
        <v>2845</v>
      </c>
      <c r="J99" s="36">
        <f t="shared" si="79"/>
        <v>2333</v>
      </c>
      <c r="K99" s="36">
        <f t="shared" si="79"/>
        <v>1936.0000000000002</v>
      </c>
      <c r="L99" s="36">
        <f t="shared" si="79"/>
        <v>1588.0000000000002</v>
      </c>
      <c r="M99" s="36">
        <f t="shared" si="79"/>
        <v>1255.0000000000002</v>
      </c>
      <c r="N99" s="36">
        <f t="shared" si="79"/>
        <v>953.8624233099323</v>
      </c>
      <c r="O99" s="36">
        <f t="shared" si="79"/>
        <v>691.35349147209956</v>
      </c>
      <c r="P99" s="36">
        <f t="shared" si="79"/>
        <v>465.04195962754272</v>
      </c>
      <c r="Q99" s="36">
        <f t="shared" si="79"/>
        <v>304.68789604647759</v>
      </c>
      <c r="R99" s="36">
        <f t="shared" si="79"/>
        <v>190.21482837582496</v>
      </c>
      <c r="S99" s="36">
        <f t="shared" si="79"/>
        <v>110.71262887347989</v>
      </c>
      <c r="T99" s="36">
        <f t="shared" si="79"/>
        <v>59.347794835704896</v>
      </c>
      <c r="U99" s="36">
        <f t="shared" si="79"/>
        <v>32.251120733346937</v>
      </c>
      <c r="V99" s="36">
        <f t="shared" si="79"/>
        <v>15.982005614459647</v>
      </c>
      <c r="W99" s="36">
        <f t="shared" si="79"/>
        <v>7.8134249670691611</v>
      </c>
      <c r="X99" s="36">
        <f t="shared" si="79"/>
        <v>3.6276615918535393</v>
      </c>
      <c r="Y99" s="9">
        <f t="shared" si="79"/>
        <v>1.2092205306178463</v>
      </c>
    </row>
    <row r="100" spans="1:25" x14ac:dyDescent="0.3">
      <c r="A100" s="54" t="s">
        <v>14</v>
      </c>
      <c r="B100" s="36">
        <f t="shared" si="67"/>
        <v>6847</v>
      </c>
      <c r="C100" s="36">
        <f t="shared" ref="C100:Y100" si="80">B100*C72</f>
        <v>6368</v>
      </c>
      <c r="D100" s="36">
        <f t="shared" si="80"/>
        <v>6050</v>
      </c>
      <c r="E100" s="36">
        <f t="shared" si="80"/>
        <v>5385</v>
      </c>
      <c r="F100" s="36">
        <f t="shared" si="80"/>
        <v>4631</v>
      </c>
      <c r="G100" s="36">
        <f t="shared" si="80"/>
        <v>3890.0000000000005</v>
      </c>
      <c r="H100" s="36">
        <f t="shared" si="80"/>
        <v>3190.0000000000005</v>
      </c>
      <c r="I100" s="36">
        <f t="shared" si="80"/>
        <v>2743.0000000000005</v>
      </c>
      <c r="J100" s="36">
        <f t="shared" si="80"/>
        <v>2359.0000000000005</v>
      </c>
      <c r="K100" s="36">
        <f t="shared" si="80"/>
        <v>1982.0000000000005</v>
      </c>
      <c r="L100" s="36">
        <f t="shared" si="80"/>
        <v>1645.0000000000005</v>
      </c>
      <c r="M100" s="36">
        <f t="shared" si="80"/>
        <v>1283.2299841929739</v>
      </c>
      <c r="N100" s="36">
        <f t="shared" si="80"/>
        <v>975.31861544723188</v>
      </c>
      <c r="O100" s="36">
        <f t="shared" si="80"/>
        <v>706.90480472788806</v>
      </c>
      <c r="P100" s="36">
        <f t="shared" si="80"/>
        <v>475.50261872663043</v>
      </c>
      <c r="Q100" s="36">
        <f t="shared" si="80"/>
        <v>311.54154902590591</v>
      </c>
      <c r="R100" s="36">
        <f t="shared" si="80"/>
        <v>194.49352287647739</v>
      </c>
      <c r="S100" s="36">
        <f t="shared" si="80"/>
        <v>113.20299999942485</v>
      </c>
      <c r="T100" s="36">
        <f t="shared" si="80"/>
        <v>60.682764803911915</v>
      </c>
      <c r="U100" s="36">
        <f t="shared" si="80"/>
        <v>32.976577807855371</v>
      </c>
      <c r="V100" s="36">
        <f t="shared" si="80"/>
        <v>16.341505029494083</v>
      </c>
      <c r="W100" s="36">
        <f t="shared" si="80"/>
        <v>7.9891802366415527</v>
      </c>
      <c r="X100" s="36">
        <f t="shared" si="80"/>
        <v>3.7092622527264352</v>
      </c>
      <c r="Y100" s="9">
        <f t="shared" si="80"/>
        <v>1.2364207509088116</v>
      </c>
    </row>
    <row r="101" spans="1:25" x14ac:dyDescent="0.3">
      <c r="A101" s="54" t="s">
        <v>15</v>
      </c>
      <c r="B101" s="36">
        <f t="shared" si="67"/>
        <v>7350</v>
      </c>
      <c r="C101" s="36">
        <f t="shared" ref="C101:Y101" si="81">B101*C73</f>
        <v>6542</v>
      </c>
      <c r="D101" s="36">
        <f t="shared" si="81"/>
        <v>5888</v>
      </c>
      <c r="E101" s="36">
        <f t="shared" si="81"/>
        <v>5417</v>
      </c>
      <c r="F101" s="36">
        <f t="shared" si="81"/>
        <v>5038</v>
      </c>
      <c r="G101" s="36">
        <f t="shared" si="81"/>
        <v>4282</v>
      </c>
      <c r="H101" s="36">
        <f t="shared" si="81"/>
        <v>3597</v>
      </c>
      <c r="I101" s="36">
        <f t="shared" si="81"/>
        <v>3021</v>
      </c>
      <c r="J101" s="36">
        <f t="shared" si="81"/>
        <v>2507</v>
      </c>
      <c r="K101" s="36">
        <f t="shared" si="81"/>
        <v>2006</v>
      </c>
      <c r="L101" s="36">
        <f t="shared" si="81"/>
        <v>1619.9281375522432</v>
      </c>
      <c r="M101" s="36">
        <f t="shared" si="81"/>
        <v>1263.6719503616523</v>
      </c>
      <c r="N101" s="36">
        <f t="shared" si="81"/>
        <v>960.45353692490357</v>
      </c>
      <c r="O101" s="36">
        <f t="shared" si="81"/>
        <v>696.13068920947092</v>
      </c>
      <c r="P101" s="36">
        <f t="shared" si="81"/>
        <v>468.25536264744358</v>
      </c>
      <c r="Q101" s="36">
        <f t="shared" si="81"/>
        <v>306.7932652180404</v>
      </c>
      <c r="R101" s="36">
        <f t="shared" si="81"/>
        <v>191.52919773815594</v>
      </c>
      <c r="S101" s="36">
        <f t="shared" si="81"/>
        <v>111.47764434917619</v>
      </c>
      <c r="T101" s="36">
        <f t="shared" si="81"/>
        <v>59.757883386213869</v>
      </c>
      <c r="U101" s="36">
        <f t="shared" si="81"/>
        <v>32.473973417097731</v>
      </c>
      <c r="V101" s="36">
        <f t="shared" si="81"/>
        <v>16.092440004394504</v>
      </c>
      <c r="W101" s="36">
        <f t="shared" si="81"/>
        <v>7.8674151132595362</v>
      </c>
      <c r="X101" s="36">
        <f t="shared" si="81"/>
        <v>3.6527284454419275</v>
      </c>
      <c r="Y101" s="9">
        <f t="shared" si="81"/>
        <v>1.2175761484806424</v>
      </c>
    </row>
    <row r="102" spans="1:25" x14ac:dyDescent="0.3">
      <c r="A102" s="54" t="s">
        <v>16</v>
      </c>
      <c r="B102" s="36">
        <f t="shared" si="67"/>
        <v>7488</v>
      </c>
      <c r="C102" s="36">
        <f t="shared" ref="C102:Y102" si="82">B102*C74</f>
        <v>6814</v>
      </c>
      <c r="D102" s="36">
        <f t="shared" si="82"/>
        <v>6405</v>
      </c>
      <c r="E102" s="36">
        <f t="shared" si="82"/>
        <v>6021</v>
      </c>
      <c r="F102" s="36">
        <f t="shared" si="82"/>
        <v>5359</v>
      </c>
      <c r="G102" s="36">
        <f t="shared" si="82"/>
        <v>4823</v>
      </c>
      <c r="H102" s="36">
        <f t="shared" si="82"/>
        <v>4244</v>
      </c>
      <c r="I102" s="36">
        <f t="shared" si="82"/>
        <v>3692</v>
      </c>
      <c r="J102" s="36">
        <f t="shared" si="82"/>
        <v>3175</v>
      </c>
      <c r="K102" s="36">
        <f t="shared" si="82"/>
        <v>2603.7701822785048</v>
      </c>
      <c r="L102" s="36">
        <f t="shared" si="82"/>
        <v>2102.6523339942587</v>
      </c>
      <c r="M102" s="36">
        <f t="shared" si="82"/>
        <v>1640.2349673646027</v>
      </c>
      <c r="N102" s="36">
        <f t="shared" si="82"/>
        <v>1246.6601599745716</v>
      </c>
      <c r="O102" s="36">
        <f t="shared" si="82"/>
        <v>903.57145141206627</v>
      </c>
      <c r="P102" s="36">
        <f t="shared" si="82"/>
        <v>607.79130157199472</v>
      </c>
      <c r="Q102" s="36">
        <f t="shared" si="82"/>
        <v>398.21493324954872</v>
      </c>
      <c r="R102" s="36">
        <f t="shared" si="82"/>
        <v>248.60319746078468</v>
      </c>
      <c r="S102" s="36">
        <f t="shared" si="82"/>
        <v>144.69699219692563</v>
      </c>
      <c r="T102" s="36">
        <f t="shared" si="82"/>
        <v>77.565201852990882</v>
      </c>
      <c r="U102" s="36">
        <f t="shared" si="82"/>
        <v>42.150929054608113</v>
      </c>
      <c r="V102" s="36">
        <f t="shared" si="82"/>
        <v>20.887844189206469</v>
      </c>
      <c r="W102" s="36">
        <f t="shared" si="82"/>
        <v>10.211834936945385</v>
      </c>
      <c r="X102" s="36">
        <f t="shared" si="82"/>
        <v>4.7412090778675005</v>
      </c>
      <c r="Y102" s="9">
        <f t="shared" si="82"/>
        <v>1.5804030259558335</v>
      </c>
    </row>
    <row r="103" spans="1:25" x14ac:dyDescent="0.3">
      <c r="A103" s="54" t="s">
        <v>17</v>
      </c>
      <c r="B103" s="36">
        <f t="shared" si="67"/>
        <v>6864</v>
      </c>
      <c r="C103" s="36">
        <f t="shared" ref="C103:Y103" si="83">B103*C75</f>
        <v>6384</v>
      </c>
      <c r="D103" s="36">
        <f t="shared" si="83"/>
        <v>5873</v>
      </c>
      <c r="E103" s="36">
        <f t="shared" si="83"/>
        <v>5521</v>
      </c>
      <c r="F103" s="36">
        <f t="shared" si="83"/>
        <v>4969</v>
      </c>
      <c r="G103" s="36">
        <f t="shared" si="83"/>
        <v>4224</v>
      </c>
      <c r="H103" s="36">
        <f t="shared" si="83"/>
        <v>3675</v>
      </c>
      <c r="I103" s="36">
        <f t="shared" si="83"/>
        <v>3050</v>
      </c>
      <c r="J103" s="36">
        <f t="shared" si="83"/>
        <v>2569.5240457539048</v>
      </c>
      <c r="K103" s="36">
        <f t="shared" si="83"/>
        <v>2107.2283757422506</v>
      </c>
      <c r="L103" s="36">
        <f t="shared" si="83"/>
        <v>1701.6742463177379</v>
      </c>
      <c r="M103" s="36">
        <f t="shared" si="83"/>
        <v>1327.440374592037</v>
      </c>
      <c r="N103" s="36">
        <f t="shared" si="83"/>
        <v>1008.9207111615972</v>
      </c>
      <c r="O103" s="36">
        <f t="shared" si="83"/>
        <v>731.25939258584572</v>
      </c>
      <c r="P103" s="36">
        <f t="shared" si="83"/>
        <v>491.88483911474117</v>
      </c>
      <c r="Q103" s="36">
        <f t="shared" si="83"/>
        <v>322.27491224031536</v>
      </c>
      <c r="R103" s="36">
        <f t="shared" si="83"/>
        <v>201.19429723678493</v>
      </c>
      <c r="S103" s="36">
        <f t="shared" si="83"/>
        <v>117.1031183616584</v>
      </c>
      <c r="T103" s="36">
        <f t="shared" si="83"/>
        <v>62.773433472445781</v>
      </c>
      <c r="U103" s="36">
        <f t="shared" si="83"/>
        <v>34.112701025726743</v>
      </c>
      <c r="V103" s="36">
        <f t="shared" si="83"/>
        <v>16.904509577362827</v>
      </c>
      <c r="W103" s="36">
        <f t="shared" si="83"/>
        <v>8.2644269044884933</v>
      </c>
      <c r="X103" s="36">
        <f t="shared" si="83"/>
        <v>3.8370553485125147</v>
      </c>
      <c r="Y103" s="9">
        <f t="shared" si="83"/>
        <v>1.2790184495041714</v>
      </c>
    </row>
    <row r="104" spans="1:25" x14ac:dyDescent="0.3">
      <c r="A104" s="54" t="s">
        <v>18</v>
      </c>
      <c r="B104" s="36">
        <f t="shared" si="67"/>
        <v>7365</v>
      </c>
      <c r="C104" s="36">
        <f t="shared" ref="C104:Y104" si="84">B104*C76</f>
        <v>6629</v>
      </c>
      <c r="D104" s="36">
        <f t="shared" si="84"/>
        <v>6298</v>
      </c>
      <c r="E104" s="36">
        <f t="shared" si="84"/>
        <v>5857</v>
      </c>
      <c r="F104" s="36">
        <f t="shared" si="84"/>
        <v>5388</v>
      </c>
      <c r="G104" s="36">
        <f t="shared" si="84"/>
        <v>4849</v>
      </c>
      <c r="H104" s="36">
        <f t="shared" si="84"/>
        <v>4267</v>
      </c>
      <c r="I104" s="36">
        <f t="shared" si="84"/>
        <v>3626.5309388982414</v>
      </c>
      <c r="J104" s="36">
        <f t="shared" si="84"/>
        <v>3055.2322787441035</v>
      </c>
      <c r="K104" s="36">
        <f t="shared" si="84"/>
        <v>2505.5504590011669</v>
      </c>
      <c r="L104" s="36">
        <f t="shared" si="84"/>
        <v>2023.3358367861058</v>
      </c>
      <c r="M104" s="36">
        <f t="shared" si="84"/>
        <v>1578.3618321313747</v>
      </c>
      <c r="N104" s="36">
        <f t="shared" si="84"/>
        <v>1199.6334996468029</v>
      </c>
      <c r="O104" s="36">
        <f t="shared" si="84"/>
        <v>869.48682346639509</v>
      </c>
      <c r="P104" s="36">
        <f t="shared" si="84"/>
        <v>584.86412702445671</v>
      </c>
      <c r="Q104" s="36">
        <f t="shared" si="84"/>
        <v>383.19342297384242</v>
      </c>
      <c r="R104" s="36">
        <f t="shared" si="84"/>
        <v>239.22535857675069</v>
      </c>
      <c r="S104" s="36">
        <f t="shared" si="84"/>
        <v>139.23871533771049</v>
      </c>
      <c r="T104" s="36">
        <f t="shared" si="84"/>
        <v>74.639278238916432</v>
      </c>
      <c r="U104" s="36">
        <f t="shared" si="84"/>
        <v>40.560906780060272</v>
      </c>
      <c r="V104" s="36">
        <f t="shared" si="84"/>
        <v>20.0999104882649</v>
      </c>
      <c r="W104" s="36">
        <f t="shared" si="84"/>
        <v>9.8266229053739522</v>
      </c>
      <c r="X104" s="36">
        <f t="shared" si="84"/>
        <v>4.5623606346379066</v>
      </c>
      <c r="Y104" s="9">
        <f t="shared" si="84"/>
        <v>1.5207868782126355</v>
      </c>
    </row>
    <row r="105" spans="1:25" x14ac:dyDescent="0.3">
      <c r="A105" s="54" t="s">
        <v>19</v>
      </c>
      <c r="B105" s="36">
        <f t="shared" si="67"/>
        <v>7239</v>
      </c>
      <c r="C105" s="36">
        <f t="shared" ref="C105:Y105" si="85">B105*C77</f>
        <v>6732</v>
      </c>
      <c r="D105" s="36">
        <f t="shared" si="85"/>
        <v>6261</v>
      </c>
      <c r="E105" s="36">
        <f t="shared" si="85"/>
        <v>5510</v>
      </c>
      <c r="F105" s="36">
        <f t="shared" si="85"/>
        <v>5069</v>
      </c>
      <c r="G105" s="36">
        <f t="shared" si="85"/>
        <v>4309</v>
      </c>
      <c r="H105" s="36">
        <f t="shared" si="85"/>
        <v>3738.0380281125103</v>
      </c>
      <c r="I105" s="36">
        <f t="shared" si="85"/>
        <v>3176.9652120291053</v>
      </c>
      <c r="J105" s="36">
        <f t="shared" si="85"/>
        <v>2676.4880343712912</v>
      </c>
      <c r="K105" s="36">
        <f t="shared" si="85"/>
        <v>2194.947948699582</v>
      </c>
      <c r="L105" s="36">
        <f t="shared" si="85"/>
        <v>1772.5114369696064</v>
      </c>
      <c r="M105" s="36">
        <f t="shared" si="85"/>
        <v>1382.6989806956674</v>
      </c>
      <c r="N105" s="36">
        <f t="shared" si="85"/>
        <v>1050.920000346249</v>
      </c>
      <c r="O105" s="36">
        <f t="shared" si="85"/>
        <v>761.70021351303808</v>
      </c>
      <c r="P105" s="36">
        <f t="shared" si="85"/>
        <v>512.36099088264461</v>
      </c>
      <c r="Q105" s="36">
        <f t="shared" si="85"/>
        <v>335.69055242531635</v>
      </c>
      <c r="R105" s="36">
        <f t="shared" si="85"/>
        <v>209.56960104259321</v>
      </c>
      <c r="S105" s="36">
        <f t="shared" si="85"/>
        <v>121.97787975577558</v>
      </c>
      <c r="T105" s="36">
        <f t="shared" si="85"/>
        <v>65.386562092322507</v>
      </c>
      <c r="U105" s="36">
        <f t="shared" si="85"/>
        <v>35.532742441666706</v>
      </c>
      <c r="V105" s="36">
        <f t="shared" si="85"/>
        <v>17.608209460227719</v>
      </c>
      <c r="W105" s="36">
        <f t="shared" si="85"/>
        <v>8.6084579583335525</v>
      </c>
      <c r="X105" s="36">
        <f t="shared" si="85"/>
        <v>3.9967840520834352</v>
      </c>
      <c r="Y105" s="9">
        <f t="shared" si="85"/>
        <v>1.3322613506944783</v>
      </c>
    </row>
    <row r="106" spans="1:25" x14ac:dyDescent="0.3">
      <c r="A106" s="54" t="s">
        <v>20</v>
      </c>
      <c r="B106" s="36">
        <f t="shared" si="67"/>
        <v>7457</v>
      </c>
      <c r="C106" s="36">
        <f t="shared" ref="C106:Y106" si="86">B106*C78</f>
        <v>6860</v>
      </c>
      <c r="D106" s="36">
        <f t="shared" si="86"/>
        <v>6174</v>
      </c>
      <c r="E106" s="36">
        <f t="shared" si="86"/>
        <v>5433</v>
      </c>
      <c r="F106" s="36">
        <f t="shared" si="86"/>
        <v>4672</v>
      </c>
      <c r="G106" s="36">
        <f t="shared" si="86"/>
        <v>4088.0977664288134</v>
      </c>
      <c r="H106" s="36">
        <f t="shared" si="86"/>
        <v>3546.4063387219121</v>
      </c>
      <c r="I106" s="36">
        <f t="shared" si="86"/>
        <v>3014.0970961518278</v>
      </c>
      <c r="J106" s="36">
        <f t="shared" si="86"/>
        <v>2539.2770376390622</v>
      </c>
      <c r="K106" s="36">
        <f t="shared" si="86"/>
        <v>2082.4232551650653</v>
      </c>
      <c r="L106" s="36">
        <f t="shared" si="86"/>
        <v>1681.6430834172602</v>
      </c>
      <c r="M106" s="36">
        <f t="shared" si="86"/>
        <v>1311.8144847123126</v>
      </c>
      <c r="N106" s="36">
        <f t="shared" si="86"/>
        <v>997.04425762610083</v>
      </c>
      <c r="O106" s="36">
        <f t="shared" si="86"/>
        <v>722.65141368090076</v>
      </c>
      <c r="P106" s="36">
        <f t="shared" si="86"/>
        <v>486.09464433339366</v>
      </c>
      <c r="Q106" s="36">
        <f t="shared" si="86"/>
        <v>318.48127119544915</v>
      </c>
      <c r="R106" s="36">
        <f t="shared" si="86"/>
        <v>198.82594985695124</v>
      </c>
      <c r="S106" s="36">
        <f t="shared" si="86"/>
        <v>115.72464557514704</v>
      </c>
      <c r="T106" s="36">
        <f t="shared" si="86"/>
        <v>62.034499522878299</v>
      </c>
      <c r="U106" s="36">
        <f t="shared" si="86"/>
        <v>33.711145279848679</v>
      </c>
      <c r="V106" s="36">
        <f t="shared" si="86"/>
        <v>16.705519091475434</v>
      </c>
      <c r="W106" s="36">
        <f t="shared" si="86"/>
        <v>8.1671426669435458</v>
      </c>
      <c r="X106" s="36">
        <f t="shared" si="86"/>
        <v>3.7918876667952177</v>
      </c>
      <c r="Y106" s="9">
        <f t="shared" si="86"/>
        <v>1.2639625555984058</v>
      </c>
    </row>
    <row r="107" spans="1:25" x14ac:dyDescent="0.3">
      <c r="A107" s="54" t="s">
        <v>21</v>
      </c>
      <c r="B107" s="36">
        <f t="shared" si="67"/>
        <v>7269</v>
      </c>
      <c r="C107" s="36">
        <f t="shared" ref="C107:Y107" si="87">B107*C79</f>
        <v>6469</v>
      </c>
      <c r="D107" s="36">
        <f t="shared" si="87"/>
        <v>5887</v>
      </c>
      <c r="E107" s="36">
        <f t="shared" si="87"/>
        <v>5475</v>
      </c>
      <c r="F107" s="36">
        <f t="shared" si="87"/>
        <v>4927.2765492291992</v>
      </c>
      <c r="G107" s="36">
        <f t="shared" si="87"/>
        <v>4311.4700889300002</v>
      </c>
      <c r="H107" s="36">
        <f t="shared" si="87"/>
        <v>3740.1808190972311</v>
      </c>
      <c r="I107" s="36">
        <f t="shared" si="87"/>
        <v>3178.7863739231016</v>
      </c>
      <c r="J107" s="36">
        <f t="shared" si="87"/>
        <v>2678.0223029869744</v>
      </c>
      <c r="K107" s="36">
        <f t="shared" si="87"/>
        <v>2196.2061795257623</v>
      </c>
      <c r="L107" s="36">
        <f t="shared" si="87"/>
        <v>1773.5275105084224</v>
      </c>
      <c r="M107" s="36">
        <f t="shared" si="87"/>
        <v>1383.4915983437852</v>
      </c>
      <c r="N107" s="36">
        <f t="shared" si="87"/>
        <v>1051.522429183374</v>
      </c>
      <c r="O107" s="36">
        <f t="shared" si="87"/>
        <v>762.13685014923624</v>
      </c>
      <c r="P107" s="36">
        <f t="shared" si="87"/>
        <v>512.65469643190045</v>
      </c>
      <c r="Q107" s="36">
        <f t="shared" si="87"/>
        <v>335.88298350386162</v>
      </c>
      <c r="R107" s="36">
        <f t="shared" si="87"/>
        <v>209.68973461223814</v>
      </c>
      <c r="S107" s="36">
        <f t="shared" si="87"/>
        <v>122.04780229244064</v>
      </c>
      <c r="T107" s="36">
        <f t="shared" si="87"/>
        <v>65.424044251337378</v>
      </c>
      <c r="U107" s="36">
        <f t="shared" si="87"/>
        <v>35.553111212555017</v>
      </c>
      <c r="V107" s="36">
        <f t="shared" si="87"/>
        <v>17.618303181106079</v>
      </c>
      <c r="W107" s="36">
        <f t="shared" si="87"/>
        <v>8.6133926663185285</v>
      </c>
      <c r="X107" s="36">
        <f t="shared" si="87"/>
        <v>3.999075166505031</v>
      </c>
      <c r="Y107" s="9">
        <f t="shared" si="87"/>
        <v>1.3330250555016769</v>
      </c>
    </row>
    <row r="108" spans="1:25" x14ac:dyDescent="0.3">
      <c r="A108" s="54" t="s">
        <v>22</v>
      </c>
      <c r="B108" s="36">
        <f t="shared" si="67"/>
        <v>6968</v>
      </c>
      <c r="C108" s="36">
        <f t="shared" ref="C108:Y108" si="88">B108*C80</f>
        <v>6132</v>
      </c>
      <c r="D108" s="36">
        <f t="shared" si="88"/>
        <v>5825</v>
      </c>
      <c r="E108" s="36">
        <f t="shared" si="88"/>
        <v>5271.6610164755948</v>
      </c>
      <c r="F108" s="36">
        <f t="shared" si="88"/>
        <v>4744.2797629161569</v>
      </c>
      <c r="G108" s="36">
        <f t="shared" si="88"/>
        <v>4151.3440715091956</v>
      </c>
      <c r="H108" s="36">
        <f t="shared" si="88"/>
        <v>3601.2722225761881</v>
      </c>
      <c r="I108" s="36">
        <f t="shared" si="88"/>
        <v>3060.7277090619591</v>
      </c>
      <c r="J108" s="36">
        <f t="shared" si="88"/>
        <v>2578.5617855540868</v>
      </c>
      <c r="K108" s="36">
        <f t="shared" si="88"/>
        <v>2114.6400914609608</v>
      </c>
      <c r="L108" s="36">
        <f t="shared" si="88"/>
        <v>1707.6595139350245</v>
      </c>
      <c r="M108" s="36">
        <f t="shared" si="88"/>
        <v>1332.1093562758799</v>
      </c>
      <c r="N108" s="36">
        <f t="shared" si="88"/>
        <v>1012.4693694750157</v>
      </c>
      <c r="O108" s="36">
        <f t="shared" si="88"/>
        <v>733.83143783584114</v>
      </c>
      <c r="P108" s="36">
        <f t="shared" si="88"/>
        <v>493.61493663802366</v>
      </c>
      <c r="Q108" s="36">
        <f t="shared" si="88"/>
        <v>323.40844387850638</v>
      </c>
      <c r="R108" s="36">
        <f t="shared" si="88"/>
        <v>201.9019542484838</v>
      </c>
      <c r="S108" s="36">
        <f t="shared" si="88"/>
        <v>117.51500301216072</v>
      </c>
      <c r="T108" s="36">
        <f t="shared" si="88"/>
        <v>62.994225318712225</v>
      </c>
      <c r="U108" s="36">
        <f t="shared" si="88"/>
        <v>34.232685003405955</v>
      </c>
      <c r="V108" s="36">
        <f t="shared" si="88"/>
        <v>16.963967498864811</v>
      </c>
      <c r="W108" s="36">
        <f t="shared" si="88"/>
        <v>8.2934952216672411</v>
      </c>
      <c r="X108" s="36">
        <f t="shared" si="88"/>
        <v>3.8505513529169333</v>
      </c>
      <c r="Y108" s="9">
        <f t="shared" si="88"/>
        <v>1.2835171176389777</v>
      </c>
    </row>
    <row r="109" spans="1:25" x14ac:dyDescent="0.3">
      <c r="A109" s="54" t="s">
        <v>23</v>
      </c>
      <c r="B109" s="36">
        <f t="shared" si="67"/>
        <v>7021</v>
      </c>
      <c r="C109" s="36">
        <f t="shared" ref="C109:Y109" si="89">B109*C81</f>
        <v>6600</v>
      </c>
      <c r="D109" s="36">
        <f t="shared" si="89"/>
        <v>6088.5047545827974</v>
      </c>
      <c r="E109" s="36">
        <f t="shared" si="89"/>
        <v>5510.13444864557</v>
      </c>
      <c r="F109" s="36">
        <f t="shared" si="89"/>
        <v>4958.8961190705531</v>
      </c>
      <c r="G109" s="36">
        <f t="shared" si="89"/>
        <v>4339.1378742133647</v>
      </c>
      <c r="H109" s="36">
        <f t="shared" si="89"/>
        <v>3764.1824978029326</v>
      </c>
      <c r="I109" s="36">
        <f t="shared" si="89"/>
        <v>3199.1854436235285</v>
      </c>
      <c r="J109" s="36">
        <f t="shared" si="89"/>
        <v>2695.2078440054192</v>
      </c>
      <c r="K109" s="36">
        <f t="shared" si="89"/>
        <v>2210.2997855951012</v>
      </c>
      <c r="L109" s="36">
        <f t="shared" si="89"/>
        <v>1784.9086815110641</v>
      </c>
      <c r="M109" s="36">
        <f t="shared" si="89"/>
        <v>1392.3698110403307</v>
      </c>
      <c r="N109" s="36">
        <f t="shared" si="89"/>
        <v>1058.2703124322886</v>
      </c>
      <c r="O109" s="36">
        <f t="shared" si="89"/>
        <v>767.02767353233469</v>
      </c>
      <c r="P109" s="36">
        <f t="shared" si="89"/>
        <v>515.94453024097743</v>
      </c>
      <c r="Q109" s="36">
        <f t="shared" si="89"/>
        <v>338.03842888008757</v>
      </c>
      <c r="R109" s="36">
        <f t="shared" si="89"/>
        <v>211.03536624917635</v>
      </c>
      <c r="S109" s="36">
        <f t="shared" si="89"/>
        <v>122.83101366083302</v>
      </c>
      <c r="T109" s="36">
        <f t="shared" si="89"/>
        <v>65.843886757809344</v>
      </c>
      <c r="U109" s="36">
        <f t="shared" si="89"/>
        <v>35.781264447274232</v>
      </c>
      <c r="V109" s="36">
        <f t="shared" si="89"/>
        <v>17.731364252948751</v>
      </c>
      <c r="W109" s="36">
        <f t="shared" si="89"/>
        <v>8.6686669681082797</v>
      </c>
      <c r="X109" s="36">
        <f t="shared" si="89"/>
        <v>4.02473823519313</v>
      </c>
      <c r="Y109" s="9">
        <f t="shared" si="89"/>
        <v>1.3415794117310433</v>
      </c>
    </row>
    <row r="110" spans="1:25" ht="17.25" thickBot="1" x14ac:dyDescent="0.35">
      <c r="A110" s="59" t="s">
        <v>24</v>
      </c>
      <c r="B110" s="38">
        <f t="shared" si="67"/>
        <v>6923</v>
      </c>
      <c r="C110" s="38">
        <f t="shared" ref="C110:Y110" si="90">B110*C82</f>
        <v>6282.5265904984226</v>
      </c>
      <c r="D110" s="38">
        <f t="shared" si="90"/>
        <v>5795.635305612499</v>
      </c>
      <c r="E110" s="38">
        <f t="shared" si="90"/>
        <v>5245.0857864904774</v>
      </c>
      <c r="F110" s="38">
        <f t="shared" si="90"/>
        <v>4720.3631405424503</v>
      </c>
      <c r="G110" s="38">
        <f t="shared" si="90"/>
        <v>4130.4165264521598</v>
      </c>
      <c r="H110" s="38">
        <f t="shared" si="90"/>
        <v>3583.1176718084371</v>
      </c>
      <c r="I110" s="38">
        <f t="shared" si="90"/>
        <v>3045.2981238636821</v>
      </c>
      <c r="J110" s="38">
        <f t="shared" si="90"/>
        <v>2565.5628707399947</v>
      </c>
      <c r="K110" s="38">
        <f t="shared" si="90"/>
        <v>2103.9798751476028</v>
      </c>
      <c r="L110" s="38">
        <f t="shared" si="90"/>
        <v>1699.0509474552628</v>
      </c>
      <c r="M110" s="38">
        <f t="shared" si="90"/>
        <v>1325.3939941921419</v>
      </c>
      <c r="N110" s="38">
        <f t="shared" si="90"/>
        <v>1007.365360271352</v>
      </c>
      <c r="O110" s="38">
        <f t="shared" si="90"/>
        <v>730.13208403258079</v>
      </c>
      <c r="P110" s="38">
        <f t="shared" si="90"/>
        <v>491.12655006987222</v>
      </c>
      <c r="Q110" s="38">
        <f t="shared" si="90"/>
        <v>321.7780936438574</v>
      </c>
      <c r="R110" s="38">
        <f t="shared" si="90"/>
        <v>200.8841363630338</v>
      </c>
      <c r="S110" s="38">
        <f t="shared" si="90"/>
        <v>116.92259234273607</v>
      </c>
      <c r="T110" s="38">
        <f t="shared" si="90"/>
        <v>62.676662026924845</v>
      </c>
      <c r="U110" s="38">
        <f t="shared" si="90"/>
        <v>34.060112929038802</v>
      </c>
      <c r="V110" s="38">
        <f t="shared" si="90"/>
        <v>16.878449606812676</v>
      </c>
      <c r="W110" s="38">
        <f t="shared" si="90"/>
        <v>8.2516864744417528</v>
      </c>
      <c r="X110" s="38">
        <f t="shared" si="90"/>
        <v>3.8311401488479566</v>
      </c>
      <c r="Y110" s="11">
        <f t="shared" si="90"/>
        <v>1.2770467162826522</v>
      </c>
    </row>
    <row r="113" spans="1:25" ht="17.25" thickBot="1" x14ac:dyDescent="0.35">
      <c r="A113" s="2" t="s">
        <v>80</v>
      </c>
    </row>
    <row r="114" spans="1:25" ht="17.25" thickBot="1" x14ac:dyDescent="0.35">
      <c r="A114" s="46" t="s">
        <v>0</v>
      </c>
      <c r="B114" s="47">
        <v>2016</v>
      </c>
      <c r="C114" s="48">
        <v>2016</v>
      </c>
      <c r="D114" s="47">
        <f>B114+1</f>
        <v>2017</v>
      </c>
      <c r="E114" s="48">
        <f>C114+1</f>
        <v>2017</v>
      </c>
      <c r="F114" s="47">
        <f>D114+1</f>
        <v>2018</v>
      </c>
      <c r="G114" s="48">
        <f>E114+1</f>
        <v>2018</v>
      </c>
      <c r="H114" s="47">
        <f>F114+1</f>
        <v>2019</v>
      </c>
      <c r="I114" s="48">
        <f>G114+1</f>
        <v>2019</v>
      </c>
      <c r="J114" s="47">
        <f>H114+1</f>
        <v>2020</v>
      </c>
      <c r="K114" s="48">
        <f>I114+1</f>
        <v>2020</v>
      </c>
      <c r="L114" s="47">
        <f>J114+1</f>
        <v>2021</v>
      </c>
      <c r="M114" s="48">
        <f>K114+1</f>
        <v>2021</v>
      </c>
      <c r="N114" s="47">
        <f>L114+1</f>
        <v>2022</v>
      </c>
      <c r="O114" s="48">
        <f>M114+1</f>
        <v>2022</v>
      </c>
      <c r="P114" s="47">
        <f>N114+1</f>
        <v>2023</v>
      </c>
      <c r="Q114" s="48">
        <f>O114+1</f>
        <v>2023</v>
      </c>
      <c r="R114" s="47">
        <f>P114+1</f>
        <v>2024</v>
      </c>
      <c r="S114" s="48">
        <f>Q114+1</f>
        <v>2024</v>
      </c>
      <c r="T114" s="47">
        <f>R114+1</f>
        <v>2025</v>
      </c>
      <c r="U114" s="48">
        <f>S114+1</f>
        <v>2025</v>
      </c>
      <c r="V114" s="47">
        <f>T114+1</f>
        <v>2026</v>
      </c>
      <c r="W114" s="48">
        <f>U114+1</f>
        <v>2026</v>
      </c>
      <c r="X114" s="47">
        <f>V114+1</f>
        <v>2027</v>
      </c>
      <c r="Y114" s="49">
        <f>W114+1</f>
        <v>2027</v>
      </c>
    </row>
    <row r="115" spans="1:25" ht="17.25" thickTop="1" x14ac:dyDescent="0.3">
      <c r="A115" s="54" t="s">
        <v>1</v>
      </c>
      <c r="B115" s="36">
        <f>AVERAGE(Y87:Z87)</f>
        <v>1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18"/>
    </row>
    <row r="116" spans="1:25" x14ac:dyDescent="0.3">
      <c r="A116" s="54" t="s">
        <v>2</v>
      </c>
      <c r="B116" s="36">
        <f>AVERAGE(X88:Y88)</f>
        <v>2.6666666666666665</v>
      </c>
      <c r="C116" s="36">
        <f>AVERAGE(Y88:Z88)</f>
        <v>1.3333333333333333</v>
      </c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9"/>
    </row>
    <row r="117" spans="1:25" x14ac:dyDescent="0.3">
      <c r="A117" s="54" t="s">
        <v>3</v>
      </c>
      <c r="B117" s="36">
        <f>AVERAGE(W89:X89)</f>
        <v>5.1250000000000018</v>
      </c>
      <c r="C117" s="36">
        <f>AVERAGE(X89:Y89)</f>
        <v>2.166666666666667</v>
      </c>
      <c r="D117" s="36">
        <f t="shared" ref="D117:Y117" si="91">AVERAGE(Y89:Z89)</f>
        <v>1.0833333333333335</v>
      </c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9"/>
    </row>
    <row r="118" spans="1:25" x14ac:dyDescent="0.3">
      <c r="A118" s="54" t="s">
        <v>4</v>
      </c>
      <c r="B118" s="36">
        <f>AVERAGE(V90:W90)</f>
        <v>14.144444444444437</v>
      </c>
      <c r="C118" s="36">
        <f>AVERAGE(W90:X90)</f>
        <v>6.8007936507936471</v>
      </c>
      <c r="D118" s="36">
        <f t="shared" ref="D118:Y118" si="92">AVERAGE(X90:Y90)</f>
        <v>2.8751322751322737</v>
      </c>
      <c r="E118" s="36">
        <f t="shared" si="92"/>
        <v>1.4375661375661368</v>
      </c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9"/>
    </row>
    <row r="119" spans="1:25" x14ac:dyDescent="0.3">
      <c r="A119" s="54" t="s">
        <v>5</v>
      </c>
      <c r="B119" s="36">
        <f>AVERAGE(U91:V91)</f>
        <v>23.181007090336131</v>
      </c>
      <c r="C119" s="36">
        <f>AVERAGE(V91:W91)</f>
        <v>11.436166112278242</v>
      </c>
      <c r="D119" s="36">
        <f t="shared" ref="D119:Y119" si="93">AVERAGE(W91:X91)</f>
        <v>5.4986257107009457</v>
      </c>
      <c r="E119" s="36">
        <f t="shared" si="93"/>
        <v>2.3246222516784485</v>
      </c>
      <c r="F119" s="36">
        <f t="shared" si="93"/>
        <v>1.1623111258392242</v>
      </c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9"/>
    </row>
    <row r="120" spans="1:25" x14ac:dyDescent="0.3">
      <c r="A120" s="54" t="s">
        <v>6</v>
      </c>
      <c r="B120" s="36">
        <f>AVERAGE(T92:U92)</f>
        <v>39.357356974712246</v>
      </c>
      <c r="C120" s="36">
        <f>AVERAGE(U92:V92)</f>
        <v>20.724354211878939</v>
      </c>
      <c r="D120" s="36">
        <f t="shared" ref="D120:Y120" si="94">AVERAGE(V92:W92)</f>
        <v>10.224195886448181</v>
      </c>
      <c r="E120" s="36">
        <f t="shared" si="94"/>
        <v>4.9158980221621853</v>
      </c>
      <c r="F120" s="36">
        <f t="shared" si="94"/>
        <v>2.0782658305075907</v>
      </c>
      <c r="G120" s="36">
        <f t="shared" si="94"/>
        <v>1.0391329152537954</v>
      </c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9"/>
    </row>
    <row r="121" spans="1:25" x14ac:dyDescent="0.3">
      <c r="A121" s="54" t="s">
        <v>7</v>
      </c>
      <c r="B121" s="36">
        <f>AVERAGE(S93:T93)</f>
        <v>62.978157442585697</v>
      </c>
      <c r="C121" s="36">
        <f>AVERAGE(T93:U93)</f>
        <v>33.921654435853895</v>
      </c>
      <c r="D121" s="36">
        <f t="shared" ref="D121:Y121" si="95">AVERAGE(U93:V93)</f>
        <v>17.862083128023116</v>
      </c>
      <c r="E121" s="36">
        <f t="shared" si="95"/>
        <v>8.8121171339684405</v>
      </c>
      <c r="F121" s="36">
        <f t="shared" si="95"/>
        <v>4.2369561059912222</v>
      </c>
      <c r="G121" s="36">
        <f t="shared" si="95"/>
        <v>1.7912334757036064</v>
      </c>
      <c r="H121" s="36">
        <f t="shared" si="95"/>
        <v>0.89561673785180318</v>
      </c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9"/>
    </row>
    <row r="122" spans="1:25" x14ac:dyDescent="0.3">
      <c r="A122" s="54" t="s">
        <v>8</v>
      </c>
      <c r="B122" s="36">
        <f>AVERAGE(R94:S94)</f>
        <v>177.97949418358519</v>
      </c>
      <c r="C122" s="36">
        <f>AVERAGE(S94:T94)</f>
        <v>100.57994863304155</v>
      </c>
      <c r="D122" s="36">
        <f t="shared" ref="D122:Y122" si="96">AVERAGE(T94:U94)</f>
        <v>54.174945715367869</v>
      </c>
      <c r="E122" s="36">
        <f t="shared" si="96"/>
        <v>28.526833372880613</v>
      </c>
      <c r="F122" s="36">
        <f t="shared" si="96"/>
        <v>14.07348713704288</v>
      </c>
      <c r="G122" s="36">
        <f t="shared" si="96"/>
        <v>6.7666766511794663</v>
      </c>
      <c r="H122" s="36">
        <f t="shared" si="96"/>
        <v>2.860708828140913</v>
      </c>
      <c r="I122" s="36">
        <f t="shared" si="96"/>
        <v>1.4303544140704565</v>
      </c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9"/>
    </row>
    <row r="123" spans="1:25" x14ac:dyDescent="0.3">
      <c r="A123" s="54" t="s">
        <v>9</v>
      </c>
      <c r="B123" s="36">
        <f>AVERAGE(Q95:R95)</f>
        <v>306.17942085685462</v>
      </c>
      <c r="C123" s="36">
        <f>AVERAGE(R95:S95)</f>
        <v>186.17354488817983</v>
      </c>
      <c r="D123" s="36">
        <f t="shared" ref="D123:Y123" si="97">AVERAGE(S95:T95)</f>
        <v>105.21057871065346</v>
      </c>
      <c r="E123" s="36">
        <f t="shared" si="97"/>
        <v>56.669122104320238</v>
      </c>
      <c r="F123" s="36">
        <f t="shared" si="97"/>
        <v>29.840188712894061</v>
      </c>
      <c r="G123" s="36">
        <f t="shared" si="97"/>
        <v>14.721420584209763</v>
      </c>
      <c r="H123" s="36">
        <f t="shared" si="97"/>
        <v>7.0782096838791091</v>
      </c>
      <c r="I123" s="36">
        <f t="shared" si="97"/>
        <v>2.9924138500952329</v>
      </c>
      <c r="J123" s="36">
        <f t="shared" si="97"/>
        <v>1.4962069250476164</v>
      </c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9"/>
    </row>
    <row r="124" spans="1:25" x14ac:dyDescent="0.3">
      <c r="A124" s="54" t="s">
        <v>10</v>
      </c>
      <c r="B124" s="36">
        <f>AVERAGE(P96:Q96)</f>
        <v>355.03689640030211</v>
      </c>
      <c r="C124" s="36">
        <f>AVERAGE(Q96:R96)</f>
        <v>228.27323898601739</v>
      </c>
      <c r="D124" s="36">
        <f t="shared" ref="D124:Y124" si="98">AVERAGE(R96:S96)</f>
        <v>138.80239888820756</v>
      </c>
      <c r="E124" s="36">
        <f t="shared" si="98"/>
        <v>78.44014960464159</v>
      </c>
      <c r="F124" s="36">
        <f t="shared" si="98"/>
        <v>42.249880860853715</v>
      </c>
      <c r="G124" s="36">
        <f t="shared" si="98"/>
        <v>22.24746689501039</v>
      </c>
      <c r="H124" s="36">
        <f t="shared" si="98"/>
        <v>10.97561145627779</v>
      </c>
      <c r="I124" s="36">
        <f t="shared" si="98"/>
        <v>5.2771863185301529</v>
      </c>
      <c r="J124" s="36">
        <f t="shared" si="98"/>
        <v>2.2310055980777879</v>
      </c>
      <c r="K124" s="36">
        <f t="shared" si="98"/>
        <v>1.1155027990388939</v>
      </c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9"/>
    </row>
    <row r="125" spans="1:25" x14ac:dyDescent="0.3">
      <c r="A125" s="54" t="s">
        <v>11</v>
      </c>
      <c r="B125" s="36">
        <f>AVERAGE(O97:P97)</f>
        <v>572.88412785518017</v>
      </c>
      <c r="C125" s="36">
        <f>AVERAGE(P97:Q97)</f>
        <v>381.3280453780585</v>
      </c>
      <c r="D125" s="36">
        <f t="shared" ref="D125:Y125" si="99">AVERAGE(Q97:R97)</f>
        <v>245.1773010558075</v>
      </c>
      <c r="E125" s="36">
        <f t="shared" si="99"/>
        <v>149.08097721243132</v>
      </c>
      <c r="F125" s="36">
        <f t="shared" si="99"/>
        <v>84.248790002308624</v>
      </c>
      <c r="G125" s="36">
        <f t="shared" si="99"/>
        <v>45.378563888638915</v>
      </c>
      <c r="H125" s="36">
        <f t="shared" si="99"/>
        <v>23.894933601836641</v>
      </c>
      <c r="I125" s="36">
        <f t="shared" si="99"/>
        <v>11.788376098050728</v>
      </c>
      <c r="J125" s="36">
        <f t="shared" si="99"/>
        <v>5.6679718765681013</v>
      </c>
      <c r="K125" s="36">
        <f t="shared" si="99"/>
        <v>2.3962157526954573</v>
      </c>
      <c r="L125" s="36">
        <f t="shared" si="99"/>
        <v>1.1981078763477286</v>
      </c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9"/>
    </row>
    <row r="126" spans="1:25" x14ac:dyDescent="0.3">
      <c r="A126" s="54" t="s">
        <v>12</v>
      </c>
      <c r="B126" s="36">
        <f>AVERAGE(N98:O98)</f>
        <v>777.88196644958475</v>
      </c>
      <c r="C126" s="36">
        <f>AVERAGE(O98:P98)</f>
        <v>546.76055550673459</v>
      </c>
      <c r="D126" s="36">
        <f t="shared" ref="D126:Y126" si="100">AVERAGE(P98:Q98)</f>
        <v>363.93944915490874</v>
      </c>
      <c r="E126" s="36">
        <f t="shared" si="100"/>
        <v>233.99719211072764</v>
      </c>
      <c r="F126" s="36">
        <f t="shared" si="100"/>
        <v>142.28287004795703</v>
      </c>
      <c r="G126" s="36">
        <f t="shared" si="100"/>
        <v>80.407036925409514</v>
      </c>
      <c r="H126" s="36">
        <f t="shared" si="100"/>
        <v>43.309296930150083</v>
      </c>
      <c r="I126" s="36">
        <f t="shared" si="100"/>
        <v>22.805322288906922</v>
      </c>
      <c r="J126" s="36">
        <f t="shared" si="100"/>
        <v>11.250824993220744</v>
      </c>
      <c r="K126" s="36">
        <f t="shared" si="100"/>
        <v>5.409511803776712</v>
      </c>
      <c r="L126" s="36">
        <f t="shared" si="100"/>
        <v>2.2869480796454393</v>
      </c>
      <c r="M126" s="36">
        <f t="shared" si="100"/>
        <v>1.1434740398227197</v>
      </c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9"/>
    </row>
    <row r="127" spans="1:25" x14ac:dyDescent="0.3">
      <c r="A127" s="54" t="s">
        <v>13</v>
      </c>
      <c r="B127" s="36">
        <f>AVERAGE(M99:N99)</f>
        <v>1104.4312116549663</v>
      </c>
      <c r="C127" s="36">
        <f>AVERAGE(N99:O99)</f>
        <v>822.60795739101593</v>
      </c>
      <c r="D127" s="36">
        <f t="shared" ref="D127:Y127" si="101">AVERAGE(O99:P99)</f>
        <v>578.19772554982114</v>
      </c>
      <c r="E127" s="36">
        <f t="shared" si="101"/>
        <v>384.86492783701016</v>
      </c>
      <c r="F127" s="36">
        <f t="shared" si="101"/>
        <v>247.45136221115126</v>
      </c>
      <c r="G127" s="36">
        <f t="shared" si="101"/>
        <v>150.46372862465242</v>
      </c>
      <c r="H127" s="36">
        <f t="shared" si="101"/>
        <v>85.030211854592395</v>
      </c>
      <c r="I127" s="36">
        <f t="shared" si="101"/>
        <v>45.799457784525913</v>
      </c>
      <c r="J127" s="36">
        <f t="shared" si="101"/>
        <v>24.116563173903291</v>
      </c>
      <c r="K127" s="36">
        <f t="shared" si="101"/>
        <v>11.897715290764404</v>
      </c>
      <c r="L127" s="36">
        <f t="shared" si="101"/>
        <v>5.7205432794613502</v>
      </c>
      <c r="M127" s="36">
        <f t="shared" si="101"/>
        <v>2.4184410612356926</v>
      </c>
      <c r="N127" s="36">
        <f t="shared" si="101"/>
        <v>1.2092205306178463</v>
      </c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9"/>
    </row>
    <row r="128" spans="1:25" x14ac:dyDescent="0.3">
      <c r="A128" s="54" t="s">
        <v>14</v>
      </c>
      <c r="B128" s="36">
        <f>AVERAGE(L100:M100)</f>
        <v>1464.1149920964872</v>
      </c>
      <c r="C128" s="36">
        <f>AVERAGE(M100:N100)</f>
        <v>1129.2742998201029</v>
      </c>
      <c r="D128" s="36">
        <f t="shared" ref="D128:Y128" si="102">AVERAGE(N100:O100)</f>
        <v>841.11171008755991</v>
      </c>
      <c r="E128" s="36">
        <f t="shared" si="102"/>
        <v>591.20371172725925</v>
      </c>
      <c r="F128" s="36">
        <f t="shared" si="102"/>
        <v>393.5220838762682</v>
      </c>
      <c r="G128" s="36">
        <f t="shared" si="102"/>
        <v>253.01753595119163</v>
      </c>
      <c r="H128" s="36">
        <f t="shared" si="102"/>
        <v>153.84826143795112</v>
      </c>
      <c r="I128" s="36">
        <f t="shared" si="102"/>
        <v>86.942882401668385</v>
      </c>
      <c r="J128" s="36">
        <f t="shared" si="102"/>
        <v>46.829671305883643</v>
      </c>
      <c r="K128" s="36">
        <f t="shared" si="102"/>
        <v>24.659041418674725</v>
      </c>
      <c r="L128" s="36">
        <f t="shared" si="102"/>
        <v>12.165342633067818</v>
      </c>
      <c r="M128" s="36">
        <f t="shared" si="102"/>
        <v>5.849221244683994</v>
      </c>
      <c r="N128" s="36">
        <f t="shared" si="102"/>
        <v>2.4728415018176233</v>
      </c>
      <c r="O128" s="36">
        <f t="shared" si="102"/>
        <v>1.2364207509088116</v>
      </c>
      <c r="P128" s="36"/>
      <c r="Q128" s="36"/>
      <c r="R128" s="36"/>
      <c r="S128" s="36"/>
      <c r="T128" s="36"/>
      <c r="U128" s="36"/>
      <c r="V128" s="36"/>
      <c r="W128" s="36"/>
      <c r="X128" s="36"/>
      <c r="Y128" s="9"/>
    </row>
    <row r="129" spans="1:25" x14ac:dyDescent="0.3">
      <c r="A129" s="54" t="s">
        <v>15</v>
      </c>
      <c r="B129" s="36">
        <f>AVERAGE(K101:L101)</f>
        <v>1812.9640687761216</v>
      </c>
      <c r="C129" s="36">
        <f>AVERAGE(L101:M101)</f>
        <v>1441.8000439569478</v>
      </c>
      <c r="D129" s="36">
        <f t="shared" ref="D129:Y129" si="103">AVERAGE(M101:N101)</f>
        <v>1112.0627436432778</v>
      </c>
      <c r="E129" s="36">
        <f t="shared" si="103"/>
        <v>828.2921130671873</v>
      </c>
      <c r="F129" s="36">
        <f t="shared" si="103"/>
        <v>582.19302592845725</v>
      </c>
      <c r="G129" s="36">
        <f t="shared" si="103"/>
        <v>387.52431393274196</v>
      </c>
      <c r="H129" s="36">
        <f t="shared" si="103"/>
        <v>249.16123147809816</v>
      </c>
      <c r="I129" s="36">
        <f t="shared" si="103"/>
        <v>151.50342104366607</v>
      </c>
      <c r="J129" s="36">
        <f t="shared" si="103"/>
        <v>85.617763867695032</v>
      </c>
      <c r="K129" s="36">
        <f t="shared" si="103"/>
        <v>46.1159284016558</v>
      </c>
      <c r="L129" s="36">
        <f t="shared" si="103"/>
        <v>24.283206710746118</v>
      </c>
      <c r="M129" s="36">
        <f t="shared" si="103"/>
        <v>11.97992755882702</v>
      </c>
      <c r="N129" s="36">
        <f t="shared" si="103"/>
        <v>5.7600717793507314</v>
      </c>
      <c r="O129" s="36">
        <f t="shared" si="103"/>
        <v>2.4351522969612849</v>
      </c>
      <c r="P129" s="36">
        <f t="shared" si="103"/>
        <v>1.2175761484806424</v>
      </c>
      <c r="Q129" s="36"/>
      <c r="R129" s="36"/>
      <c r="S129" s="36"/>
      <c r="T129" s="36"/>
      <c r="U129" s="36"/>
      <c r="V129" s="36"/>
      <c r="W129" s="36"/>
      <c r="X129" s="36"/>
      <c r="Y129" s="9"/>
    </row>
    <row r="130" spans="1:25" x14ac:dyDescent="0.3">
      <c r="A130" s="54" t="s">
        <v>16</v>
      </c>
      <c r="B130" s="36">
        <f>AVERAGE(J102:K102)</f>
        <v>2889.3850911392524</v>
      </c>
      <c r="C130" s="36">
        <f>AVERAGE(K102:L102)</f>
        <v>2353.2112581363817</v>
      </c>
      <c r="D130" s="36">
        <f t="shared" ref="D130:Y130" si="104">AVERAGE(L102:M102)</f>
        <v>1871.4436506794307</v>
      </c>
      <c r="E130" s="36">
        <f t="shared" si="104"/>
        <v>1443.447563669587</v>
      </c>
      <c r="F130" s="36">
        <f t="shared" si="104"/>
        <v>1075.1158056933189</v>
      </c>
      <c r="G130" s="36">
        <f t="shared" si="104"/>
        <v>755.68137649203049</v>
      </c>
      <c r="H130" s="36">
        <f t="shared" si="104"/>
        <v>503.00311741077172</v>
      </c>
      <c r="I130" s="36">
        <f t="shared" si="104"/>
        <v>323.40906535516672</v>
      </c>
      <c r="J130" s="36">
        <f t="shared" si="104"/>
        <v>196.65009482885517</v>
      </c>
      <c r="K130" s="36">
        <f t="shared" si="104"/>
        <v>111.13109702495825</v>
      </c>
      <c r="L130" s="36">
        <f t="shared" si="104"/>
        <v>59.858065453799497</v>
      </c>
      <c r="M130" s="36">
        <f t="shared" si="104"/>
        <v>31.519386621907291</v>
      </c>
      <c r="N130" s="36">
        <f t="shared" si="104"/>
        <v>15.549839563075928</v>
      </c>
      <c r="O130" s="36">
        <f t="shared" si="104"/>
        <v>7.4765220074064427</v>
      </c>
      <c r="P130" s="36">
        <f t="shared" si="104"/>
        <v>3.160806051911667</v>
      </c>
      <c r="Q130" s="36">
        <f t="shared" si="104"/>
        <v>1.5804030259558335</v>
      </c>
      <c r="R130" s="36"/>
      <c r="S130" s="36"/>
      <c r="T130" s="36"/>
      <c r="U130" s="36"/>
      <c r="V130" s="36"/>
      <c r="W130" s="36"/>
      <c r="X130" s="36"/>
      <c r="Y130" s="9"/>
    </row>
    <row r="131" spans="1:25" x14ac:dyDescent="0.3">
      <c r="A131" s="54" t="s">
        <v>17</v>
      </c>
      <c r="B131" s="36">
        <f>AVERAGE(I103:J103)</f>
        <v>2809.7620228769524</v>
      </c>
      <c r="C131" s="36">
        <f>AVERAGE(J103:K103)</f>
        <v>2338.3762107480779</v>
      </c>
      <c r="D131" s="36">
        <f t="shared" ref="D131:Y131" si="105">AVERAGE(K103:L103)</f>
        <v>1904.4513110299943</v>
      </c>
      <c r="E131" s="36">
        <f t="shared" si="105"/>
        <v>1514.5573104548876</v>
      </c>
      <c r="F131" s="36">
        <f t="shared" si="105"/>
        <v>1168.1805428768171</v>
      </c>
      <c r="G131" s="36">
        <f t="shared" si="105"/>
        <v>870.09005187372145</v>
      </c>
      <c r="H131" s="36">
        <f t="shared" si="105"/>
        <v>611.57211585029347</v>
      </c>
      <c r="I131" s="36">
        <f t="shared" si="105"/>
        <v>407.07987567752826</v>
      </c>
      <c r="J131" s="36">
        <f t="shared" si="105"/>
        <v>261.73460473855016</v>
      </c>
      <c r="K131" s="36">
        <f t="shared" si="105"/>
        <v>159.14870779922165</v>
      </c>
      <c r="L131" s="36">
        <f t="shared" si="105"/>
        <v>89.938275917052096</v>
      </c>
      <c r="M131" s="36">
        <f t="shared" si="105"/>
        <v>48.443067249086262</v>
      </c>
      <c r="N131" s="36">
        <f t="shared" si="105"/>
        <v>25.508605301544783</v>
      </c>
      <c r="O131" s="36">
        <f t="shared" si="105"/>
        <v>12.584468240925659</v>
      </c>
      <c r="P131" s="36">
        <f t="shared" si="105"/>
        <v>6.0507411265005038</v>
      </c>
      <c r="Q131" s="36">
        <f t="shared" si="105"/>
        <v>2.5580368990083429</v>
      </c>
      <c r="R131" s="36">
        <f t="shared" si="105"/>
        <v>1.2790184495041714</v>
      </c>
      <c r="S131" s="36"/>
      <c r="T131" s="36"/>
      <c r="U131" s="36"/>
      <c r="V131" s="36"/>
      <c r="W131" s="36"/>
      <c r="X131" s="36"/>
      <c r="Y131" s="9"/>
    </row>
    <row r="132" spans="1:25" x14ac:dyDescent="0.3">
      <c r="A132" s="54" t="s">
        <v>18</v>
      </c>
      <c r="B132" s="36">
        <f>AVERAGE(H104:I104)</f>
        <v>3946.7654694491207</v>
      </c>
      <c r="C132" s="36">
        <f>AVERAGE(I104:J104)</f>
        <v>3340.8816088211724</v>
      </c>
      <c r="D132" s="36">
        <f t="shared" ref="D132:Y132" si="106">AVERAGE(J104:K104)</f>
        <v>2780.3913688726352</v>
      </c>
      <c r="E132" s="36">
        <f t="shared" si="106"/>
        <v>2264.4431478936363</v>
      </c>
      <c r="F132" s="36">
        <f t="shared" si="106"/>
        <v>1800.8488344587404</v>
      </c>
      <c r="G132" s="36">
        <f t="shared" si="106"/>
        <v>1388.9976658890887</v>
      </c>
      <c r="H132" s="36">
        <f t="shared" si="106"/>
        <v>1034.560161556599</v>
      </c>
      <c r="I132" s="36">
        <f t="shared" si="106"/>
        <v>727.1754752454259</v>
      </c>
      <c r="J132" s="36">
        <f t="shared" si="106"/>
        <v>484.02877499914956</v>
      </c>
      <c r="K132" s="36">
        <f t="shared" si="106"/>
        <v>311.20939077529658</v>
      </c>
      <c r="L132" s="36">
        <f t="shared" si="106"/>
        <v>189.2320369572306</v>
      </c>
      <c r="M132" s="36">
        <f t="shared" si="106"/>
        <v>106.93899678831346</v>
      </c>
      <c r="N132" s="36">
        <f t="shared" si="106"/>
        <v>57.600092509488348</v>
      </c>
      <c r="O132" s="36">
        <f t="shared" si="106"/>
        <v>30.330408634162588</v>
      </c>
      <c r="P132" s="36">
        <f t="shared" si="106"/>
        <v>14.963266696819426</v>
      </c>
      <c r="Q132" s="36">
        <f t="shared" si="106"/>
        <v>7.1944917700059294</v>
      </c>
      <c r="R132" s="36">
        <f t="shared" si="106"/>
        <v>3.0415737564252709</v>
      </c>
      <c r="S132" s="36">
        <f t="shared" si="106"/>
        <v>1.5207868782126355</v>
      </c>
      <c r="T132" s="36"/>
      <c r="U132" s="36"/>
      <c r="V132" s="36"/>
      <c r="W132" s="36"/>
      <c r="X132" s="36"/>
      <c r="Y132" s="9"/>
    </row>
    <row r="133" spans="1:25" x14ac:dyDescent="0.3">
      <c r="A133" s="54" t="s">
        <v>19</v>
      </c>
      <c r="B133" s="36">
        <f>AVERAGE(G105:H105)</f>
        <v>4023.5190140562554</v>
      </c>
      <c r="C133" s="36">
        <f>AVERAGE(H105:I105)</f>
        <v>3457.5016200708078</v>
      </c>
      <c r="D133" s="36">
        <f t="shared" ref="D133:Y133" si="107">AVERAGE(I105:J105)</f>
        <v>2926.7266232001984</v>
      </c>
      <c r="E133" s="36">
        <f t="shared" si="107"/>
        <v>2435.7179915354363</v>
      </c>
      <c r="F133" s="36">
        <f t="shared" si="107"/>
        <v>1983.7296928345941</v>
      </c>
      <c r="G133" s="36">
        <f t="shared" si="107"/>
        <v>1577.6052088326369</v>
      </c>
      <c r="H133" s="36">
        <f t="shared" si="107"/>
        <v>1216.8094905209582</v>
      </c>
      <c r="I133" s="36">
        <f t="shared" si="107"/>
        <v>906.31010692964355</v>
      </c>
      <c r="J133" s="36">
        <f t="shared" si="107"/>
        <v>637.03060219784129</v>
      </c>
      <c r="K133" s="36">
        <f t="shared" si="107"/>
        <v>424.02577165398048</v>
      </c>
      <c r="L133" s="36">
        <f t="shared" si="107"/>
        <v>272.63007673395475</v>
      </c>
      <c r="M133" s="36">
        <f t="shared" si="107"/>
        <v>165.77374039918439</v>
      </c>
      <c r="N133" s="36">
        <f t="shared" si="107"/>
        <v>93.682220924049034</v>
      </c>
      <c r="O133" s="36">
        <f t="shared" si="107"/>
        <v>50.45965226699461</v>
      </c>
      <c r="P133" s="36">
        <f t="shared" si="107"/>
        <v>26.570475950947213</v>
      </c>
      <c r="Q133" s="36">
        <f t="shared" si="107"/>
        <v>13.108333709280636</v>
      </c>
      <c r="R133" s="36">
        <f t="shared" si="107"/>
        <v>6.3026210052084934</v>
      </c>
      <c r="S133" s="36">
        <f t="shared" si="107"/>
        <v>2.6645227013889565</v>
      </c>
      <c r="T133" s="36">
        <f t="shared" si="107"/>
        <v>1.3322613506944783</v>
      </c>
      <c r="U133" s="36"/>
      <c r="V133" s="36"/>
      <c r="W133" s="36"/>
      <c r="X133" s="36"/>
      <c r="Y133" s="9"/>
    </row>
    <row r="134" spans="1:25" x14ac:dyDescent="0.3">
      <c r="A134" s="54" t="s">
        <v>20</v>
      </c>
      <c r="B134" s="36">
        <f>AVERAGE(F106:G106)</f>
        <v>4380.0488832144065</v>
      </c>
      <c r="C134" s="36">
        <f>AVERAGE(G106:H106)</f>
        <v>3817.2520525753625</v>
      </c>
      <c r="D134" s="36">
        <f t="shared" ref="D134:Y134" si="108">AVERAGE(H106:I106)</f>
        <v>3280.25171743687</v>
      </c>
      <c r="E134" s="36">
        <f t="shared" si="108"/>
        <v>2776.6870668954452</v>
      </c>
      <c r="F134" s="36">
        <f t="shared" si="108"/>
        <v>2310.8501464020637</v>
      </c>
      <c r="G134" s="36">
        <f t="shared" si="108"/>
        <v>1882.0331692911627</v>
      </c>
      <c r="H134" s="36">
        <f t="shared" si="108"/>
        <v>1496.7287840647864</v>
      </c>
      <c r="I134" s="36">
        <f t="shared" si="108"/>
        <v>1154.4293711692067</v>
      </c>
      <c r="J134" s="36">
        <f t="shared" si="108"/>
        <v>859.84783565350085</v>
      </c>
      <c r="K134" s="36">
        <f t="shared" si="108"/>
        <v>604.37302900714724</v>
      </c>
      <c r="L134" s="36">
        <f t="shared" si="108"/>
        <v>402.28795776442144</v>
      </c>
      <c r="M134" s="36">
        <f t="shared" si="108"/>
        <v>258.65361052620017</v>
      </c>
      <c r="N134" s="36">
        <f t="shared" si="108"/>
        <v>157.27529771604912</v>
      </c>
      <c r="O134" s="36">
        <f t="shared" si="108"/>
        <v>88.879572549012664</v>
      </c>
      <c r="P134" s="36">
        <f t="shared" si="108"/>
        <v>47.872822401363493</v>
      </c>
      <c r="Q134" s="36">
        <f t="shared" si="108"/>
        <v>25.208332185662059</v>
      </c>
      <c r="R134" s="36">
        <f t="shared" si="108"/>
        <v>12.436330879209489</v>
      </c>
      <c r="S134" s="36">
        <f t="shared" si="108"/>
        <v>5.9795151668693816</v>
      </c>
      <c r="T134" s="36">
        <f t="shared" si="108"/>
        <v>2.5279251111968115</v>
      </c>
      <c r="U134" s="36">
        <f t="shared" si="108"/>
        <v>1.2639625555984058</v>
      </c>
      <c r="V134" s="36"/>
      <c r="W134" s="36"/>
      <c r="X134" s="36"/>
      <c r="Y134" s="9"/>
    </row>
    <row r="135" spans="1:25" x14ac:dyDescent="0.3">
      <c r="A135" s="54" t="s">
        <v>21</v>
      </c>
      <c r="B135" s="36">
        <f>AVERAGE(E107:F107)</f>
        <v>5201.1382746145991</v>
      </c>
      <c r="C135" s="36">
        <f>AVERAGE(F107:G107)</f>
        <v>4619.3733190795992</v>
      </c>
      <c r="D135" s="36">
        <f t="shared" ref="D135:Y135" si="109">AVERAGE(G107:H107)</f>
        <v>4025.8254540136159</v>
      </c>
      <c r="E135" s="36">
        <f t="shared" si="109"/>
        <v>3459.4835965101665</v>
      </c>
      <c r="F135" s="36">
        <f t="shared" si="109"/>
        <v>2928.4043384550378</v>
      </c>
      <c r="G135" s="36">
        <f t="shared" si="109"/>
        <v>2437.1142412563686</v>
      </c>
      <c r="H135" s="36">
        <f t="shared" si="109"/>
        <v>1984.8668450170924</v>
      </c>
      <c r="I135" s="36">
        <f t="shared" si="109"/>
        <v>1578.5095544261039</v>
      </c>
      <c r="J135" s="36">
        <f t="shared" si="109"/>
        <v>1217.5070137635796</v>
      </c>
      <c r="K135" s="36">
        <f t="shared" si="109"/>
        <v>906.82963966630518</v>
      </c>
      <c r="L135" s="36">
        <f t="shared" si="109"/>
        <v>637.39577329056829</v>
      </c>
      <c r="M135" s="36">
        <f t="shared" si="109"/>
        <v>424.26883996788104</v>
      </c>
      <c r="N135" s="36">
        <f t="shared" si="109"/>
        <v>272.78635905804987</v>
      </c>
      <c r="O135" s="36">
        <f t="shared" si="109"/>
        <v>165.8687684523394</v>
      </c>
      <c r="P135" s="36">
        <f t="shared" si="109"/>
        <v>93.735923271889007</v>
      </c>
      <c r="Q135" s="36">
        <f t="shared" si="109"/>
        <v>50.488577731946194</v>
      </c>
      <c r="R135" s="36">
        <f t="shared" si="109"/>
        <v>26.585707196830548</v>
      </c>
      <c r="S135" s="36">
        <f t="shared" si="109"/>
        <v>13.115847923712304</v>
      </c>
      <c r="T135" s="36">
        <f t="shared" si="109"/>
        <v>6.30623391641178</v>
      </c>
      <c r="U135" s="36">
        <f t="shared" si="109"/>
        <v>2.6660501110033539</v>
      </c>
      <c r="V135" s="36">
        <f t="shared" si="109"/>
        <v>1.3330250555016769</v>
      </c>
      <c r="W135" s="36"/>
      <c r="X135" s="36"/>
      <c r="Y135" s="9"/>
    </row>
    <row r="136" spans="1:25" x14ac:dyDescent="0.3">
      <c r="A136" s="54" t="s">
        <v>22</v>
      </c>
      <c r="B136" s="36">
        <f>AVERAGE(D108:E108)</f>
        <v>5548.3305082377974</v>
      </c>
      <c r="C136" s="36">
        <f>AVERAGE(E108:F108)</f>
        <v>5007.9703896958763</v>
      </c>
      <c r="D136" s="36">
        <f t="shared" ref="D136:Y136" si="110">AVERAGE(F108:G108)</f>
        <v>4447.8119172126762</v>
      </c>
      <c r="E136" s="36">
        <f t="shared" si="110"/>
        <v>3876.3081470426919</v>
      </c>
      <c r="F136" s="36">
        <f t="shared" si="110"/>
        <v>3330.9999658190736</v>
      </c>
      <c r="G136" s="36">
        <f t="shared" si="110"/>
        <v>2819.6447473080229</v>
      </c>
      <c r="H136" s="36">
        <f t="shared" si="110"/>
        <v>2346.600938507524</v>
      </c>
      <c r="I136" s="36">
        <f t="shared" si="110"/>
        <v>1911.1498026979925</v>
      </c>
      <c r="J136" s="36">
        <f t="shared" si="110"/>
        <v>1519.8844351054522</v>
      </c>
      <c r="K136" s="36">
        <f t="shared" si="110"/>
        <v>1172.2893628754478</v>
      </c>
      <c r="L136" s="36">
        <f t="shared" si="110"/>
        <v>873.15040365542836</v>
      </c>
      <c r="M136" s="36">
        <f t="shared" si="110"/>
        <v>613.7231872369324</v>
      </c>
      <c r="N136" s="36">
        <f t="shared" si="110"/>
        <v>408.51169025826505</v>
      </c>
      <c r="O136" s="36">
        <f t="shared" si="110"/>
        <v>262.6551990634951</v>
      </c>
      <c r="P136" s="36">
        <f t="shared" si="110"/>
        <v>159.70847863032225</v>
      </c>
      <c r="Q136" s="36">
        <f t="shared" si="110"/>
        <v>90.254614165436465</v>
      </c>
      <c r="R136" s="36">
        <f t="shared" si="110"/>
        <v>48.613455161059093</v>
      </c>
      <c r="S136" s="36">
        <f t="shared" si="110"/>
        <v>25.598326251135383</v>
      </c>
      <c r="T136" s="36">
        <f t="shared" si="110"/>
        <v>12.628731360266027</v>
      </c>
      <c r="U136" s="36">
        <f t="shared" si="110"/>
        <v>6.0720232872920867</v>
      </c>
      <c r="V136" s="36">
        <f t="shared" si="110"/>
        <v>2.5670342352779554</v>
      </c>
      <c r="W136" s="36">
        <f t="shared" si="110"/>
        <v>1.2835171176389777</v>
      </c>
      <c r="X136" s="36"/>
      <c r="Y136" s="9"/>
    </row>
    <row r="137" spans="1:25" x14ac:dyDescent="0.3">
      <c r="A137" s="54" t="s">
        <v>23</v>
      </c>
      <c r="B137" s="36">
        <f>AVERAGE(C109:D109)</f>
        <v>6344.2523772913992</v>
      </c>
      <c r="C137" s="36">
        <f>AVERAGE(D109:E109)</f>
        <v>5799.3196016141837</v>
      </c>
      <c r="D137" s="36">
        <f t="shared" ref="D137:Y137" si="111">AVERAGE(E109:F109)</f>
        <v>5234.5152838580616</v>
      </c>
      <c r="E137" s="36">
        <f t="shared" si="111"/>
        <v>4649.0169966419589</v>
      </c>
      <c r="F137" s="36">
        <f t="shared" si="111"/>
        <v>4051.6601860081487</v>
      </c>
      <c r="G137" s="36">
        <f t="shared" si="111"/>
        <v>3481.6839707132303</v>
      </c>
      <c r="H137" s="36">
        <f t="shared" si="111"/>
        <v>2947.1966438144736</v>
      </c>
      <c r="I137" s="36">
        <f t="shared" si="111"/>
        <v>2452.7538148002604</v>
      </c>
      <c r="J137" s="36">
        <f t="shared" si="111"/>
        <v>1997.6042335530826</v>
      </c>
      <c r="K137" s="36">
        <f t="shared" si="111"/>
        <v>1588.6392462756974</v>
      </c>
      <c r="L137" s="36">
        <f t="shared" si="111"/>
        <v>1225.3200617363095</v>
      </c>
      <c r="M137" s="36">
        <f t="shared" si="111"/>
        <v>912.64899298231171</v>
      </c>
      <c r="N137" s="36">
        <f t="shared" si="111"/>
        <v>641.48610188665612</v>
      </c>
      <c r="O137" s="36">
        <f t="shared" si="111"/>
        <v>426.99147956053253</v>
      </c>
      <c r="P137" s="36">
        <f t="shared" si="111"/>
        <v>274.53689756463194</v>
      </c>
      <c r="Q137" s="36">
        <f t="shared" si="111"/>
        <v>166.93318995500468</v>
      </c>
      <c r="R137" s="36">
        <f t="shared" si="111"/>
        <v>94.33745020932119</v>
      </c>
      <c r="S137" s="36">
        <f t="shared" si="111"/>
        <v>50.812575602541784</v>
      </c>
      <c r="T137" s="36">
        <f t="shared" si="111"/>
        <v>26.756314350111492</v>
      </c>
      <c r="U137" s="36">
        <f t="shared" si="111"/>
        <v>13.200015610528515</v>
      </c>
      <c r="V137" s="36">
        <f t="shared" si="111"/>
        <v>6.3467026016507049</v>
      </c>
      <c r="W137" s="36">
        <f t="shared" si="111"/>
        <v>2.6831588234620867</v>
      </c>
      <c r="X137" s="36">
        <f t="shared" si="111"/>
        <v>1.3415794117310433</v>
      </c>
      <c r="Y137" s="9"/>
    </row>
    <row r="138" spans="1:25" ht="17.25" thickBot="1" x14ac:dyDescent="0.35">
      <c r="A138" s="59" t="s">
        <v>24</v>
      </c>
      <c r="B138" s="38">
        <f>AVERAGE(B110:C110)</f>
        <v>6602.7632952492113</v>
      </c>
      <c r="C138" s="38">
        <f>AVERAGE(C110:D110)</f>
        <v>6039.0809480554608</v>
      </c>
      <c r="D138" s="38">
        <f t="shared" ref="D138:Y138" si="112">AVERAGE(D110:E110)</f>
        <v>5520.3605460514882</v>
      </c>
      <c r="E138" s="38">
        <f t="shared" si="112"/>
        <v>4982.7244635164643</v>
      </c>
      <c r="F138" s="38">
        <f t="shared" si="112"/>
        <v>4425.3898334973055</v>
      </c>
      <c r="G138" s="38">
        <f t="shared" si="112"/>
        <v>3856.7670991302984</v>
      </c>
      <c r="H138" s="38">
        <f t="shared" si="112"/>
        <v>3314.2078978360596</v>
      </c>
      <c r="I138" s="38">
        <f t="shared" si="112"/>
        <v>2805.4304973018384</v>
      </c>
      <c r="J138" s="38">
        <f t="shared" si="112"/>
        <v>2334.7713729437987</v>
      </c>
      <c r="K138" s="38">
        <f t="shared" si="112"/>
        <v>1901.5154113014328</v>
      </c>
      <c r="L138" s="38">
        <f t="shared" si="112"/>
        <v>1512.2224708237022</v>
      </c>
      <c r="M138" s="38">
        <f t="shared" si="112"/>
        <v>1166.3796772317469</v>
      </c>
      <c r="N138" s="38">
        <f t="shared" si="112"/>
        <v>868.74872215196638</v>
      </c>
      <c r="O138" s="38">
        <f t="shared" si="112"/>
        <v>610.62931705122651</v>
      </c>
      <c r="P138" s="38">
        <f t="shared" si="112"/>
        <v>406.45232185686484</v>
      </c>
      <c r="Q138" s="38">
        <f t="shared" si="112"/>
        <v>261.33111500344557</v>
      </c>
      <c r="R138" s="38">
        <f t="shared" si="112"/>
        <v>158.90336435288492</v>
      </c>
      <c r="S138" s="38">
        <f t="shared" si="112"/>
        <v>89.799627184830456</v>
      </c>
      <c r="T138" s="38">
        <f t="shared" si="112"/>
        <v>48.368387477981827</v>
      </c>
      <c r="U138" s="38">
        <f t="shared" si="112"/>
        <v>25.469281267925737</v>
      </c>
      <c r="V138" s="38">
        <f t="shared" si="112"/>
        <v>12.565068040627214</v>
      </c>
      <c r="W138" s="38">
        <f t="shared" si="112"/>
        <v>6.0414133116448543</v>
      </c>
      <c r="X138" s="38">
        <f t="shared" si="112"/>
        <v>2.5540934325653044</v>
      </c>
      <c r="Y138" s="11">
        <f t="shared" si="112"/>
        <v>1.2770467162826522</v>
      </c>
    </row>
    <row r="139" spans="1:25" ht="17.25" thickBot="1" x14ac:dyDescent="0.35"/>
    <row r="140" spans="1:25" x14ac:dyDescent="0.3">
      <c r="A140" s="68" t="s">
        <v>49</v>
      </c>
      <c r="B140" s="66">
        <v>0.25</v>
      </c>
      <c r="C140" s="66">
        <f>B140+0.5</f>
        <v>0.75</v>
      </c>
      <c r="D140" s="66">
        <f t="shared" ref="D140:Y140" si="113">C140+0.5</f>
        <v>1.25</v>
      </c>
      <c r="E140" s="66">
        <f t="shared" si="113"/>
        <v>1.75</v>
      </c>
      <c r="F140" s="66">
        <f t="shared" si="113"/>
        <v>2.25</v>
      </c>
      <c r="G140" s="66">
        <f t="shared" si="113"/>
        <v>2.75</v>
      </c>
      <c r="H140" s="66">
        <f t="shared" si="113"/>
        <v>3.25</v>
      </c>
      <c r="I140" s="66">
        <f t="shared" si="113"/>
        <v>3.75</v>
      </c>
      <c r="J140" s="66">
        <f t="shared" si="113"/>
        <v>4.25</v>
      </c>
      <c r="K140" s="66">
        <f t="shared" si="113"/>
        <v>4.75</v>
      </c>
      <c r="L140" s="66">
        <f t="shared" si="113"/>
        <v>5.25</v>
      </c>
      <c r="M140" s="66">
        <f t="shared" si="113"/>
        <v>5.75</v>
      </c>
      <c r="N140" s="66">
        <f t="shared" si="113"/>
        <v>6.25</v>
      </c>
      <c r="O140" s="66">
        <f t="shared" si="113"/>
        <v>6.75</v>
      </c>
      <c r="P140" s="66">
        <f t="shared" si="113"/>
        <v>7.25</v>
      </c>
      <c r="Q140" s="66">
        <f t="shared" si="113"/>
        <v>7.75</v>
      </c>
      <c r="R140" s="66">
        <f t="shared" si="113"/>
        <v>8.25</v>
      </c>
      <c r="S140" s="66">
        <f t="shared" si="113"/>
        <v>8.75</v>
      </c>
      <c r="T140" s="66">
        <f t="shared" si="113"/>
        <v>9.25</v>
      </c>
      <c r="U140" s="66">
        <f t="shared" si="113"/>
        <v>9.75</v>
      </c>
      <c r="V140" s="66">
        <f t="shared" si="113"/>
        <v>10.25</v>
      </c>
      <c r="W140" s="66">
        <f t="shared" si="113"/>
        <v>10.75</v>
      </c>
      <c r="X140" s="66">
        <f t="shared" si="113"/>
        <v>11.25</v>
      </c>
      <c r="Y140" s="67">
        <f t="shared" si="113"/>
        <v>11.75</v>
      </c>
    </row>
    <row r="141" spans="1:25" ht="17.25" thickBot="1" x14ac:dyDescent="0.35">
      <c r="A141" s="59" t="s">
        <v>45</v>
      </c>
      <c r="B141" s="60">
        <f>1/(1+할인율)^B140</f>
        <v>0.99506157747984325</v>
      </c>
      <c r="C141" s="60">
        <f>1/(1+할인율)^C140</f>
        <v>0.98525777605216047</v>
      </c>
      <c r="D141" s="60">
        <f>1/(1+할인율)^D140</f>
        <v>0.9755505661567091</v>
      </c>
      <c r="E141" s="60">
        <f>1/(1+할인율)^E140</f>
        <v>0.96593899612956913</v>
      </c>
      <c r="F141" s="60">
        <f>1/(1+할인율)^F140</f>
        <v>0.95642212368304824</v>
      </c>
      <c r="G141" s="60">
        <f>1/(1+할인율)^G140</f>
        <v>0.94699901581330304</v>
      </c>
      <c r="H141" s="60">
        <f>1/(1+할인율)^H140</f>
        <v>0.93766874870887074</v>
      </c>
      <c r="I141" s="60">
        <f>1/(1+할인율)^I140</f>
        <v>0.9284304076601011</v>
      </c>
      <c r="J141" s="60">
        <f>1/(1+할인율)^J140</f>
        <v>0.91928308696948113</v>
      </c>
      <c r="K141" s="60">
        <f>1/(1+할인율)^K140</f>
        <v>0.91022588986284403</v>
      </c>
      <c r="L141" s="60">
        <f>1/(1+할인율)^L140</f>
        <v>0.90125792840145202</v>
      </c>
      <c r="M141" s="60">
        <f>1/(1+할인율)^M140</f>
        <v>0.89237832339494516</v>
      </c>
      <c r="N141" s="60">
        <f>1/(1+할인율)^N140</f>
        <v>0.88358620431514912</v>
      </c>
      <c r="O141" s="60">
        <f>1/(1+할인율)^O140</f>
        <v>0.87488070921073069</v>
      </c>
      <c r="P141" s="60">
        <f>1/(1+할인율)^P140</f>
        <v>0.86626098462269518</v>
      </c>
      <c r="Q141" s="60">
        <f>1/(1+할인율)^Q140</f>
        <v>0.85772618550071622</v>
      </c>
      <c r="R141" s="60">
        <f>1/(1+할인율)^R140</f>
        <v>0.84927547512028934</v>
      </c>
      <c r="S141" s="60">
        <f>1/(1+할인율)^S140</f>
        <v>0.84090802500070216</v>
      </c>
      <c r="T141" s="60">
        <f>1/(1+할인율)^T140</f>
        <v>0.83262301482381307</v>
      </c>
      <c r="U141" s="60">
        <f>1/(1+할인율)^U140</f>
        <v>0.82441963235362958</v>
      </c>
      <c r="V141" s="60">
        <f>1/(1+할인율)^V140</f>
        <v>0.81629707335667945</v>
      </c>
      <c r="W141" s="60">
        <f>1/(1+할인율)^W140</f>
        <v>0.80825454152316634</v>
      </c>
      <c r="X141" s="60">
        <f>1/(1+할인율)^X140</f>
        <v>0.80029124838890131</v>
      </c>
      <c r="Y141" s="61">
        <f>1/(1+할인율)^Y140</f>
        <v>0.79240641325800609</v>
      </c>
    </row>
    <row r="144" spans="1:25" ht="17.25" thickBot="1" x14ac:dyDescent="0.35">
      <c r="A144" s="2" t="s">
        <v>81</v>
      </c>
      <c r="H144" s="92">
        <v>0.05</v>
      </c>
    </row>
    <row r="145" spans="1:9" ht="33.75" thickBot="1" x14ac:dyDescent="0.35">
      <c r="A145" s="89" t="s">
        <v>0</v>
      </c>
      <c r="B145" s="40" t="s">
        <v>82</v>
      </c>
      <c r="C145" s="40" t="s">
        <v>83</v>
      </c>
      <c r="D145" s="40" t="s">
        <v>84</v>
      </c>
      <c r="E145" s="40" t="s">
        <v>85</v>
      </c>
      <c r="F145" s="90" t="s">
        <v>86</v>
      </c>
      <c r="G145" s="40" t="s">
        <v>87</v>
      </c>
      <c r="H145" s="90" t="s">
        <v>88</v>
      </c>
      <c r="I145" s="91" t="s">
        <v>89</v>
      </c>
    </row>
    <row r="146" spans="1:9" ht="17.25" thickTop="1" x14ac:dyDescent="0.3">
      <c r="A146" s="54" t="s">
        <v>1</v>
      </c>
      <c r="B146" s="81">
        <v>75</v>
      </c>
      <c r="C146" s="5">
        <v>6</v>
      </c>
      <c r="D146" s="36">
        <f>B146*C146*SUM($B115:$Y115)</f>
        <v>450</v>
      </c>
      <c r="E146" s="36">
        <v>23446396.994402159</v>
      </c>
      <c r="F146" s="36">
        <f>D146+E146</f>
        <v>23446846.994402159</v>
      </c>
      <c r="G146" s="36">
        <f>$B146*$C146*SUMPRODUCT($B115:$Y115,$B$141:$Y$141)</f>
        <v>447.77770986592947</v>
      </c>
      <c r="H146" s="69">
        <f>유지비율</f>
        <v>0.05</v>
      </c>
      <c r="I146" s="44">
        <f>G146*(1-H146)</f>
        <v>425.388824372633</v>
      </c>
    </row>
    <row r="147" spans="1:9" x14ac:dyDescent="0.3">
      <c r="A147" s="54" t="s">
        <v>2</v>
      </c>
      <c r="B147" s="81">
        <v>75.3</v>
      </c>
      <c r="C147" s="5">
        <v>6</v>
      </c>
      <c r="D147" s="36">
        <f t="shared" ref="D147:D169" si="114">B147*C147*SUM($B116:$Y116)</f>
        <v>1807.1999999999998</v>
      </c>
      <c r="E147" s="36">
        <v>23538827.182379767</v>
      </c>
      <c r="F147" s="36">
        <f t="shared" ref="F147:F169" si="115">D147+E147</f>
        <v>23540634.382379767</v>
      </c>
      <c r="G147" s="36">
        <f t="shared" ref="G147:G169" si="116">$B147*$C147*SUMPRODUCT($B116:$Y116,$B$141:$Y$141)</f>
        <v>1792.3694728415364</v>
      </c>
      <c r="H147" s="69">
        <f>H146</f>
        <v>0.05</v>
      </c>
      <c r="I147" s="44">
        <f t="shared" ref="I147:I169" si="117">G147*(1-H147)</f>
        <v>1702.7509991994596</v>
      </c>
    </row>
    <row r="148" spans="1:9" x14ac:dyDescent="0.3">
      <c r="A148" s="54" t="s">
        <v>3</v>
      </c>
      <c r="B148" s="81">
        <v>75.525899999999979</v>
      </c>
      <c r="C148" s="5">
        <v>6</v>
      </c>
      <c r="D148" s="36">
        <f t="shared" si="114"/>
        <v>3795.1764749999998</v>
      </c>
      <c r="E148" s="36">
        <v>23607461.109051898</v>
      </c>
      <c r="F148" s="36">
        <f t="shared" si="115"/>
        <v>23611256.285526898</v>
      </c>
      <c r="G148" s="36">
        <f t="shared" si="116"/>
        <v>3757.2302445010955</v>
      </c>
      <c r="H148" s="69">
        <f t="shared" ref="H148:H169" si="118">H147</f>
        <v>0.05</v>
      </c>
      <c r="I148" s="44">
        <f t="shared" si="117"/>
        <v>3569.3687322760406</v>
      </c>
    </row>
    <row r="149" spans="1:9" x14ac:dyDescent="0.3">
      <c r="A149" s="54" t="s">
        <v>4</v>
      </c>
      <c r="B149" s="81">
        <v>75.828003599999974</v>
      </c>
      <c r="C149" s="5">
        <v>6</v>
      </c>
      <c r="D149" s="36">
        <f t="shared" si="114"/>
        <v>11491.553402714273</v>
      </c>
      <c r="E149" s="36">
        <v>23694209.75726629</v>
      </c>
      <c r="F149" s="36">
        <f t="shared" si="115"/>
        <v>23705701.310669005</v>
      </c>
      <c r="G149" s="36">
        <f t="shared" si="116"/>
        <v>11359.8991388166</v>
      </c>
      <c r="H149" s="69">
        <f t="shared" si="118"/>
        <v>0.05</v>
      </c>
      <c r="I149" s="44">
        <f t="shared" si="117"/>
        <v>10791.904181875769</v>
      </c>
    </row>
    <row r="150" spans="1:9" x14ac:dyDescent="0.3">
      <c r="A150" s="54" t="s">
        <v>5</v>
      </c>
      <c r="B150" s="81">
        <v>76.055487610799972</v>
      </c>
      <c r="C150" s="5">
        <v>6</v>
      </c>
      <c r="D150" s="36">
        <f t="shared" si="114"/>
        <v>19897.362393254858</v>
      </c>
      <c r="E150" s="36">
        <v>23756921.052207757</v>
      </c>
      <c r="F150" s="36">
        <f t="shared" si="115"/>
        <v>23776818.414601013</v>
      </c>
      <c r="G150" s="36">
        <f t="shared" si="116"/>
        <v>19647.59293216361</v>
      </c>
      <c r="H150" s="69">
        <f t="shared" si="118"/>
        <v>0.05</v>
      </c>
      <c r="I150" s="44">
        <f t="shared" si="117"/>
        <v>18665.21328555543</v>
      </c>
    </row>
    <row r="151" spans="1:9" x14ac:dyDescent="0.3">
      <c r="A151" s="54" t="s">
        <v>6</v>
      </c>
      <c r="B151" s="81">
        <v>76.435765048853966</v>
      </c>
      <c r="C151" s="5">
        <v>6</v>
      </c>
      <c r="D151" s="36">
        <f t="shared" si="114"/>
        <v>35927.50187341273</v>
      </c>
      <c r="E151" s="36">
        <v>23859775.004800603</v>
      </c>
      <c r="F151" s="36">
        <f t="shared" si="115"/>
        <v>23895702.506674014</v>
      </c>
      <c r="G151" s="36">
        <f t="shared" si="116"/>
        <v>35440.020232592251</v>
      </c>
      <c r="H151" s="69">
        <f t="shared" si="118"/>
        <v>0.05</v>
      </c>
      <c r="I151" s="44">
        <f t="shared" si="117"/>
        <v>33668.01922096264</v>
      </c>
    </row>
    <row r="152" spans="1:9" x14ac:dyDescent="0.3">
      <c r="A152" s="54" t="s">
        <v>7</v>
      </c>
      <c r="B152" s="81">
        <v>76.741508109049377</v>
      </c>
      <c r="C152" s="5">
        <v>6</v>
      </c>
      <c r="D152" s="36">
        <f t="shared" si="114"/>
        <v>60087.596361357835</v>
      </c>
      <c r="E152" s="36">
        <v>23931197.720339354</v>
      </c>
      <c r="F152" s="36">
        <f t="shared" si="115"/>
        <v>23991285.316700712</v>
      </c>
      <c r="G152" s="36">
        <f t="shared" si="116"/>
        <v>59220.40487940632</v>
      </c>
      <c r="H152" s="69">
        <f t="shared" si="118"/>
        <v>0.05</v>
      </c>
      <c r="I152" s="44">
        <f t="shared" si="117"/>
        <v>56259.384635435999</v>
      </c>
    </row>
    <row r="153" spans="1:9" x14ac:dyDescent="0.3">
      <c r="A153" s="54" t="s">
        <v>8</v>
      </c>
      <c r="B153" s="81">
        <v>76.894991125267481</v>
      </c>
      <c r="C153" s="5">
        <v>6</v>
      </c>
      <c r="D153" s="36">
        <f t="shared" si="114"/>
        <v>178269.8635905057</v>
      </c>
      <c r="E153" s="36">
        <v>23860998.023743611</v>
      </c>
      <c r="F153" s="36">
        <f t="shared" si="115"/>
        <v>24039267.887334116</v>
      </c>
      <c r="G153" s="36">
        <f t="shared" si="116"/>
        <v>175542.92542432205</v>
      </c>
      <c r="H153" s="69">
        <f t="shared" si="118"/>
        <v>0.05</v>
      </c>
      <c r="I153" s="44">
        <f t="shared" si="117"/>
        <v>166765.77915310595</v>
      </c>
    </row>
    <row r="154" spans="1:9" x14ac:dyDescent="0.3">
      <c r="A154" s="54" t="s">
        <v>9</v>
      </c>
      <c r="B154" s="81">
        <v>77.125676098643268</v>
      </c>
      <c r="C154" s="5">
        <v>6</v>
      </c>
      <c r="D154" s="36">
        <f t="shared" si="114"/>
        <v>328722.48359287216</v>
      </c>
      <c r="E154" s="36">
        <v>23782663.207403243</v>
      </c>
      <c r="F154" s="36">
        <f t="shared" si="115"/>
        <v>24111385.690996114</v>
      </c>
      <c r="G154" s="36">
        <f t="shared" si="116"/>
        <v>323347.15456666431</v>
      </c>
      <c r="H154" s="69">
        <f t="shared" si="118"/>
        <v>0.05</v>
      </c>
      <c r="I154" s="44">
        <f t="shared" si="117"/>
        <v>307179.79683833109</v>
      </c>
    </row>
    <row r="155" spans="1:9" x14ac:dyDescent="0.3">
      <c r="A155" s="54" t="s">
        <v>10</v>
      </c>
      <c r="B155" s="81">
        <v>77.511304479136484</v>
      </c>
      <c r="C155" s="5">
        <v>6</v>
      </c>
      <c r="D155" s="36">
        <f t="shared" si="114"/>
        <v>411421.94508012931</v>
      </c>
      <c r="E155" s="36">
        <v>23820520.674370967</v>
      </c>
      <c r="F155" s="36">
        <f t="shared" si="115"/>
        <v>24231942.619451094</v>
      </c>
      <c r="G155" s="36">
        <f t="shared" si="116"/>
        <v>404191.86192673456</v>
      </c>
      <c r="H155" s="69">
        <f t="shared" si="118"/>
        <v>0.05</v>
      </c>
      <c r="I155" s="44">
        <f t="shared" si="117"/>
        <v>383982.26883039781</v>
      </c>
    </row>
    <row r="156" spans="1:9" x14ac:dyDescent="0.3">
      <c r="A156" s="54" t="s">
        <v>11</v>
      </c>
      <c r="B156" s="81">
        <v>77.666327088094761</v>
      </c>
      <c r="C156" s="5">
        <v>6</v>
      </c>
      <c r="D156" s="36">
        <f t="shared" si="114"/>
        <v>709735.12618119433</v>
      </c>
      <c r="E156" s="36">
        <v>23570671.378508806</v>
      </c>
      <c r="F156" s="36">
        <f t="shared" si="115"/>
        <v>24280406.504689999</v>
      </c>
      <c r="G156" s="36">
        <f t="shared" si="116"/>
        <v>696350.00270223897</v>
      </c>
      <c r="H156" s="69">
        <f t="shared" si="118"/>
        <v>0.05</v>
      </c>
      <c r="I156" s="44">
        <f t="shared" si="117"/>
        <v>661532.502567127</v>
      </c>
    </row>
    <row r="157" spans="1:9" x14ac:dyDescent="0.3">
      <c r="A157" s="54" t="s">
        <v>12</v>
      </c>
      <c r="B157" s="81">
        <v>78.054658723535226</v>
      </c>
      <c r="C157" s="5">
        <v>6</v>
      </c>
      <c r="D157" s="36">
        <f t="shared" si="114"/>
        <v>1045061.8590885189</v>
      </c>
      <c r="E157" s="36">
        <v>23356746.678124931</v>
      </c>
      <c r="F157" s="36">
        <f t="shared" si="115"/>
        <v>24401808.537213448</v>
      </c>
      <c r="G157" s="36">
        <f t="shared" si="116"/>
        <v>1023843.4915678739</v>
      </c>
      <c r="H157" s="69">
        <f t="shared" si="118"/>
        <v>0.05</v>
      </c>
      <c r="I157" s="44">
        <f t="shared" si="117"/>
        <v>972651.31698948017</v>
      </c>
    </row>
    <row r="158" spans="1:9" x14ac:dyDescent="0.3">
      <c r="A158" s="54" t="s">
        <v>13</v>
      </c>
      <c r="B158" s="81">
        <v>78.288822699705818</v>
      </c>
      <c r="C158" s="5">
        <v>6</v>
      </c>
      <c r="D158" s="36">
        <f t="shared" si="114"/>
        <v>1627253.0962912077</v>
      </c>
      <c r="E158" s="36">
        <v>22847760.866533879</v>
      </c>
      <c r="F158" s="36">
        <f t="shared" si="115"/>
        <v>24475013.962825086</v>
      </c>
      <c r="G158" s="36">
        <f t="shared" si="116"/>
        <v>1591486.0539271778</v>
      </c>
      <c r="H158" s="69">
        <f t="shared" si="118"/>
        <v>0.05</v>
      </c>
      <c r="I158" s="44">
        <f t="shared" si="117"/>
        <v>1511911.7512308189</v>
      </c>
    </row>
    <row r="159" spans="1:9" x14ac:dyDescent="0.3">
      <c r="A159" s="54" t="s">
        <v>14</v>
      </c>
      <c r="B159" s="81">
        <v>78.680266813204341</v>
      </c>
      <c r="C159" s="5">
        <v>6</v>
      </c>
      <c r="D159" s="36">
        <f t="shared" si="114"/>
        <v>2363357.5779114137</v>
      </c>
      <c r="E159" s="36">
        <v>22234031.454727795</v>
      </c>
      <c r="F159" s="36">
        <f t="shared" si="115"/>
        <v>24597389.032639209</v>
      </c>
      <c r="G159" s="36">
        <f t="shared" si="116"/>
        <v>2307076.8669413216</v>
      </c>
      <c r="H159" s="69">
        <f t="shared" si="118"/>
        <v>0.05</v>
      </c>
      <c r="I159" s="44">
        <f t="shared" si="117"/>
        <v>2191723.0235942556</v>
      </c>
    </row>
    <row r="160" spans="1:9" x14ac:dyDescent="0.3">
      <c r="A160" s="54" t="s">
        <v>15</v>
      </c>
      <c r="B160" s="81">
        <v>78.99498788045716</v>
      </c>
      <c r="C160" s="5">
        <v>6</v>
      </c>
      <c r="D160" s="36">
        <f t="shared" si="114"/>
        <v>3195936.8413481414</v>
      </c>
      <c r="E160" s="36">
        <v>21499841.747421622</v>
      </c>
      <c r="F160" s="36">
        <f t="shared" si="115"/>
        <v>24695778.588769764</v>
      </c>
      <c r="G160" s="36">
        <f t="shared" si="116"/>
        <v>3113575.2159856018</v>
      </c>
      <c r="H160" s="69">
        <f t="shared" si="118"/>
        <v>0.05</v>
      </c>
      <c r="I160" s="44">
        <f t="shared" si="117"/>
        <v>2957896.4551863214</v>
      </c>
    </row>
    <row r="161" spans="1:9" x14ac:dyDescent="0.3">
      <c r="A161" s="54" t="s">
        <v>16</v>
      </c>
      <c r="B161" s="81">
        <v>79.310967831978985</v>
      </c>
      <c r="C161" s="5">
        <v>6</v>
      </c>
      <c r="D161" s="36">
        <f t="shared" si="114"/>
        <v>5539850.3917121626</v>
      </c>
      <c r="E161" s="36">
        <v>19254711.311412681</v>
      </c>
      <c r="F161" s="36">
        <f t="shared" si="115"/>
        <v>24794561.703124844</v>
      </c>
      <c r="G161" s="36">
        <f t="shared" si="116"/>
        <v>5385751.0624150289</v>
      </c>
      <c r="H161" s="69">
        <f t="shared" si="118"/>
        <v>0.05</v>
      </c>
      <c r="I161" s="44">
        <f t="shared" si="117"/>
        <v>5116463.5092942771</v>
      </c>
    </row>
    <row r="162" spans="1:9" x14ac:dyDescent="0.3">
      <c r="A162" s="54" t="s">
        <v>17</v>
      </c>
      <c r="B162" s="81">
        <v>79.707522671138861</v>
      </c>
      <c r="C162" s="5">
        <v>6</v>
      </c>
      <c r="D162" s="36">
        <f t="shared" si="114"/>
        <v>5849566.8902324028</v>
      </c>
      <c r="E162" s="36">
        <v>19068967.62140806</v>
      </c>
      <c r="F162" s="36">
        <f t="shared" si="115"/>
        <v>24918534.511640463</v>
      </c>
      <c r="G162" s="36">
        <f t="shared" si="116"/>
        <v>5674436.4281048318</v>
      </c>
      <c r="H162" s="69">
        <f t="shared" si="118"/>
        <v>0.05</v>
      </c>
      <c r="I162" s="44">
        <f t="shared" si="117"/>
        <v>5390714.6066995896</v>
      </c>
    </row>
    <row r="163" spans="1:9" x14ac:dyDescent="0.3">
      <c r="A163" s="54" t="s">
        <v>18</v>
      </c>
      <c r="B163" s="81">
        <v>79.946645239152275</v>
      </c>
      <c r="C163" s="5">
        <v>6</v>
      </c>
      <c r="D163" s="36">
        <f t="shared" si="114"/>
        <v>8869340.0882157758</v>
      </c>
      <c r="E163" s="36">
        <v>16123950.026959609</v>
      </c>
      <c r="F163" s="36">
        <f t="shared" si="115"/>
        <v>24993290.115175385</v>
      </c>
      <c r="G163" s="36">
        <f t="shared" si="116"/>
        <v>8584456.7751338407</v>
      </c>
      <c r="H163" s="69">
        <f t="shared" si="118"/>
        <v>0.05</v>
      </c>
      <c r="I163" s="44">
        <f t="shared" si="117"/>
        <v>8155233.9363771481</v>
      </c>
    </row>
    <row r="164" spans="1:9" x14ac:dyDescent="0.3">
      <c r="A164" s="54" t="s">
        <v>19</v>
      </c>
      <c r="B164" s="81">
        <v>80.106538529630569</v>
      </c>
      <c r="C164" s="5">
        <v>6</v>
      </c>
      <c r="D164" s="36">
        <f t="shared" si="114"/>
        <v>9719246.2261782736</v>
      </c>
      <c r="E164" s="36">
        <v>15324030.469227459</v>
      </c>
      <c r="F164" s="36">
        <f t="shared" si="115"/>
        <v>25043276.695405733</v>
      </c>
      <c r="G164" s="36">
        <f t="shared" si="116"/>
        <v>9385387.934832463</v>
      </c>
      <c r="H164" s="69">
        <f t="shared" si="118"/>
        <v>0.05</v>
      </c>
      <c r="I164" s="44">
        <f t="shared" si="117"/>
        <v>8916118.53809084</v>
      </c>
    </row>
    <row r="165" spans="1:9" x14ac:dyDescent="0.3">
      <c r="A165" s="54" t="s">
        <v>20</v>
      </c>
      <c r="B165" s="81">
        <v>80.266751606689823</v>
      </c>
      <c r="C165" s="5">
        <v>6</v>
      </c>
      <c r="D165" s="36">
        <f t="shared" si="114"/>
        <v>11348861.773056041</v>
      </c>
      <c r="E165" s="36">
        <v>13744501.475740504</v>
      </c>
      <c r="F165" s="36">
        <f t="shared" si="115"/>
        <v>25093363.248796545</v>
      </c>
      <c r="G165" s="36">
        <f t="shared" si="116"/>
        <v>10933163.940697728</v>
      </c>
      <c r="H165" s="69">
        <f t="shared" si="118"/>
        <v>0.05</v>
      </c>
      <c r="I165" s="44">
        <f t="shared" si="117"/>
        <v>10386505.743662842</v>
      </c>
    </row>
    <row r="166" spans="1:9" x14ac:dyDescent="0.3">
      <c r="A166" s="54" t="s">
        <v>21</v>
      </c>
      <c r="B166" s="81">
        <v>80.587818613116596</v>
      </c>
      <c r="C166" s="5">
        <v>6</v>
      </c>
      <c r="D166" s="36">
        <f t="shared" si="114"/>
        <v>14531726.028491456</v>
      </c>
      <c r="E166" s="36">
        <v>10662010.673300277</v>
      </c>
      <c r="F166" s="36">
        <f t="shared" si="115"/>
        <v>25193736.701791734</v>
      </c>
      <c r="G166" s="36">
        <f t="shared" si="116"/>
        <v>13965082.716190837</v>
      </c>
      <c r="H166" s="69">
        <f t="shared" si="118"/>
        <v>0.05</v>
      </c>
      <c r="I166" s="44">
        <f t="shared" si="117"/>
        <v>13266828.580381295</v>
      </c>
    </row>
    <row r="167" spans="1:9" x14ac:dyDescent="0.3">
      <c r="A167" s="54" t="s">
        <v>22</v>
      </c>
      <c r="B167" s="81">
        <v>80.748994250342832</v>
      </c>
      <c r="C167" s="5">
        <v>6</v>
      </c>
      <c r="D167" s="36">
        <f t="shared" si="114"/>
        <v>16708141.101672286</v>
      </c>
      <c r="E167" s="36">
        <v>8535983.0735230315</v>
      </c>
      <c r="F167" s="36">
        <f t="shared" si="115"/>
        <v>25244124.175195318</v>
      </c>
      <c r="G167" s="36">
        <f t="shared" si="116"/>
        <v>16015431.035264164</v>
      </c>
      <c r="H167" s="69">
        <f t="shared" si="118"/>
        <v>0.05</v>
      </c>
      <c r="I167" s="44">
        <f t="shared" si="117"/>
        <v>15214659.483500956</v>
      </c>
    </row>
    <row r="168" spans="1:9" x14ac:dyDescent="0.3">
      <c r="A168" s="54" t="s">
        <v>23</v>
      </c>
      <c r="B168" s="81">
        <v>80.991241233093845</v>
      </c>
      <c r="C168" s="5">
        <v>6</v>
      </c>
      <c r="D168" s="36">
        <f t="shared" si="114"/>
        <v>20599330.21447175</v>
      </c>
      <c r="E168" s="36">
        <v>4720526.333249148</v>
      </c>
      <c r="F168" s="36">
        <f t="shared" si="115"/>
        <v>25319856.547720898</v>
      </c>
      <c r="G168" s="36">
        <f t="shared" si="116"/>
        <v>19692462.831358109</v>
      </c>
      <c r="H168" s="69">
        <f t="shared" si="118"/>
        <v>0.05</v>
      </c>
      <c r="I168" s="44">
        <f t="shared" si="117"/>
        <v>18707839.689790204</v>
      </c>
    </row>
    <row r="169" spans="1:9" ht="17.25" thickBot="1" x14ac:dyDescent="0.35">
      <c r="A169" s="59" t="s">
        <v>24</v>
      </c>
      <c r="B169" s="85">
        <v>81.396197439259311</v>
      </c>
      <c r="C169" s="65">
        <v>6</v>
      </c>
      <c r="D169" s="38">
        <f t="shared" si="114"/>
        <v>22931141.830459502</v>
      </c>
      <c r="E169" s="38">
        <v>2515314</v>
      </c>
      <c r="F169" s="38">
        <f t="shared" si="115"/>
        <v>25446455.830459502</v>
      </c>
      <c r="G169" s="38">
        <f t="shared" si="116"/>
        <v>21862045.894429974</v>
      </c>
      <c r="H169" s="70">
        <f t="shared" si="118"/>
        <v>0.05</v>
      </c>
      <c r="I169" s="45">
        <f t="shared" si="117"/>
        <v>20768943.599708475</v>
      </c>
    </row>
    <row r="170" spans="1:9" x14ac:dyDescent="0.3">
      <c r="A170" s="5"/>
      <c r="B170" s="5"/>
      <c r="C170" s="5"/>
      <c r="D170" s="5"/>
      <c r="E170" s="5"/>
      <c r="F170" s="5"/>
      <c r="G170" s="5"/>
      <c r="H170" s="5"/>
      <c r="I170" s="5"/>
    </row>
    <row r="171" spans="1:9" x14ac:dyDescent="0.3">
      <c r="A171" s="5" t="s">
        <v>35</v>
      </c>
      <c r="B171" s="5"/>
      <c r="C171" s="5"/>
      <c r="D171" s="36">
        <f>SUM(D146:D169)</f>
        <v>126090419.72807938</v>
      </c>
      <c r="E171" s="36">
        <f>SUM(E146:E169)</f>
        <v>460758017.83610338</v>
      </c>
      <c r="F171" s="36">
        <f>SUM(F146:F169)</f>
        <v>586848437.56418276</v>
      </c>
      <c r="G171" s="36">
        <f>SUM(G146:G169)</f>
        <v>121265297.4860791</v>
      </c>
      <c r="H171" s="5"/>
      <c r="I171" s="36">
        <f>SUM(I146:I169)</f>
        <v>115202032.61177516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B12" sqref="B12"/>
    </sheetView>
  </sheetViews>
  <sheetFormatPr defaultRowHeight="16.5" x14ac:dyDescent="0.3"/>
  <cols>
    <col min="1" max="1" width="26.25" bestFit="1" customWidth="1"/>
    <col min="2" max="2" width="11.375" bestFit="1" customWidth="1"/>
  </cols>
  <sheetData>
    <row r="2" spans="1:2" x14ac:dyDescent="0.3">
      <c r="A2" t="s">
        <v>90</v>
      </c>
    </row>
    <row r="3" spans="1:2" x14ac:dyDescent="0.3">
      <c r="A3" t="s">
        <v>91</v>
      </c>
      <c r="B3" s="3">
        <f>보험료현금흐름!I171</f>
        <v>115202032.61177516</v>
      </c>
    </row>
    <row r="4" spans="1:2" ht="17.25" thickBot="1" x14ac:dyDescent="0.35">
      <c r="A4" s="1" t="s">
        <v>92</v>
      </c>
      <c r="B4" s="93">
        <f ca="1">손해액현금흐름!P86</f>
        <v>92598491.44856514</v>
      </c>
    </row>
    <row r="5" spans="1:2" ht="17.25" thickTop="1" x14ac:dyDescent="0.3">
      <c r="A5" t="s">
        <v>93</v>
      </c>
      <c r="B5" s="3">
        <f ca="1">B3-B4</f>
        <v>22603541.163210019</v>
      </c>
    </row>
    <row r="7" spans="1:2" x14ac:dyDescent="0.3">
      <c r="A7" t="s">
        <v>94</v>
      </c>
      <c r="B7" s="3">
        <v>42153568</v>
      </c>
    </row>
    <row r="8" spans="1:2" x14ac:dyDescent="0.3">
      <c r="A8" t="s">
        <v>95</v>
      </c>
      <c r="B8" s="3">
        <v>7515352</v>
      </c>
    </row>
    <row r="9" spans="1:2" ht="17.25" thickBot="1" x14ac:dyDescent="0.35">
      <c r="A9" s="1" t="s">
        <v>96</v>
      </c>
      <c r="B9" s="93">
        <v>111251356</v>
      </c>
    </row>
    <row r="10" spans="1:2" ht="17.25" thickTop="1" x14ac:dyDescent="0.3">
      <c r="A10" t="s">
        <v>97</v>
      </c>
      <c r="B10" s="3">
        <f>SUM(B7:B9)</f>
        <v>160920276</v>
      </c>
    </row>
    <row r="12" spans="1:2" x14ac:dyDescent="0.3">
      <c r="A12" t="s">
        <v>35</v>
      </c>
      <c r="B12" s="3">
        <f ca="1">B5+B10</f>
        <v>183523817.16321003</v>
      </c>
    </row>
    <row r="13" spans="1:2" x14ac:dyDescent="0.3">
      <c r="A13" t="s">
        <v>98</v>
      </c>
      <c r="B13" s="3">
        <f ca="1">ABS(MIN(B12,0))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손해액현금흐름</vt:lpstr>
      <vt:lpstr>보험료현금흐름</vt:lpstr>
      <vt:lpstr>보험료결손준비금</vt:lpstr>
      <vt:lpstr>손조비율</vt:lpstr>
      <vt:lpstr>유지비율</vt:lpstr>
      <vt:lpstr>할인율</vt:lpstr>
    </vt:vector>
  </TitlesOfParts>
  <Company>XP R2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2018-08-05T09:19:26Z</dcterms:created>
  <dcterms:modified xsi:type="dcterms:W3CDTF">2018-08-05T10:46:32Z</dcterms:modified>
</cp:coreProperties>
</file>