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255" windowHeight="841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solver_adj" localSheetId="0" hidden="1">Sheet1!#REF!</definedName>
    <definedName name="solver_adj" localSheetId="1" hidden="1">Sheet2!$I$2:$I$3</definedName>
    <definedName name="solver_adj" localSheetId="5" hidden="1">Sheet6!$I$2:$I$3</definedName>
    <definedName name="solver_adj" localSheetId="6" hidden="1">Sheet7!$K$1:$K$5</definedName>
    <definedName name="solver_cvg" localSheetId="0" hidden="1">0.0001</definedName>
    <definedName name="solver_cvg" localSheetId="1" hidden="1">0.0001</definedName>
    <definedName name="solver_cvg" localSheetId="5" hidden="1">0.0001</definedName>
    <definedName name="solver_cvg" localSheetId="6" hidden="1">0.0001</definedName>
    <definedName name="solver_drv" localSheetId="0" hidden="1">2</definedName>
    <definedName name="solver_drv" localSheetId="1" hidden="1">1</definedName>
    <definedName name="solver_drv" localSheetId="5" hidden="1">1</definedName>
    <definedName name="solver_drv" localSheetId="6" hidden="1">2</definedName>
    <definedName name="solver_eng" localSheetId="0" hidden="1">1</definedName>
    <definedName name="solver_eng" localSheetId="1" hidden="1">1</definedName>
    <definedName name="solver_eng" localSheetId="5" hidden="1">1</definedName>
    <definedName name="solver_eng" localSheetId="6" hidden="1">3</definedName>
    <definedName name="solver_est" localSheetId="0" hidden="1">1</definedName>
    <definedName name="solver_est" localSheetId="1" hidden="1">1</definedName>
    <definedName name="solver_est" localSheetId="5" hidden="1">1</definedName>
    <definedName name="solver_est" localSheetId="6" hidden="1">1</definedName>
    <definedName name="solver_itr" localSheetId="0" hidden="1">2147483647</definedName>
    <definedName name="solver_itr" localSheetId="1" hidden="1">200</definedName>
    <definedName name="solver_itr" localSheetId="5" hidden="1">1000</definedName>
    <definedName name="solver_itr" localSheetId="6" hidden="1">2147483647</definedName>
    <definedName name="solver_lhs1" localSheetId="0" hidden="1">Sheet1!#REF!</definedName>
    <definedName name="solver_lhs2" localSheetId="0" hidden="1">Sheet1!#REF!</definedName>
    <definedName name="solver_mip" localSheetId="0" hidden="1">2147483647</definedName>
    <definedName name="solver_mip" localSheetId="1" hidden="1">2147483647</definedName>
    <definedName name="solver_mip" localSheetId="5" hidden="1">2147483647</definedName>
    <definedName name="solver_mip" localSheetId="6" hidden="1">2147483647</definedName>
    <definedName name="solver_mni" localSheetId="0" hidden="1">30</definedName>
    <definedName name="solver_mni" localSheetId="1" hidden="1">30</definedName>
    <definedName name="solver_mni" localSheetId="5" hidden="1">30</definedName>
    <definedName name="solver_mni" localSheetId="6" hidden="1">30</definedName>
    <definedName name="solver_mrt" localSheetId="0" hidden="1">0.075</definedName>
    <definedName name="solver_mrt" localSheetId="1" hidden="1">0.075</definedName>
    <definedName name="solver_mrt" localSheetId="5" hidden="1">0.075</definedName>
    <definedName name="solver_mrt" localSheetId="6" hidden="1">0.075</definedName>
    <definedName name="solver_msl" localSheetId="0" hidden="1">2</definedName>
    <definedName name="solver_msl" localSheetId="1" hidden="1">2</definedName>
    <definedName name="solver_msl" localSheetId="5" hidden="1">2</definedName>
    <definedName name="solver_msl" localSheetId="6" hidden="1">2</definedName>
    <definedName name="solver_neg" localSheetId="0" hidden="1">1</definedName>
    <definedName name="solver_neg" localSheetId="1" hidden="1">2</definedName>
    <definedName name="solver_neg" localSheetId="5" hidden="1">1</definedName>
    <definedName name="solver_neg" localSheetId="6" hidden="1">1</definedName>
    <definedName name="solver_nod" localSheetId="0" hidden="1">2147483647</definedName>
    <definedName name="solver_nod" localSheetId="1" hidden="1">2147483647</definedName>
    <definedName name="solver_nod" localSheetId="5" hidden="1">2147483647</definedName>
    <definedName name="solver_nod" localSheetId="6" hidden="1">2147483647</definedName>
    <definedName name="solver_num" localSheetId="0" hidden="1">2</definedName>
    <definedName name="solver_num" localSheetId="1" hidden="1">0</definedName>
    <definedName name="solver_num" localSheetId="5" hidden="1">0</definedName>
    <definedName name="solver_num" localSheetId="6" hidden="1">0</definedName>
    <definedName name="solver_nwt" localSheetId="0" hidden="1">1</definedName>
    <definedName name="solver_nwt" localSheetId="1" hidden="1">1</definedName>
    <definedName name="solver_nwt" localSheetId="5" hidden="1">1</definedName>
    <definedName name="solver_nwt" localSheetId="6" hidden="1">1</definedName>
    <definedName name="solver_opt" localSheetId="0" hidden="1">Sheet1!#REF!</definedName>
    <definedName name="solver_opt" localSheetId="1" hidden="1">Sheet2!$F$26</definedName>
    <definedName name="solver_opt" localSheetId="5" hidden="1">Sheet6!$F$26</definedName>
    <definedName name="solver_opt" localSheetId="6" hidden="1">Sheet7!$F$26</definedName>
    <definedName name="solver_pre" localSheetId="0" hidden="1">0.000001</definedName>
    <definedName name="solver_pre" localSheetId="1" hidden="1">0.000001</definedName>
    <definedName name="solver_pre" localSheetId="5" hidden="1">0.000001</definedName>
    <definedName name="solver_pre" localSheetId="6" hidden="1">0.000001</definedName>
    <definedName name="solver_rbv" localSheetId="0" hidden="1">2</definedName>
    <definedName name="solver_rbv" localSheetId="1" hidden="1">1</definedName>
    <definedName name="solver_rbv" localSheetId="5" hidden="1">1</definedName>
    <definedName name="solver_rbv" localSheetId="6" hidden="1">2</definedName>
    <definedName name="solver_rel1" localSheetId="0" hidden="1">3</definedName>
    <definedName name="solver_rel2" localSheetId="0" hidden="1">3</definedName>
    <definedName name="solver_rhs1" localSheetId="0" hidden="1">0.01</definedName>
    <definedName name="solver_rhs2" localSheetId="0" hidden="1">0.01</definedName>
    <definedName name="solver_rlx" localSheetId="0" hidden="1">2</definedName>
    <definedName name="solver_rlx" localSheetId="1" hidden="1">2</definedName>
    <definedName name="solver_rlx" localSheetId="5" hidden="1">2</definedName>
    <definedName name="solver_rlx" localSheetId="6" hidden="1">2</definedName>
    <definedName name="solver_rsd" localSheetId="0" hidden="1">0</definedName>
    <definedName name="solver_rsd" localSheetId="1" hidden="1">0</definedName>
    <definedName name="solver_rsd" localSheetId="5" hidden="1">0</definedName>
    <definedName name="solver_rsd" localSheetId="6" hidden="1">0</definedName>
    <definedName name="solver_scl" localSheetId="0" hidden="1">2</definedName>
    <definedName name="solver_scl" localSheetId="1" hidden="1">1</definedName>
    <definedName name="solver_scl" localSheetId="5" hidden="1">1</definedName>
    <definedName name="solver_scl" localSheetId="6" hidden="1">2</definedName>
    <definedName name="solver_sho" localSheetId="0" hidden="1">2</definedName>
    <definedName name="solver_sho" localSheetId="1" hidden="1">2</definedName>
    <definedName name="solver_sho" localSheetId="5" hidden="1">2</definedName>
    <definedName name="solver_sho" localSheetId="6" hidden="1">2</definedName>
    <definedName name="solver_ssz" localSheetId="0" hidden="1">100</definedName>
    <definedName name="solver_ssz" localSheetId="1" hidden="1">100</definedName>
    <definedName name="solver_ssz" localSheetId="5" hidden="1">100</definedName>
    <definedName name="solver_ssz" localSheetId="6" hidden="1">100</definedName>
    <definedName name="solver_tim" localSheetId="0" hidden="1">2147483647</definedName>
    <definedName name="solver_tim" localSheetId="1" hidden="1">2147483647</definedName>
    <definedName name="solver_tim" localSheetId="5" hidden="1">2147483647</definedName>
    <definedName name="solver_tim" localSheetId="6" hidden="1">30</definedName>
    <definedName name="solver_tol" localSheetId="0" hidden="1">0.01</definedName>
    <definedName name="solver_tol" localSheetId="1" hidden="1">0.01</definedName>
    <definedName name="solver_tol" localSheetId="5" hidden="1">0.01</definedName>
    <definedName name="solver_tol" localSheetId="6" hidden="1">0.01</definedName>
    <definedName name="solver_typ" localSheetId="0" hidden="1">2</definedName>
    <definedName name="solver_typ" localSheetId="1" hidden="1">2</definedName>
    <definedName name="solver_typ" localSheetId="5" hidden="1">2</definedName>
    <definedName name="solver_typ" localSheetId="6" hidden="1">2</definedName>
    <definedName name="solver_val" localSheetId="0" hidden="1">0</definedName>
    <definedName name="solver_val" localSheetId="1" hidden="1">0</definedName>
    <definedName name="solver_val" localSheetId="5" hidden="1">0</definedName>
    <definedName name="solver_val" localSheetId="6" hidden="1">0</definedName>
    <definedName name="solver_ver" localSheetId="0" hidden="1">3</definedName>
    <definedName name="solver_ver" localSheetId="1" hidden="1">3</definedName>
    <definedName name="solver_ver" localSheetId="5" hidden="1">3</definedName>
    <definedName name="solver_ver" localSheetId="6" hidden="1">3</definedName>
  </definedNames>
  <calcPr calcId="145621"/>
</workbook>
</file>

<file path=xl/calcChain.xml><?xml version="1.0" encoding="utf-8"?>
<calcChain xmlns="http://schemas.openxmlformats.org/spreadsheetml/2006/main">
  <c r="D34" i="7" l="1"/>
  <c r="D33" i="7"/>
  <c r="D32" i="7"/>
  <c r="D31" i="7"/>
  <c r="D30" i="7"/>
  <c r="D29" i="7"/>
  <c r="D28" i="7"/>
  <c r="D27" i="7"/>
  <c r="D26" i="7"/>
  <c r="D25" i="7"/>
  <c r="D24" i="7"/>
  <c r="E24" i="7" s="1"/>
  <c r="F24" i="7" s="1"/>
  <c r="D23" i="7"/>
  <c r="E23" i="7" s="1"/>
  <c r="F23" i="7" s="1"/>
  <c r="D22" i="7"/>
  <c r="E22" i="7" s="1"/>
  <c r="F22" i="7" s="1"/>
  <c r="D21" i="7"/>
  <c r="E21" i="7" s="1"/>
  <c r="F21" i="7" s="1"/>
  <c r="D20" i="7"/>
  <c r="E20" i="7" s="1"/>
  <c r="F20" i="7" s="1"/>
  <c r="D19" i="7"/>
  <c r="E19" i="7" s="1"/>
  <c r="F19" i="7" s="1"/>
  <c r="D18" i="7"/>
  <c r="E18" i="7" s="1"/>
  <c r="F18" i="7" s="1"/>
  <c r="D17" i="7"/>
  <c r="E17" i="7" s="1"/>
  <c r="F17" i="7" s="1"/>
  <c r="D16" i="7"/>
  <c r="E16" i="7" s="1"/>
  <c r="F16" i="7" s="1"/>
  <c r="D15" i="7"/>
  <c r="E15" i="7" s="1"/>
  <c r="F15" i="7" s="1"/>
  <c r="D14" i="7"/>
  <c r="E14" i="7" s="1"/>
  <c r="F14" i="7" s="1"/>
  <c r="D13" i="7"/>
  <c r="E13" i="7" s="1"/>
  <c r="F13" i="7" s="1"/>
  <c r="D12" i="7"/>
  <c r="E12" i="7" s="1"/>
  <c r="F12" i="7" s="1"/>
  <c r="D11" i="7"/>
  <c r="E11" i="7" s="1"/>
  <c r="F11" i="7" s="1"/>
  <c r="D10" i="7"/>
  <c r="E10" i="7" s="1"/>
  <c r="F10" i="7" s="1"/>
  <c r="D9" i="7"/>
  <c r="E9" i="7" s="1"/>
  <c r="F9" i="7" s="1"/>
  <c r="D8" i="7"/>
  <c r="E8" i="7" s="1"/>
  <c r="F8" i="7" s="1"/>
  <c r="D7" i="7"/>
  <c r="E7" i="7" s="1"/>
  <c r="F7" i="7" s="1"/>
  <c r="D6" i="7"/>
  <c r="E6" i="7" s="1"/>
  <c r="F6" i="7" s="1"/>
  <c r="D5" i="7"/>
  <c r="E5" i="7" s="1"/>
  <c r="F5" i="7" s="1"/>
  <c r="D4" i="7"/>
  <c r="E4" i="7" s="1"/>
  <c r="F4" i="7" s="1"/>
  <c r="D3" i="7"/>
  <c r="E3" i="7" s="1"/>
  <c r="F3" i="7" s="1"/>
  <c r="D2" i="7"/>
  <c r="E2" i="7" s="1"/>
  <c r="F2" i="7" s="1"/>
  <c r="D24" i="6"/>
  <c r="E24" i="6" s="1"/>
  <c r="F24" i="6" s="1"/>
  <c r="D23" i="6"/>
  <c r="E23" i="6" s="1"/>
  <c r="F23" i="6" s="1"/>
  <c r="D22" i="6"/>
  <c r="E22" i="6" s="1"/>
  <c r="F22" i="6" s="1"/>
  <c r="D21" i="6"/>
  <c r="E21" i="6" s="1"/>
  <c r="F21" i="6" s="1"/>
  <c r="D20" i="6"/>
  <c r="E20" i="6" s="1"/>
  <c r="F20" i="6" s="1"/>
  <c r="D19" i="6"/>
  <c r="E19" i="6" s="1"/>
  <c r="F19" i="6" s="1"/>
  <c r="D18" i="6"/>
  <c r="E18" i="6" s="1"/>
  <c r="F18" i="6" s="1"/>
  <c r="D17" i="6"/>
  <c r="E17" i="6" s="1"/>
  <c r="F17" i="6" s="1"/>
  <c r="D16" i="6"/>
  <c r="E16" i="6" s="1"/>
  <c r="F16" i="6" s="1"/>
  <c r="D15" i="6"/>
  <c r="E15" i="6" s="1"/>
  <c r="F15" i="6" s="1"/>
  <c r="D14" i="6"/>
  <c r="E14" i="6" s="1"/>
  <c r="F14" i="6" s="1"/>
  <c r="D13" i="6"/>
  <c r="E13" i="6" s="1"/>
  <c r="F13" i="6" s="1"/>
  <c r="D12" i="6"/>
  <c r="E12" i="6" s="1"/>
  <c r="F12" i="6" s="1"/>
  <c r="D11" i="6"/>
  <c r="E11" i="6" s="1"/>
  <c r="F11" i="6" s="1"/>
  <c r="D10" i="6"/>
  <c r="E10" i="6" s="1"/>
  <c r="F10" i="6" s="1"/>
  <c r="D9" i="6"/>
  <c r="E9" i="6" s="1"/>
  <c r="F9" i="6" s="1"/>
  <c r="D8" i="6"/>
  <c r="E8" i="6" s="1"/>
  <c r="F8" i="6" s="1"/>
  <c r="D7" i="6"/>
  <c r="E7" i="6" s="1"/>
  <c r="F7" i="6" s="1"/>
  <c r="D6" i="6"/>
  <c r="E6" i="6" s="1"/>
  <c r="F6" i="6" s="1"/>
  <c r="D5" i="6"/>
  <c r="E5" i="6" s="1"/>
  <c r="F5" i="6" s="1"/>
  <c r="D4" i="6"/>
  <c r="E4" i="6" s="1"/>
  <c r="F4" i="6" s="1"/>
  <c r="D3" i="6"/>
  <c r="E3" i="6" s="1"/>
  <c r="F3" i="6" s="1"/>
  <c r="D2" i="6"/>
  <c r="E2" i="6" s="1"/>
  <c r="F2" i="6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D7" i="5"/>
  <c r="E7" i="5" s="1"/>
  <c r="D6" i="5"/>
  <c r="E6" i="5" s="1"/>
  <c r="D5" i="5"/>
  <c r="E5" i="5" s="1"/>
  <c r="D4" i="5"/>
  <c r="E4" i="5" s="1"/>
  <c r="D3" i="5"/>
  <c r="E3" i="5" s="1"/>
  <c r="E2" i="5"/>
  <c r="D2" i="5"/>
  <c r="G26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K5" i="4"/>
  <c r="F26" i="7" l="1"/>
  <c r="F26" i="6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L5" i="3"/>
  <c r="K5" i="3"/>
  <c r="K4" i="3" a="1"/>
  <c r="L4" i="3" s="1"/>
  <c r="K2" i="3" a="1"/>
  <c r="L2" i="3" s="1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4" i="2"/>
  <c r="E24" i="2" s="1"/>
  <c r="F24" i="2" s="1"/>
  <c r="D23" i="2"/>
  <c r="E23" i="2" s="1"/>
  <c r="F23" i="2" s="1"/>
  <c r="D22" i="2"/>
  <c r="E22" i="2" s="1"/>
  <c r="F22" i="2" s="1"/>
  <c r="D21" i="2"/>
  <c r="E21" i="2" s="1"/>
  <c r="F21" i="2" s="1"/>
  <c r="D20" i="2"/>
  <c r="E20" i="2" s="1"/>
  <c r="F20" i="2" s="1"/>
  <c r="D19" i="2"/>
  <c r="E19" i="2" s="1"/>
  <c r="F19" i="2" s="1"/>
  <c r="D18" i="2"/>
  <c r="E18" i="2" s="1"/>
  <c r="F18" i="2" s="1"/>
  <c r="D17" i="2"/>
  <c r="E17" i="2" s="1"/>
  <c r="F17" i="2" s="1"/>
  <c r="D16" i="2"/>
  <c r="E16" i="2" s="1"/>
  <c r="F16" i="2" s="1"/>
  <c r="D15" i="2"/>
  <c r="E15" i="2" s="1"/>
  <c r="F15" i="2" s="1"/>
  <c r="D14" i="2"/>
  <c r="E14" i="2" s="1"/>
  <c r="F14" i="2" s="1"/>
  <c r="D13" i="2"/>
  <c r="E13" i="2" s="1"/>
  <c r="F13" i="2" s="1"/>
  <c r="D12" i="2"/>
  <c r="E12" i="2" s="1"/>
  <c r="F12" i="2" s="1"/>
  <c r="D11" i="2"/>
  <c r="E11" i="2" s="1"/>
  <c r="F11" i="2" s="1"/>
  <c r="D10" i="2"/>
  <c r="E10" i="2" s="1"/>
  <c r="F10" i="2" s="1"/>
  <c r="D9" i="2"/>
  <c r="E9" i="2" s="1"/>
  <c r="F9" i="2" s="1"/>
  <c r="D8" i="2"/>
  <c r="E8" i="2" s="1"/>
  <c r="F8" i="2" s="1"/>
  <c r="D7" i="2"/>
  <c r="E7" i="2" s="1"/>
  <c r="F7" i="2" s="1"/>
  <c r="D6" i="2"/>
  <c r="E6" i="2" s="1"/>
  <c r="F6" i="2" s="1"/>
  <c r="D5" i="2"/>
  <c r="E5" i="2" s="1"/>
  <c r="F5" i="2" s="1"/>
  <c r="D4" i="2"/>
  <c r="E4" i="2" s="1"/>
  <c r="F4" i="2" s="1"/>
  <c r="D3" i="2"/>
  <c r="E3" i="2" s="1"/>
  <c r="F3" i="2" s="1"/>
  <c r="D2" i="2"/>
  <c r="E2" i="2" s="1"/>
  <c r="F2" i="2" s="1"/>
  <c r="K4" i="3" l="1"/>
  <c r="K2" i="3"/>
  <c r="F26" i="2"/>
</calcChain>
</file>

<file path=xl/sharedStrings.xml><?xml version="1.0" encoding="utf-8"?>
<sst xmlns="http://schemas.openxmlformats.org/spreadsheetml/2006/main" count="122" uniqueCount="63">
  <si>
    <t>건설사 매출액</t>
    <phoneticPr fontId="1" type="noConversion"/>
  </si>
  <si>
    <t>TIME</t>
    <phoneticPr fontId="1" type="noConversion"/>
  </si>
  <si>
    <t>연도</t>
    <phoneticPr fontId="1" type="noConversion"/>
  </si>
  <si>
    <t>예측값</t>
    <phoneticPr fontId="1" type="noConversion"/>
  </si>
  <si>
    <t>잔차</t>
  </si>
  <si>
    <t>잔차</t>
    <phoneticPr fontId="1" type="noConversion"/>
  </si>
  <si>
    <t>잔차 제곱</t>
    <phoneticPr fontId="1" type="noConversion"/>
  </si>
  <si>
    <t>모수</t>
    <phoneticPr fontId="1" type="noConversion"/>
  </si>
  <si>
    <t>a</t>
    <phoneticPr fontId="1" type="noConversion"/>
  </si>
  <si>
    <t>b</t>
    <phoneticPr fontId="1" type="noConversion"/>
  </si>
  <si>
    <t>MSE</t>
    <phoneticPr fontId="1" type="noConversion"/>
  </si>
  <si>
    <t>GROWTH</t>
    <phoneticPr fontId="1" type="noConversion"/>
  </si>
  <si>
    <t>LN(건설사 매출액)</t>
    <phoneticPr fontId="1" type="noConversion"/>
  </si>
  <si>
    <t>LOGEST</t>
    <phoneticPr fontId="1" type="noConversion"/>
  </si>
  <si>
    <t>LINEST</t>
    <phoneticPr fontId="1" type="noConversion"/>
  </si>
  <si>
    <t>EXP(LINEST)</t>
    <phoneticPr fontId="1" type="noConversion"/>
  </si>
  <si>
    <t>LN(예측값)</t>
    <phoneticPr fontId="1" type="noConversion"/>
  </si>
  <si>
    <t>LN(TIME)</t>
  </si>
  <si>
    <t>LN(TIME)</t>
    <phoneticPr fontId="1" type="noConversion"/>
  </si>
  <si>
    <t>예측값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</si>
  <si>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</si>
  <si>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</si>
  <si>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</si>
  <si>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</si>
  <si>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</si>
  <si>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</si>
  <si>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</si>
  <si>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</si>
  <si>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</si>
  <si>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</si>
  <si>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</si>
  <si>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</si>
  <si>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</si>
  <si>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</si>
  <si>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</si>
  <si>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</si>
  <si>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</si>
  <si>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</si>
  <si>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</si>
  <si>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</si>
  <si>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</si>
  <si>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</si>
  <si>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</si>
  <si>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잔차 출력</t>
  </si>
  <si>
    <t>예측치 건설사 매출액</t>
  </si>
  <si>
    <t>표준 잔차</t>
  </si>
  <si>
    <t>잔차</t>
    <phoneticPr fontId="1" type="noConversion"/>
  </si>
  <si>
    <t>잔차 제곱</t>
    <phoneticPr fontId="1" type="noConversion"/>
  </si>
  <si>
    <t>MSE</t>
    <phoneticPr fontId="1" type="noConversion"/>
  </si>
  <si>
    <t>TIME</t>
  </si>
  <si>
    <t>TIME</t>
    <phoneticPr fontId="1" type="noConversion"/>
  </si>
  <si>
    <t>TIME^2</t>
  </si>
  <si>
    <t>TIME^2</t>
    <phoneticPr fontId="1" type="noConversion"/>
  </si>
  <si>
    <t>잔차제곱</t>
    <phoneticPr fontId="1" type="noConversion"/>
  </si>
  <si>
    <t>모수</t>
    <phoneticPr fontId="1" type="noConversion"/>
  </si>
  <si>
    <t>a</t>
    <phoneticPr fontId="1" type="noConversion"/>
  </si>
  <si>
    <t>b</t>
    <phoneticPr fontId="1" type="noConversion"/>
  </si>
  <si>
    <t>MSE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</si>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</sst>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center" vertical="center"/>
    </xf>
    <xf numFmtId="3" fontId="0" fillId="0" borderId="0" xfId="1" applyNumberFormat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건설사 매출액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forward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Sheet1!$C$2:$C$24</c:f>
              <c:numCache>
                <c:formatCode>0_);[Red]\(0\)</c:formatCode>
                <c:ptCount val="23"/>
                <c:pt idx="0">
                  <c:v>6830</c:v>
                </c:pt>
                <c:pt idx="1">
                  <c:v>8540</c:v>
                </c:pt>
                <c:pt idx="2">
                  <c:v>11100</c:v>
                </c:pt>
                <c:pt idx="3">
                  <c:v>12700</c:v>
                </c:pt>
                <c:pt idx="4">
                  <c:v>14300</c:v>
                </c:pt>
                <c:pt idx="5">
                  <c:v>15900</c:v>
                </c:pt>
                <c:pt idx="6">
                  <c:v>16500</c:v>
                </c:pt>
                <c:pt idx="7">
                  <c:v>17100</c:v>
                </c:pt>
                <c:pt idx="8">
                  <c:v>18700</c:v>
                </c:pt>
                <c:pt idx="9">
                  <c:v>18930</c:v>
                </c:pt>
                <c:pt idx="10">
                  <c:v>19900</c:v>
                </c:pt>
                <c:pt idx="11">
                  <c:v>17850</c:v>
                </c:pt>
                <c:pt idx="12">
                  <c:v>16100</c:v>
                </c:pt>
                <c:pt idx="13">
                  <c:v>15300</c:v>
                </c:pt>
                <c:pt idx="14">
                  <c:v>14550</c:v>
                </c:pt>
                <c:pt idx="15">
                  <c:v>16400</c:v>
                </c:pt>
                <c:pt idx="16">
                  <c:v>17520</c:v>
                </c:pt>
                <c:pt idx="17">
                  <c:v>18460</c:v>
                </c:pt>
                <c:pt idx="18">
                  <c:v>21800</c:v>
                </c:pt>
                <c:pt idx="19">
                  <c:v>23200</c:v>
                </c:pt>
                <c:pt idx="20">
                  <c:v>26750</c:v>
                </c:pt>
                <c:pt idx="21">
                  <c:v>29540</c:v>
                </c:pt>
                <c:pt idx="22">
                  <c:v>32350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65472"/>
        <c:axId val="187059584"/>
      </c:scatterChart>
      <c:valAx>
        <c:axId val="18706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059584"/>
        <c:crosses val="autoZero"/>
        <c:crossBetween val="midCat"/>
      </c:valAx>
      <c:valAx>
        <c:axId val="187059584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187065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건설사 매출액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forward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Sheet1!$C$2:$C$24</c:f>
              <c:numCache>
                <c:formatCode>0_);[Red]\(0\)</c:formatCode>
                <c:ptCount val="23"/>
                <c:pt idx="0">
                  <c:v>6830</c:v>
                </c:pt>
                <c:pt idx="1">
                  <c:v>8540</c:v>
                </c:pt>
                <c:pt idx="2">
                  <c:v>11100</c:v>
                </c:pt>
                <c:pt idx="3">
                  <c:v>12700</c:v>
                </c:pt>
                <c:pt idx="4">
                  <c:v>14300</c:v>
                </c:pt>
                <c:pt idx="5">
                  <c:v>15900</c:v>
                </c:pt>
                <c:pt idx="6">
                  <c:v>16500</c:v>
                </c:pt>
                <c:pt idx="7">
                  <c:v>17100</c:v>
                </c:pt>
                <c:pt idx="8">
                  <c:v>18700</c:v>
                </c:pt>
                <c:pt idx="9">
                  <c:v>18930</c:v>
                </c:pt>
                <c:pt idx="10">
                  <c:v>19900</c:v>
                </c:pt>
                <c:pt idx="11">
                  <c:v>17850</c:v>
                </c:pt>
                <c:pt idx="12">
                  <c:v>16100</c:v>
                </c:pt>
                <c:pt idx="13">
                  <c:v>15300</c:v>
                </c:pt>
                <c:pt idx="14">
                  <c:v>14550</c:v>
                </c:pt>
                <c:pt idx="15">
                  <c:v>16400</c:v>
                </c:pt>
                <c:pt idx="16">
                  <c:v>17520</c:v>
                </c:pt>
                <c:pt idx="17">
                  <c:v>18460</c:v>
                </c:pt>
                <c:pt idx="18">
                  <c:v>21800</c:v>
                </c:pt>
                <c:pt idx="19">
                  <c:v>23200</c:v>
                </c:pt>
                <c:pt idx="20">
                  <c:v>26750</c:v>
                </c:pt>
                <c:pt idx="21">
                  <c:v>29540</c:v>
                </c:pt>
                <c:pt idx="22">
                  <c:v>32350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922688"/>
        <c:axId val="227924224"/>
      </c:scatterChart>
      <c:valAx>
        <c:axId val="22792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924224"/>
        <c:crosses val="autoZero"/>
        <c:crossBetween val="midCat"/>
      </c:valAx>
      <c:valAx>
        <c:axId val="227924224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227922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건설사 매출액</c:v>
                </c:pt>
              </c:strCache>
            </c:strRef>
          </c:tx>
          <c:spPr>
            <a:ln w="28575">
              <a:noFill/>
            </a:ln>
          </c:spPr>
          <c:trendline>
            <c:trendlineType val="exp"/>
            <c:forward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Sheet1!$C$2:$C$24</c:f>
              <c:numCache>
                <c:formatCode>0_);[Red]\(0\)</c:formatCode>
                <c:ptCount val="23"/>
                <c:pt idx="0">
                  <c:v>6830</c:v>
                </c:pt>
                <c:pt idx="1">
                  <c:v>8540</c:v>
                </c:pt>
                <c:pt idx="2">
                  <c:v>11100</c:v>
                </c:pt>
                <c:pt idx="3">
                  <c:v>12700</c:v>
                </c:pt>
                <c:pt idx="4">
                  <c:v>14300</c:v>
                </c:pt>
                <c:pt idx="5">
                  <c:v>15900</c:v>
                </c:pt>
                <c:pt idx="6">
                  <c:v>16500</c:v>
                </c:pt>
                <c:pt idx="7">
                  <c:v>17100</c:v>
                </c:pt>
                <c:pt idx="8">
                  <c:v>18700</c:v>
                </c:pt>
                <c:pt idx="9">
                  <c:v>18930</c:v>
                </c:pt>
                <c:pt idx="10">
                  <c:v>19900</c:v>
                </c:pt>
                <c:pt idx="11">
                  <c:v>17850</c:v>
                </c:pt>
                <c:pt idx="12">
                  <c:v>16100</c:v>
                </c:pt>
                <c:pt idx="13">
                  <c:v>15300</c:v>
                </c:pt>
                <c:pt idx="14">
                  <c:v>14550</c:v>
                </c:pt>
                <c:pt idx="15">
                  <c:v>16400</c:v>
                </c:pt>
                <c:pt idx="16">
                  <c:v>17520</c:v>
                </c:pt>
                <c:pt idx="17">
                  <c:v>18460</c:v>
                </c:pt>
                <c:pt idx="18">
                  <c:v>21800</c:v>
                </c:pt>
                <c:pt idx="19">
                  <c:v>23200</c:v>
                </c:pt>
                <c:pt idx="20">
                  <c:v>26750</c:v>
                </c:pt>
                <c:pt idx="21">
                  <c:v>29540</c:v>
                </c:pt>
                <c:pt idx="22">
                  <c:v>32350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975936"/>
        <c:axId val="227977472"/>
      </c:scatterChart>
      <c:valAx>
        <c:axId val="22797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977472"/>
        <c:crosses val="autoZero"/>
        <c:crossBetween val="midCat"/>
      </c:valAx>
      <c:valAx>
        <c:axId val="227977472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227975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건설사 매출액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forward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Sheet1!$C$2:$C$24</c:f>
              <c:numCache>
                <c:formatCode>0_);[Red]\(0\)</c:formatCode>
                <c:ptCount val="23"/>
                <c:pt idx="0">
                  <c:v>6830</c:v>
                </c:pt>
                <c:pt idx="1">
                  <c:v>8540</c:v>
                </c:pt>
                <c:pt idx="2">
                  <c:v>11100</c:v>
                </c:pt>
                <c:pt idx="3">
                  <c:v>12700</c:v>
                </c:pt>
                <c:pt idx="4">
                  <c:v>14300</c:v>
                </c:pt>
                <c:pt idx="5">
                  <c:v>15900</c:v>
                </c:pt>
                <c:pt idx="6">
                  <c:v>16500</c:v>
                </c:pt>
                <c:pt idx="7">
                  <c:v>17100</c:v>
                </c:pt>
                <c:pt idx="8">
                  <c:v>18700</c:v>
                </c:pt>
                <c:pt idx="9">
                  <c:v>18930</c:v>
                </c:pt>
                <c:pt idx="10">
                  <c:v>19900</c:v>
                </c:pt>
                <c:pt idx="11">
                  <c:v>17850</c:v>
                </c:pt>
                <c:pt idx="12">
                  <c:v>16100</c:v>
                </c:pt>
                <c:pt idx="13">
                  <c:v>15300</c:v>
                </c:pt>
                <c:pt idx="14">
                  <c:v>14550</c:v>
                </c:pt>
                <c:pt idx="15">
                  <c:v>16400</c:v>
                </c:pt>
                <c:pt idx="16">
                  <c:v>17520</c:v>
                </c:pt>
                <c:pt idx="17">
                  <c:v>18460</c:v>
                </c:pt>
                <c:pt idx="18">
                  <c:v>21800</c:v>
                </c:pt>
                <c:pt idx="19">
                  <c:v>23200</c:v>
                </c:pt>
                <c:pt idx="20">
                  <c:v>26750</c:v>
                </c:pt>
                <c:pt idx="21">
                  <c:v>29540</c:v>
                </c:pt>
                <c:pt idx="22">
                  <c:v>32350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02784"/>
        <c:axId val="168518400"/>
      </c:scatterChart>
      <c:valAx>
        <c:axId val="16850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518400"/>
        <c:crosses val="autoZero"/>
        <c:crossBetween val="midCat"/>
      </c:valAx>
      <c:valAx>
        <c:axId val="168518400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168502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건설사 매출액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forward val="5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Sheet1!$C$2:$C$24</c:f>
              <c:numCache>
                <c:formatCode>0_);[Red]\(0\)</c:formatCode>
                <c:ptCount val="23"/>
                <c:pt idx="0">
                  <c:v>6830</c:v>
                </c:pt>
                <c:pt idx="1">
                  <c:v>8540</c:v>
                </c:pt>
                <c:pt idx="2">
                  <c:v>11100</c:v>
                </c:pt>
                <c:pt idx="3">
                  <c:v>12700</c:v>
                </c:pt>
                <c:pt idx="4">
                  <c:v>14300</c:v>
                </c:pt>
                <c:pt idx="5">
                  <c:v>15900</c:v>
                </c:pt>
                <c:pt idx="6">
                  <c:v>16500</c:v>
                </c:pt>
                <c:pt idx="7">
                  <c:v>17100</c:v>
                </c:pt>
                <c:pt idx="8">
                  <c:v>18700</c:v>
                </c:pt>
                <c:pt idx="9">
                  <c:v>18930</c:v>
                </c:pt>
                <c:pt idx="10">
                  <c:v>19900</c:v>
                </c:pt>
                <c:pt idx="11">
                  <c:v>17850</c:v>
                </c:pt>
                <c:pt idx="12">
                  <c:v>16100</c:v>
                </c:pt>
                <c:pt idx="13">
                  <c:v>15300</c:v>
                </c:pt>
                <c:pt idx="14">
                  <c:v>14550</c:v>
                </c:pt>
                <c:pt idx="15">
                  <c:v>16400</c:v>
                </c:pt>
                <c:pt idx="16">
                  <c:v>17520</c:v>
                </c:pt>
                <c:pt idx="17">
                  <c:v>18460</c:v>
                </c:pt>
                <c:pt idx="18">
                  <c:v>21800</c:v>
                </c:pt>
                <c:pt idx="19">
                  <c:v>23200</c:v>
                </c:pt>
                <c:pt idx="20">
                  <c:v>26750</c:v>
                </c:pt>
                <c:pt idx="21">
                  <c:v>29540</c:v>
                </c:pt>
                <c:pt idx="22">
                  <c:v>32350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406784"/>
        <c:axId val="186004608"/>
      </c:scatterChart>
      <c:valAx>
        <c:axId val="22840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004608"/>
        <c:crosses val="autoZero"/>
        <c:crossBetween val="midCat"/>
      </c:valAx>
      <c:valAx>
        <c:axId val="186004608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228406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건설사 매출액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4"/>
            <c:forward val="5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Sheet1!$C$2:$C$24</c:f>
              <c:numCache>
                <c:formatCode>0_);[Red]\(0\)</c:formatCode>
                <c:ptCount val="23"/>
                <c:pt idx="0">
                  <c:v>6830</c:v>
                </c:pt>
                <c:pt idx="1">
                  <c:v>8540</c:v>
                </c:pt>
                <c:pt idx="2">
                  <c:v>11100</c:v>
                </c:pt>
                <c:pt idx="3">
                  <c:v>12700</c:v>
                </c:pt>
                <c:pt idx="4">
                  <c:v>14300</c:v>
                </c:pt>
                <c:pt idx="5">
                  <c:v>15900</c:v>
                </c:pt>
                <c:pt idx="6">
                  <c:v>16500</c:v>
                </c:pt>
                <c:pt idx="7">
                  <c:v>17100</c:v>
                </c:pt>
                <c:pt idx="8">
                  <c:v>18700</c:v>
                </c:pt>
                <c:pt idx="9">
                  <c:v>18930</c:v>
                </c:pt>
                <c:pt idx="10">
                  <c:v>19900</c:v>
                </c:pt>
                <c:pt idx="11">
                  <c:v>17850</c:v>
                </c:pt>
                <c:pt idx="12">
                  <c:v>16100</c:v>
                </c:pt>
                <c:pt idx="13">
                  <c:v>15300</c:v>
                </c:pt>
                <c:pt idx="14">
                  <c:v>14550</c:v>
                </c:pt>
                <c:pt idx="15">
                  <c:v>16400</c:v>
                </c:pt>
                <c:pt idx="16">
                  <c:v>17520</c:v>
                </c:pt>
                <c:pt idx="17">
                  <c:v>18460</c:v>
                </c:pt>
                <c:pt idx="18">
                  <c:v>21800</c:v>
                </c:pt>
                <c:pt idx="19">
                  <c:v>23200</c:v>
                </c:pt>
                <c:pt idx="20">
                  <c:v>26750</c:v>
                </c:pt>
                <c:pt idx="21">
                  <c:v>29540</c:v>
                </c:pt>
                <c:pt idx="22">
                  <c:v>32350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93472"/>
        <c:axId val="227886208"/>
      </c:scatterChart>
      <c:valAx>
        <c:axId val="18599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886208"/>
        <c:crosses val="autoZero"/>
        <c:crossBetween val="midCat"/>
      </c:valAx>
      <c:valAx>
        <c:axId val="227886208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185993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건설사 매출액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5"/>
            <c:forward val="5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Sheet1!$C$2:$C$24</c:f>
              <c:numCache>
                <c:formatCode>0_);[Red]\(0\)</c:formatCode>
                <c:ptCount val="23"/>
                <c:pt idx="0">
                  <c:v>6830</c:v>
                </c:pt>
                <c:pt idx="1">
                  <c:v>8540</c:v>
                </c:pt>
                <c:pt idx="2">
                  <c:v>11100</c:v>
                </c:pt>
                <c:pt idx="3">
                  <c:v>12700</c:v>
                </c:pt>
                <c:pt idx="4">
                  <c:v>14300</c:v>
                </c:pt>
                <c:pt idx="5">
                  <c:v>15900</c:v>
                </c:pt>
                <c:pt idx="6">
                  <c:v>16500</c:v>
                </c:pt>
                <c:pt idx="7">
                  <c:v>17100</c:v>
                </c:pt>
                <c:pt idx="8">
                  <c:v>18700</c:v>
                </c:pt>
                <c:pt idx="9">
                  <c:v>18930</c:v>
                </c:pt>
                <c:pt idx="10">
                  <c:v>19900</c:v>
                </c:pt>
                <c:pt idx="11">
                  <c:v>17850</c:v>
                </c:pt>
                <c:pt idx="12">
                  <c:v>16100</c:v>
                </c:pt>
                <c:pt idx="13">
                  <c:v>15300</c:v>
                </c:pt>
                <c:pt idx="14">
                  <c:v>14550</c:v>
                </c:pt>
                <c:pt idx="15">
                  <c:v>16400</c:v>
                </c:pt>
                <c:pt idx="16">
                  <c:v>17520</c:v>
                </c:pt>
                <c:pt idx="17">
                  <c:v>18460</c:v>
                </c:pt>
                <c:pt idx="18">
                  <c:v>21800</c:v>
                </c:pt>
                <c:pt idx="19">
                  <c:v>23200</c:v>
                </c:pt>
                <c:pt idx="20">
                  <c:v>26750</c:v>
                </c:pt>
                <c:pt idx="21">
                  <c:v>29540</c:v>
                </c:pt>
                <c:pt idx="22">
                  <c:v>32350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45472"/>
        <c:axId val="187547008"/>
      </c:scatterChart>
      <c:valAx>
        <c:axId val="18754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547008"/>
        <c:crosses val="autoZero"/>
        <c:crossBetween val="midCat"/>
      </c:valAx>
      <c:valAx>
        <c:axId val="187547008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187545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건설사 매출액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forward val="5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Sheet1!$C$2:$C$24</c:f>
              <c:numCache>
                <c:formatCode>0_);[Red]\(0\)</c:formatCode>
                <c:ptCount val="23"/>
                <c:pt idx="0">
                  <c:v>6830</c:v>
                </c:pt>
                <c:pt idx="1">
                  <c:v>8540</c:v>
                </c:pt>
                <c:pt idx="2">
                  <c:v>11100</c:v>
                </c:pt>
                <c:pt idx="3">
                  <c:v>12700</c:v>
                </c:pt>
                <c:pt idx="4">
                  <c:v>14300</c:v>
                </c:pt>
                <c:pt idx="5">
                  <c:v>15900</c:v>
                </c:pt>
                <c:pt idx="6">
                  <c:v>16500</c:v>
                </c:pt>
                <c:pt idx="7">
                  <c:v>17100</c:v>
                </c:pt>
                <c:pt idx="8">
                  <c:v>18700</c:v>
                </c:pt>
                <c:pt idx="9">
                  <c:v>18930</c:v>
                </c:pt>
                <c:pt idx="10">
                  <c:v>19900</c:v>
                </c:pt>
                <c:pt idx="11">
                  <c:v>17850</c:v>
                </c:pt>
                <c:pt idx="12">
                  <c:v>16100</c:v>
                </c:pt>
                <c:pt idx="13">
                  <c:v>15300</c:v>
                </c:pt>
                <c:pt idx="14">
                  <c:v>14550</c:v>
                </c:pt>
                <c:pt idx="15">
                  <c:v>16400</c:v>
                </c:pt>
                <c:pt idx="16">
                  <c:v>17520</c:v>
                </c:pt>
                <c:pt idx="17">
                  <c:v>18460</c:v>
                </c:pt>
                <c:pt idx="18">
                  <c:v>21800</c:v>
                </c:pt>
                <c:pt idx="19">
                  <c:v>23200</c:v>
                </c:pt>
                <c:pt idx="20">
                  <c:v>26750</c:v>
                </c:pt>
                <c:pt idx="21">
                  <c:v>29540</c:v>
                </c:pt>
                <c:pt idx="22">
                  <c:v>32350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66976"/>
        <c:axId val="185969664"/>
      </c:scatterChart>
      <c:valAx>
        <c:axId val="1827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969664"/>
        <c:crosses val="autoZero"/>
        <c:crossBetween val="midCat"/>
      </c:valAx>
      <c:valAx>
        <c:axId val="185969664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182766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건설사 매출액</c:v>
                </c:pt>
              </c:strCache>
            </c:strRef>
          </c:tx>
          <c:marker>
            <c:symbol val="none"/>
          </c:marker>
          <c:val>
            <c:numRef>
              <c:f>Sheet4!$C$2:$C$24</c:f>
              <c:numCache>
                <c:formatCode>#,##0</c:formatCode>
                <c:ptCount val="23"/>
                <c:pt idx="0">
                  <c:v>6830</c:v>
                </c:pt>
                <c:pt idx="1">
                  <c:v>8540</c:v>
                </c:pt>
                <c:pt idx="2">
                  <c:v>11100</c:v>
                </c:pt>
                <c:pt idx="3">
                  <c:v>12700</c:v>
                </c:pt>
                <c:pt idx="4">
                  <c:v>14300</c:v>
                </c:pt>
                <c:pt idx="5">
                  <c:v>15900</c:v>
                </c:pt>
                <c:pt idx="6">
                  <c:v>16500</c:v>
                </c:pt>
                <c:pt idx="7">
                  <c:v>17100</c:v>
                </c:pt>
                <c:pt idx="8">
                  <c:v>18700</c:v>
                </c:pt>
                <c:pt idx="9">
                  <c:v>18930</c:v>
                </c:pt>
                <c:pt idx="10">
                  <c:v>19900</c:v>
                </c:pt>
                <c:pt idx="11">
                  <c:v>17850</c:v>
                </c:pt>
                <c:pt idx="12">
                  <c:v>16100</c:v>
                </c:pt>
                <c:pt idx="13">
                  <c:v>15300</c:v>
                </c:pt>
                <c:pt idx="14">
                  <c:v>14550</c:v>
                </c:pt>
                <c:pt idx="15">
                  <c:v>16400</c:v>
                </c:pt>
                <c:pt idx="16">
                  <c:v>17520</c:v>
                </c:pt>
                <c:pt idx="17">
                  <c:v>18460</c:v>
                </c:pt>
                <c:pt idx="18">
                  <c:v>21800</c:v>
                </c:pt>
                <c:pt idx="19">
                  <c:v>23200</c:v>
                </c:pt>
                <c:pt idx="20">
                  <c:v>26750</c:v>
                </c:pt>
                <c:pt idx="21">
                  <c:v>29540</c:v>
                </c:pt>
                <c:pt idx="22">
                  <c:v>32350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Sheet4!$E$1</c:f>
              <c:strCache>
                <c:ptCount val="1"/>
                <c:pt idx="0">
                  <c:v>예측값</c:v>
                </c:pt>
              </c:strCache>
            </c:strRef>
          </c:tx>
          <c:marker>
            <c:symbol val="none"/>
          </c:marker>
          <c:val>
            <c:numRef>
              <c:f>Sheet4!$E$2:$E$24</c:f>
              <c:numCache>
                <c:formatCode>#,##0</c:formatCode>
                <c:ptCount val="23"/>
                <c:pt idx="0">
                  <c:v>4641.3805841086451</c:v>
                </c:pt>
                <c:pt idx="1">
                  <c:v>8718.7111212812179</c:v>
                </c:pt>
                <c:pt idx="2">
                  <c:v>11103.796588572422</c:v>
                </c:pt>
                <c:pt idx="3">
                  <c:v>12796.041658453791</c:v>
                </c:pt>
                <c:pt idx="4">
                  <c:v>14108.648910511823</c:v>
                </c:pt>
                <c:pt idx="5">
                  <c:v>15181.127125744993</c:v>
                </c:pt>
                <c:pt idx="6">
                  <c:v>16087.894536495842</c:v>
                </c:pt>
                <c:pt idx="7">
                  <c:v>16873.372195626362</c:v>
                </c:pt>
                <c:pt idx="8">
                  <c:v>17566.212593036198</c:v>
                </c:pt>
                <c:pt idx="9">
                  <c:v>18185.979447684396</c:v>
                </c:pt>
                <c:pt idx="10">
                  <c:v>18746.62676403884</c:v>
                </c:pt>
                <c:pt idx="11">
                  <c:v>19258.457662917568</c:v>
                </c:pt>
                <c:pt idx="12">
                  <c:v>19729.29644785159</c:v>
                </c:pt>
                <c:pt idx="13">
                  <c:v>20165.225073668415</c:v>
                </c:pt>
                <c:pt idx="14">
                  <c:v>20571.064914975599</c:v>
                </c:pt>
                <c:pt idx="15">
                  <c:v>20950.702732798934</c:v>
                </c:pt>
                <c:pt idx="16">
                  <c:v>21307.317646296826</c:v>
                </c:pt>
                <c:pt idx="17">
                  <c:v>21643.543130208767</c:v>
                </c:pt>
                <c:pt idx="18">
                  <c:v>21961.585154367727</c:v>
                </c:pt>
                <c:pt idx="19">
                  <c:v>22263.309984856969</c:v>
                </c:pt>
                <c:pt idx="20">
                  <c:v>22550.310540959617</c:v>
                </c:pt>
                <c:pt idx="21">
                  <c:v>22823.957301211412</c:v>
                </c:pt>
                <c:pt idx="22">
                  <c:v>23085.437884332001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990336"/>
        <c:axId val="266991872"/>
      </c:lineChart>
      <c:catAx>
        <c:axId val="266990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66991872"/>
        <c:crosses val="autoZero"/>
        <c:auto val="1"/>
        <c:lblAlgn val="ctr"/>
        <c:lblOffset val="100"/>
        <c:noMultiLvlLbl val="0"/>
      </c:catAx>
      <c:valAx>
        <c:axId val="2669918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66990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Sheet7!$C$1</c:f>
              <c:strCache>
                <c:ptCount val="1"/>
                <c:pt idx="0">
                  <c:v>건설사 매출액</c:v>
                </c:pt>
              </c:strCache>
            </c:strRef>
          </c:tx>
          <c:marker>
            <c:symbol val="none"/>
          </c:marker>
          <c:val>
            <c:numRef>
              <c:f>Sheet7!$C$2:$C$24</c:f>
              <c:numCache>
                <c:formatCode>#,##0</c:formatCode>
                <c:ptCount val="23"/>
                <c:pt idx="0">
                  <c:v>6830</c:v>
                </c:pt>
                <c:pt idx="1">
                  <c:v>8540</c:v>
                </c:pt>
                <c:pt idx="2">
                  <c:v>11100</c:v>
                </c:pt>
                <c:pt idx="3">
                  <c:v>12700</c:v>
                </c:pt>
                <c:pt idx="4">
                  <c:v>14300</c:v>
                </c:pt>
                <c:pt idx="5">
                  <c:v>15900</c:v>
                </c:pt>
                <c:pt idx="6">
                  <c:v>16500</c:v>
                </c:pt>
                <c:pt idx="7">
                  <c:v>17100</c:v>
                </c:pt>
                <c:pt idx="8">
                  <c:v>18700</c:v>
                </c:pt>
                <c:pt idx="9">
                  <c:v>18930</c:v>
                </c:pt>
                <c:pt idx="10">
                  <c:v>19900</c:v>
                </c:pt>
                <c:pt idx="11">
                  <c:v>17850</c:v>
                </c:pt>
                <c:pt idx="12">
                  <c:v>16100</c:v>
                </c:pt>
                <c:pt idx="13">
                  <c:v>15300</c:v>
                </c:pt>
                <c:pt idx="14">
                  <c:v>14550</c:v>
                </c:pt>
                <c:pt idx="15">
                  <c:v>16400</c:v>
                </c:pt>
                <c:pt idx="16">
                  <c:v>17520</c:v>
                </c:pt>
                <c:pt idx="17">
                  <c:v>18460</c:v>
                </c:pt>
                <c:pt idx="18">
                  <c:v>21800</c:v>
                </c:pt>
                <c:pt idx="19">
                  <c:v>23200</c:v>
                </c:pt>
                <c:pt idx="20">
                  <c:v>26750</c:v>
                </c:pt>
                <c:pt idx="21">
                  <c:v>29540</c:v>
                </c:pt>
                <c:pt idx="22">
                  <c:v>32350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Sheet7!$D$1</c:f>
              <c:strCache>
                <c:ptCount val="1"/>
                <c:pt idx="0">
                  <c:v>예측값</c:v>
                </c:pt>
              </c:strCache>
            </c:strRef>
          </c:tx>
          <c:marker>
            <c:symbol val="none"/>
          </c:marker>
          <c:val>
            <c:numRef>
              <c:f>Sheet7!$D$2:$D$34</c:f>
              <c:numCache>
                <c:formatCode>#,##0</c:formatCode>
                <c:ptCount val="33"/>
                <c:pt idx="0">
                  <c:v>5424.3144290612618</c:v>
                </c:pt>
                <c:pt idx="1">
                  <c:v>8113.9804614056766</c:v>
                </c:pt>
                <c:pt idx="2">
                  <c:v>10736.087473738875</c:v>
                </c:pt>
                <c:pt idx="3">
                  <c:v>13131.229817255424</c:v>
                </c:pt>
                <c:pt idx="4">
                  <c:v>15162.706662017559</c:v>
                </c:pt>
                <c:pt idx="5">
                  <c:v>16730.197110355868</c:v>
                </c:pt>
                <c:pt idx="6">
                  <c:v>17779.795978308637</c:v>
                </c:pt>
                <c:pt idx="7">
                  <c:v>18309.406297652047</c:v>
                </c:pt>
                <c:pt idx="8">
                  <c:v>18368.949089890204</c:v>
                </c:pt>
                <c:pt idx="9">
                  <c:v>18055.369427073536</c:v>
                </c:pt>
                <c:pt idx="10">
                  <c:v>17502.938357164894</c:v>
                </c:pt>
                <c:pt idx="11">
                  <c:v>16869.820858225099</c:v>
                </c:pt>
                <c:pt idx="12">
                  <c:v>16322.253520385642</c:v>
                </c:pt>
                <c:pt idx="13">
                  <c:v>16017.914769518449</c:v>
                </c:pt>
                <c:pt idx="14">
                  <c:v>16090.151222346041</c:v>
                </c:pt>
                <c:pt idx="15">
                  <c:v>16634.638117746363</c:v>
                </c:pt>
                <c:pt idx="16">
                  <c:v>17699.808272179413</c:v>
                </c:pt>
                <c:pt idx="17">
                  <c:v>19282.007015771451</c:v>
                </c:pt>
                <c:pt idx="18">
                  <c:v>21325.857793796211</c:v>
                </c:pt>
                <c:pt idx="19">
                  <c:v>23729.8018599034</c:v>
                </c:pt>
                <c:pt idx="20">
                  <c:v>26356.257888010994</c:v>
                </c:pt>
                <c:pt idx="21">
                  <c:v>29045.385167697077</c:v>
                </c:pt>
                <c:pt idx="22">
                  <c:v>31631.073557165699</c:v>
                </c:pt>
                <c:pt idx="23">
                  <c:v>33957.560610052089</c:v>
                </c:pt>
                <c:pt idx="24">
                  <c:v>35895.01355190757</c:v>
                </c:pt>
                <c:pt idx="25">
                  <c:v>37352.517335293589</c:v>
                </c:pt>
                <c:pt idx="26">
                  <c:v>38287.169490110435</c:v>
                </c:pt>
                <c:pt idx="27">
                  <c:v>38708.37194932186</c:v>
                </c:pt>
                <c:pt idx="28">
                  <c:v>38676.890509720091</c:v>
                </c:pt>
                <c:pt idx="29">
                  <c:v>38298.776016087962</c:v>
                </c:pt>
                <c:pt idx="30">
                  <c:v>37714.755374285924</c:v>
                </c:pt>
                <c:pt idx="31">
                  <c:v>37086.153681990378</c:v>
                </c:pt>
                <c:pt idx="32">
                  <c:v>36578.755782502951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871936"/>
        <c:axId val="266987776"/>
      </c:lineChart>
      <c:catAx>
        <c:axId val="266871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66987776"/>
        <c:crosses val="autoZero"/>
        <c:auto val="1"/>
        <c:lblAlgn val="ctr"/>
        <c:lblOffset val="100"/>
        <c:noMultiLvlLbl val="0"/>
      </c:catAx>
      <c:valAx>
        <c:axId val="26698777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6687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3</xdr:row>
      <xdr:rowOff>195262</xdr:rowOff>
    </xdr:from>
    <xdr:to>
      <xdr:col>11</xdr:col>
      <xdr:colOff>428625</xdr:colOff>
      <xdr:row>17</xdr:row>
      <xdr:rowOff>4762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11</xdr:col>
      <xdr:colOff>457200</xdr:colOff>
      <xdr:row>32</xdr:row>
      <xdr:rowOff>19050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11</xdr:col>
      <xdr:colOff>457200</xdr:colOff>
      <xdr:row>47</xdr:row>
      <xdr:rowOff>19050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</xdr:row>
      <xdr:rowOff>0</xdr:rowOff>
    </xdr:from>
    <xdr:to>
      <xdr:col>18</xdr:col>
      <xdr:colOff>457200</xdr:colOff>
      <xdr:row>17</xdr:row>
      <xdr:rowOff>19050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19</xdr:row>
      <xdr:rowOff>0</xdr:rowOff>
    </xdr:from>
    <xdr:to>
      <xdr:col>18</xdr:col>
      <xdr:colOff>457200</xdr:colOff>
      <xdr:row>32</xdr:row>
      <xdr:rowOff>19050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18</xdr:col>
      <xdr:colOff>457200</xdr:colOff>
      <xdr:row>47</xdr:row>
      <xdr:rowOff>19050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19</xdr:row>
      <xdr:rowOff>0</xdr:rowOff>
    </xdr:from>
    <xdr:to>
      <xdr:col>25</xdr:col>
      <xdr:colOff>457200</xdr:colOff>
      <xdr:row>32</xdr:row>
      <xdr:rowOff>19050</xdr:rowOff>
    </xdr:to>
    <xdr:graphicFrame macro="">
      <xdr:nvGraphicFramePr>
        <xdr:cNvPr id="11" name="차트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4</xdr:row>
      <xdr:rowOff>0</xdr:rowOff>
    </xdr:from>
    <xdr:to>
      <xdr:col>25</xdr:col>
      <xdr:colOff>457200</xdr:colOff>
      <xdr:row>17</xdr:row>
      <xdr:rowOff>19050</xdr:rowOff>
    </xdr:to>
    <xdr:graphicFrame macro="">
      <xdr:nvGraphicFramePr>
        <xdr:cNvPr id="12" name="차트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14287</xdr:rowOff>
    </xdr:from>
    <xdr:to>
      <xdr:col>20</xdr:col>
      <xdr:colOff>457200</xdr:colOff>
      <xdr:row>13</xdr:row>
      <xdr:rowOff>33337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14</xdr:row>
      <xdr:rowOff>14286</xdr:rowOff>
    </xdr:from>
    <xdr:to>
      <xdr:col>11</xdr:col>
      <xdr:colOff>209549</xdr:colOff>
      <xdr:row>35</xdr:row>
      <xdr:rowOff>133349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RowHeight="16.5" x14ac:dyDescent="0.3"/>
  <cols>
    <col min="2" max="2" width="7.25" customWidth="1"/>
    <col min="3" max="3" width="12.875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>
        <v>1</v>
      </c>
      <c r="B2">
        <v>1994</v>
      </c>
      <c r="C2" s="1">
        <v>6830</v>
      </c>
    </row>
    <row r="3" spans="1:3" x14ac:dyDescent="0.3">
      <c r="A3">
        <v>2</v>
      </c>
      <c r="B3">
        <v>1995</v>
      </c>
      <c r="C3" s="1">
        <v>8540</v>
      </c>
    </row>
    <row r="4" spans="1:3" x14ac:dyDescent="0.3">
      <c r="A4">
        <v>3</v>
      </c>
      <c r="B4">
        <v>1996</v>
      </c>
      <c r="C4" s="1">
        <v>11100</v>
      </c>
    </row>
    <row r="5" spans="1:3" x14ac:dyDescent="0.3">
      <c r="A5">
        <v>4</v>
      </c>
      <c r="B5">
        <v>1997</v>
      </c>
      <c r="C5" s="1">
        <v>12700</v>
      </c>
    </row>
    <row r="6" spans="1:3" x14ac:dyDescent="0.3">
      <c r="A6">
        <v>5</v>
      </c>
      <c r="B6">
        <v>1998</v>
      </c>
      <c r="C6" s="1">
        <v>14300</v>
      </c>
    </row>
    <row r="7" spans="1:3" x14ac:dyDescent="0.3">
      <c r="A7">
        <v>6</v>
      </c>
      <c r="B7">
        <v>1999</v>
      </c>
      <c r="C7" s="1">
        <v>15900</v>
      </c>
    </row>
    <row r="8" spans="1:3" x14ac:dyDescent="0.3">
      <c r="A8">
        <v>7</v>
      </c>
      <c r="B8">
        <v>2000</v>
      </c>
      <c r="C8" s="1">
        <v>16500</v>
      </c>
    </row>
    <row r="9" spans="1:3" x14ac:dyDescent="0.3">
      <c r="A9">
        <v>8</v>
      </c>
      <c r="B9">
        <v>2001</v>
      </c>
      <c r="C9" s="1">
        <v>17100</v>
      </c>
    </row>
    <row r="10" spans="1:3" x14ac:dyDescent="0.3">
      <c r="A10">
        <v>9</v>
      </c>
      <c r="B10">
        <v>2002</v>
      </c>
      <c r="C10" s="1">
        <v>18700</v>
      </c>
    </row>
    <row r="11" spans="1:3" x14ac:dyDescent="0.3">
      <c r="A11">
        <v>10</v>
      </c>
      <c r="B11">
        <v>2003</v>
      </c>
      <c r="C11" s="1">
        <v>18930</v>
      </c>
    </row>
    <row r="12" spans="1:3" x14ac:dyDescent="0.3">
      <c r="A12">
        <v>11</v>
      </c>
      <c r="B12">
        <v>2004</v>
      </c>
      <c r="C12" s="1">
        <v>19900</v>
      </c>
    </row>
    <row r="13" spans="1:3" x14ac:dyDescent="0.3">
      <c r="A13">
        <v>12</v>
      </c>
      <c r="B13">
        <v>2005</v>
      </c>
      <c r="C13" s="1">
        <v>17850</v>
      </c>
    </row>
    <row r="14" spans="1:3" x14ac:dyDescent="0.3">
      <c r="A14">
        <v>13</v>
      </c>
      <c r="B14">
        <v>2006</v>
      </c>
      <c r="C14" s="1">
        <v>16100</v>
      </c>
    </row>
    <row r="15" spans="1:3" x14ac:dyDescent="0.3">
      <c r="A15">
        <v>14</v>
      </c>
      <c r="B15">
        <v>2007</v>
      </c>
      <c r="C15" s="1">
        <v>15300</v>
      </c>
    </row>
    <row r="16" spans="1:3" x14ac:dyDescent="0.3">
      <c r="A16">
        <v>15</v>
      </c>
      <c r="B16">
        <v>2008</v>
      </c>
      <c r="C16" s="1">
        <v>14550</v>
      </c>
    </row>
    <row r="17" spans="1:3" x14ac:dyDescent="0.3">
      <c r="A17">
        <v>16</v>
      </c>
      <c r="B17">
        <v>2009</v>
      </c>
      <c r="C17" s="1">
        <v>16400</v>
      </c>
    </row>
    <row r="18" spans="1:3" x14ac:dyDescent="0.3">
      <c r="A18">
        <v>17</v>
      </c>
      <c r="B18">
        <v>2010</v>
      </c>
      <c r="C18" s="1">
        <v>17520</v>
      </c>
    </row>
    <row r="19" spans="1:3" x14ac:dyDescent="0.3">
      <c r="A19">
        <v>18</v>
      </c>
      <c r="B19">
        <v>2011</v>
      </c>
      <c r="C19" s="1">
        <v>18460</v>
      </c>
    </row>
    <row r="20" spans="1:3" x14ac:dyDescent="0.3">
      <c r="A20">
        <v>19</v>
      </c>
      <c r="B20">
        <v>2012</v>
      </c>
      <c r="C20" s="1">
        <v>21800</v>
      </c>
    </row>
    <row r="21" spans="1:3" x14ac:dyDescent="0.3">
      <c r="A21">
        <v>20</v>
      </c>
      <c r="B21">
        <v>2013</v>
      </c>
      <c r="C21" s="1">
        <v>23200</v>
      </c>
    </row>
    <row r="22" spans="1:3" x14ac:dyDescent="0.3">
      <c r="A22">
        <v>21</v>
      </c>
      <c r="B22">
        <v>2014</v>
      </c>
      <c r="C22" s="1">
        <v>26750</v>
      </c>
    </row>
    <row r="23" spans="1:3" x14ac:dyDescent="0.3">
      <c r="A23">
        <v>22</v>
      </c>
      <c r="B23">
        <v>2015</v>
      </c>
      <c r="C23" s="1">
        <v>29540</v>
      </c>
    </row>
    <row r="24" spans="1:3" x14ac:dyDescent="0.3">
      <c r="A24">
        <v>23</v>
      </c>
      <c r="B24">
        <v>2016</v>
      </c>
      <c r="C24" s="1">
        <v>32350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C24"/>
    </sheetView>
  </sheetViews>
  <sheetFormatPr defaultRowHeight="16.5" x14ac:dyDescent="0.3"/>
  <cols>
    <col min="3" max="3" width="13.75" bestFit="1" customWidth="1"/>
    <col min="4" max="4" width="12.875" bestFit="1" customWidth="1"/>
    <col min="5" max="5" width="13.75" bestFit="1" customWidth="1"/>
    <col min="6" max="6" width="25.25" bestFit="1" customWidth="1"/>
  </cols>
  <sheetData>
    <row r="1" spans="1:9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5</v>
      </c>
      <c r="F1" s="2" t="s">
        <v>6</v>
      </c>
      <c r="H1" s="2" t="s">
        <v>7</v>
      </c>
    </row>
    <row r="2" spans="1:9" x14ac:dyDescent="0.3">
      <c r="A2">
        <v>1</v>
      </c>
      <c r="B2">
        <v>1994</v>
      </c>
      <c r="C2" s="1">
        <v>6830</v>
      </c>
      <c r="D2" s="3">
        <f>$I$2*EXP(A2*$I$3)</f>
        <v>10513.986749900019</v>
      </c>
      <c r="E2" s="3">
        <f>C2-D2</f>
        <v>-3683.9867499000193</v>
      </c>
      <c r="F2" s="3">
        <f>E2^2</f>
        <v>13571758.373438908</v>
      </c>
      <c r="H2" s="2" t="s">
        <v>8</v>
      </c>
      <c r="I2">
        <v>10060.454876141399</v>
      </c>
    </row>
    <row r="3" spans="1:9" x14ac:dyDescent="0.3">
      <c r="A3">
        <v>2</v>
      </c>
      <c r="B3">
        <v>1995</v>
      </c>
      <c r="C3" s="1">
        <v>8540</v>
      </c>
      <c r="D3" s="3">
        <f t="shared" ref="D3:D24" si="0">$I$2*EXP(A3*$I$3)</f>
        <v>10987.964136614795</v>
      </c>
      <c r="E3" s="3">
        <f t="shared" ref="E3:E24" si="1">C3-D3</f>
        <v>-2447.9641366147953</v>
      </c>
      <c r="F3" s="3">
        <f t="shared" ref="F3:F24" si="2">E3^2</f>
        <v>5992528.4141522199</v>
      </c>
      <c r="H3" s="2" t="s">
        <v>9</v>
      </c>
      <c r="I3">
        <v>4.409406219688141E-2</v>
      </c>
    </row>
    <row r="4" spans="1:9" x14ac:dyDescent="0.3">
      <c r="A4">
        <v>3</v>
      </c>
      <c r="B4">
        <v>1996</v>
      </c>
      <c r="C4" s="1">
        <v>11100</v>
      </c>
      <c r="D4" s="3">
        <f t="shared" si="0"/>
        <v>11483.308733357599</v>
      </c>
      <c r="E4" s="3">
        <f t="shared" si="1"/>
        <v>-383.30873335759861</v>
      </c>
      <c r="F4" s="3">
        <f t="shared" si="2"/>
        <v>146925.58506820662</v>
      </c>
    </row>
    <row r="5" spans="1:9" x14ac:dyDescent="0.3">
      <c r="A5">
        <v>4</v>
      </c>
      <c r="B5">
        <v>1997</v>
      </c>
      <c r="C5" s="1">
        <v>12700</v>
      </c>
      <c r="D5" s="3">
        <f t="shared" si="0"/>
        <v>12000.983787906016</v>
      </c>
      <c r="E5" s="3">
        <f t="shared" si="1"/>
        <v>699.016212093984</v>
      </c>
      <c r="F5" s="3">
        <f t="shared" si="2"/>
        <v>488623.66477022163</v>
      </c>
    </row>
    <row r="6" spans="1:9" x14ac:dyDescent="0.3">
      <c r="A6">
        <v>5</v>
      </c>
      <c r="B6">
        <v>1998</v>
      </c>
      <c r="C6" s="1">
        <v>14300</v>
      </c>
      <c r="D6" s="3">
        <f t="shared" si="0"/>
        <v>12541.995971876306</v>
      </c>
      <c r="E6" s="3">
        <f t="shared" si="1"/>
        <v>1758.0040281236943</v>
      </c>
      <c r="F6" s="3">
        <f t="shared" si="2"/>
        <v>3090578.1628991351</v>
      </c>
    </row>
    <row r="7" spans="1:9" x14ac:dyDescent="0.3">
      <c r="A7">
        <v>6</v>
      </c>
      <c r="B7">
        <v>1999</v>
      </c>
      <c r="C7" s="1">
        <v>15900</v>
      </c>
      <c r="D7" s="3">
        <f t="shared" si="0"/>
        <v>13107.397338298395</v>
      </c>
      <c r="E7" s="3">
        <f t="shared" si="1"/>
        <v>2792.602661701605</v>
      </c>
      <c r="F7" s="3">
        <f t="shared" si="2"/>
        <v>7798629.6261428893</v>
      </c>
    </row>
    <row r="8" spans="1:9" x14ac:dyDescent="0.3">
      <c r="A8">
        <v>7</v>
      </c>
      <c r="B8">
        <v>2000</v>
      </c>
      <c r="C8" s="1">
        <v>16500</v>
      </c>
      <c r="D8" s="3">
        <f t="shared" si="0"/>
        <v>13698.287367439625</v>
      </c>
      <c r="E8" s="3">
        <f t="shared" si="1"/>
        <v>2801.7126325603749</v>
      </c>
      <c r="F8" s="3">
        <f t="shared" si="2"/>
        <v>7849593.675448386</v>
      </c>
    </row>
    <row r="9" spans="1:9" x14ac:dyDescent="0.3">
      <c r="A9">
        <v>8</v>
      </c>
      <c r="B9">
        <v>2001</v>
      </c>
      <c r="C9" s="1">
        <v>17100</v>
      </c>
      <c r="D9" s="3">
        <f t="shared" si="0"/>
        <v>14315.815104855581</v>
      </c>
      <c r="E9" s="3">
        <f t="shared" si="1"/>
        <v>2784.184895144419</v>
      </c>
      <c r="F9" s="3">
        <f t="shared" si="2"/>
        <v>7751685.5303503396</v>
      </c>
    </row>
    <row r="10" spans="1:9" x14ac:dyDescent="0.3">
      <c r="A10">
        <v>9</v>
      </c>
      <c r="B10">
        <v>2002</v>
      </c>
      <c r="C10" s="1">
        <v>18700</v>
      </c>
      <c r="D10" s="3">
        <f t="shared" si="0"/>
        <v>14961.181395825646</v>
      </c>
      <c r="E10" s="3">
        <f t="shared" si="1"/>
        <v>3738.8186041743538</v>
      </c>
      <c r="F10" s="3">
        <f t="shared" si="2"/>
        <v>13978764.554920264</v>
      </c>
    </row>
    <row r="11" spans="1:9" x14ac:dyDescent="0.3">
      <c r="A11">
        <v>10</v>
      </c>
      <c r="B11">
        <v>2003</v>
      </c>
      <c r="C11" s="1">
        <v>18930</v>
      </c>
      <c r="D11" s="3">
        <f t="shared" si="0"/>
        <v>15635.641220518373</v>
      </c>
      <c r="E11" s="3">
        <f t="shared" si="1"/>
        <v>3294.3587794816267</v>
      </c>
      <c r="F11" s="3">
        <f t="shared" si="2"/>
        <v>10852799.767947674</v>
      </c>
    </row>
    <row r="12" spans="1:9" x14ac:dyDescent="0.3">
      <c r="A12">
        <v>11</v>
      </c>
      <c r="B12">
        <v>2004</v>
      </c>
      <c r="C12" s="1">
        <v>19900</v>
      </c>
      <c r="D12" s="3">
        <f t="shared" si="0"/>
        <v>16340.506134427613</v>
      </c>
      <c r="E12" s="3">
        <f t="shared" si="1"/>
        <v>3559.4938655723872</v>
      </c>
      <c r="F12" s="3">
        <f t="shared" si="2"/>
        <v>12669996.579047456</v>
      </c>
    </row>
    <row r="13" spans="1:9" x14ac:dyDescent="0.3">
      <c r="A13">
        <v>12</v>
      </c>
      <c r="B13">
        <v>2005</v>
      </c>
      <c r="C13" s="1">
        <v>17850</v>
      </c>
      <c r="D13" s="3">
        <f t="shared" si="0"/>
        <v>17077.146818825131</v>
      </c>
      <c r="E13" s="3">
        <f t="shared" si="1"/>
        <v>772.85318117486895</v>
      </c>
      <c r="F13" s="3">
        <f t="shared" si="2"/>
        <v>597302.03965211485</v>
      </c>
    </row>
    <row r="14" spans="1:9" x14ac:dyDescent="0.3">
      <c r="A14">
        <v>13</v>
      </c>
      <c r="B14">
        <v>2006</v>
      </c>
      <c r="C14" s="1">
        <v>16100</v>
      </c>
      <c r="D14" s="3">
        <f t="shared" si="0"/>
        <v>17846.99574618927</v>
      </c>
      <c r="E14" s="3">
        <f t="shared" si="1"/>
        <v>-1746.99574618927</v>
      </c>
      <c r="F14" s="3">
        <f t="shared" si="2"/>
        <v>3051994.1372034042</v>
      </c>
    </row>
    <row r="15" spans="1:9" x14ac:dyDescent="0.3">
      <c r="A15">
        <v>14</v>
      </c>
      <c r="B15">
        <v>2007</v>
      </c>
      <c r="C15" s="1">
        <v>15300</v>
      </c>
      <c r="D15" s="3">
        <f t="shared" si="0"/>
        <v>18651.549965792889</v>
      </c>
      <c r="E15" s="3">
        <f t="shared" si="1"/>
        <v>-3351.5499657928885</v>
      </c>
      <c r="F15" s="3">
        <f t="shared" si="2"/>
        <v>11232887.173206313</v>
      </c>
    </row>
    <row r="16" spans="1:9" x14ac:dyDescent="0.3">
      <c r="A16">
        <v>15</v>
      </c>
      <c r="B16">
        <v>2008</v>
      </c>
      <c r="C16" s="1">
        <v>14550</v>
      </c>
      <c r="D16" s="3">
        <f t="shared" si="0"/>
        <v>19492.374014867393</v>
      </c>
      <c r="E16" s="3">
        <f t="shared" si="1"/>
        <v>-4942.3740148673933</v>
      </c>
      <c r="F16" s="3">
        <f t="shared" si="2"/>
        <v>24427060.902836435</v>
      </c>
    </row>
    <row r="17" spans="1:6" x14ac:dyDescent="0.3">
      <c r="A17">
        <v>16</v>
      </c>
      <c r="B17">
        <v>2009</v>
      </c>
      <c r="C17" s="1">
        <v>16400</v>
      </c>
      <c r="D17" s="3">
        <f t="shared" si="0"/>
        <v>20371.102961004002</v>
      </c>
      <c r="E17" s="3">
        <f t="shared" si="1"/>
        <v>-3971.1029610040023</v>
      </c>
      <c r="F17" s="3">
        <f t="shared" si="2"/>
        <v>15769658.726894755</v>
      </c>
    </row>
    <row r="18" spans="1:6" x14ac:dyDescent="0.3">
      <c r="A18">
        <v>17</v>
      </c>
      <c r="B18">
        <v>2010</v>
      </c>
      <c r="C18" s="1">
        <v>17520</v>
      </c>
      <c r="D18" s="3">
        <f t="shared" si="0"/>
        <v>21289.445581708384</v>
      </c>
      <c r="E18" s="3">
        <f t="shared" si="1"/>
        <v>-3769.4455817083835</v>
      </c>
      <c r="F18" s="3">
        <f t="shared" si="2"/>
        <v>14208719.993460855</v>
      </c>
    </row>
    <row r="19" spans="1:6" x14ac:dyDescent="0.3">
      <c r="A19">
        <v>18</v>
      </c>
      <c r="B19">
        <v>2011</v>
      </c>
      <c r="C19" s="1">
        <v>18460</v>
      </c>
      <c r="D19" s="3">
        <f t="shared" si="0"/>
        <v>22249.187687291749</v>
      </c>
      <c r="E19" s="3">
        <f t="shared" si="1"/>
        <v>-3789.1876872917492</v>
      </c>
      <c r="F19" s="3">
        <f t="shared" si="2"/>
        <v>14357943.329523394</v>
      </c>
    </row>
    <row r="20" spans="1:6" x14ac:dyDescent="0.3">
      <c r="A20">
        <v>19</v>
      </c>
      <c r="B20">
        <v>2012</v>
      </c>
      <c r="C20" s="1">
        <v>21800</v>
      </c>
      <c r="D20" s="3">
        <f t="shared" si="0"/>
        <v>23252.195593559987</v>
      </c>
      <c r="E20" s="3">
        <f t="shared" si="1"/>
        <v>-1452.1955935599872</v>
      </c>
      <c r="F20" s="3">
        <f t="shared" si="2"/>
        <v>2108872.0419550436</v>
      </c>
    </row>
    <row r="21" spans="1:6" x14ac:dyDescent="0.3">
      <c r="A21">
        <v>20</v>
      </c>
      <c r="B21">
        <v>2013</v>
      </c>
      <c r="C21" s="1">
        <v>23200</v>
      </c>
      <c r="D21" s="3">
        <f t="shared" si="0"/>
        <v>24300.419751053927</v>
      </c>
      <c r="E21" s="3">
        <f t="shared" si="1"/>
        <v>-1100.419751053927</v>
      </c>
      <c r="F21" s="3">
        <f t="shared" si="2"/>
        <v>1210923.6285095867</v>
      </c>
    </row>
    <row r="22" spans="1:6" x14ac:dyDescent="0.3">
      <c r="A22">
        <v>21</v>
      </c>
      <c r="B22">
        <v>2014</v>
      </c>
      <c r="C22" s="1">
        <v>26750</v>
      </c>
      <c r="D22" s="3">
        <f t="shared" si="0"/>
        <v>25395.898537898156</v>
      </c>
      <c r="E22" s="3">
        <f t="shared" si="1"/>
        <v>1354.1014621018439</v>
      </c>
      <c r="F22" s="3">
        <f t="shared" si="2"/>
        <v>1833590.7696663514</v>
      </c>
    </row>
    <row r="23" spans="1:6" x14ac:dyDescent="0.3">
      <c r="A23">
        <v>22</v>
      </c>
      <c r="B23">
        <v>2015</v>
      </c>
      <c r="C23" s="1">
        <v>29540</v>
      </c>
      <c r="D23" s="3">
        <f t="shared" si="0"/>
        <v>26540.762223633828</v>
      </c>
      <c r="E23" s="3">
        <f t="shared" si="1"/>
        <v>2999.2377763661716</v>
      </c>
      <c r="F23" s="3">
        <f t="shared" si="2"/>
        <v>8995427.2391818967</v>
      </c>
    </row>
    <row r="24" spans="1:6" x14ac:dyDescent="0.3">
      <c r="A24">
        <v>23</v>
      </c>
      <c r="B24">
        <v>2016</v>
      </c>
      <c r="C24" s="1">
        <v>32350</v>
      </c>
      <c r="D24" s="3">
        <f t="shared" si="0"/>
        <v>27737.237111743798</v>
      </c>
      <c r="E24" s="3">
        <f t="shared" si="1"/>
        <v>4612.7628882562021</v>
      </c>
      <c r="F24" s="3">
        <f t="shared" si="2"/>
        <v>21277581.4632737</v>
      </c>
    </row>
    <row r="25" spans="1:6" x14ac:dyDescent="0.3">
      <c r="E25" s="3"/>
      <c r="F25" t="s">
        <v>10</v>
      </c>
    </row>
    <row r="26" spans="1:6" x14ac:dyDescent="0.3">
      <c r="F26" s="3">
        <f>AVERAGE(F2:F24)</f>
        <v>8837558.4947630242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sqref="A1:C24"/>
    </sheetView>
  </sheetViews>
  <sheetFormatPr defaultRowHeight="16.5" x14ac:dyDescent="0.3"/>
  <cols>
    <col min="4" max="4" width="9.25" bestFit="1" customWidth="1"/>
    <col min="5" max="5" width="17.625" bestFit="1" customWidth="1"/>
    <col min="10" max="10" width="13" bestFit="1" customWidth="1"/>
  </cols>
  <sheetData>
    <row r="1" spans="1:12" x14ac:dyDescent="0.3">
      <c r="A1" s="2" t="s">
        <v>1</v>
      </c>
      <c r="B1" s="2" t="s">
        <v>2</v>
      </c>
      <c r="C1" s="2" t="s">
        <v>0</v>
      </c>
      <c r="D1" s="4" t="s">
        <v>11</v>
      </c>
      <c r="E1" s="2" t="s">
        <v>12</v>
      </c>
      <c r="F1" s="2" t="s">
        <v>16</v>
      </c>
      <c r="G1" s="2" t="s">
        <v>3</v>
      </c>
      <c r="H1" s="2" t="s">
        <v>3</v>
      </c>
    </row>
    <row r="2" spans="1:12" x14ac:dyDescent="0.3">
      <c r="A2">
        <v>1</v>
      </c>
      <c r="B2">
        <v>1994</v>
      </c>
      <c r="C2" s="1">
        <v>6830</v>
      </c>
      <c r="D2" s="3">
        <f>GROWTH($C$2:$C$24,$A$2:$A$24,A2)</f>
        <v>10349.704662489559</v>
      </c>
      <c r="E2">
        <f>LN(C2)</f>
        <v>8.829079952564836</v>
      </c>
      <c r="F2">
        <f>A2*$K$4+$L$4</f>
        <v>9.2447132632612199</v>
      </c>
      <c r="G2" s="3">
        <f>EXP(F2)</f>
        <v>10349.704662489556</v>
      </c>
      <c r="H2" s="3">
        <f>$L$2*$K$2^A2</f>
        <v>10349.704662489559</v>
      </c>
      <c r="J2" s="2" t="s">
        <v>13</v>
      </c>
      <c r="K2">
        <f t="array" ref="K2:L2">LOGEST(C2:C24,A2:A24)</f>
        <v>1.0453089572354395</v>
      </c>
      <c r="L2">
        <v>9901.09631305728</v>
      </c>
    </row>
    <row r="3" spans="1:12" x14ac:dyDescent="0.3">
      <c r="A3">
        <v>2</v>
      </c>
      <c r="B3">
        <v>1995</v>
      </c>
      <c r="C3" s="1">
        <v>8540</v>
      </c>
      <c r="D3" s="3">
        <f t="shared" ref="D3:D24" si="0">GROWTH($C$2:$C$24,$A$2:$A$24,A3)</f>
        <v>10818.638988441729</v>
      </c>
      <c r="E3">
        <f t="shared" ref="E3:E24" si="1">LN(C3)</f>
        <v>9.0525162867826161</v>
      </c>
      <c r="F3">
        <f t="shared" ref="F3:F24" si="2">A3*$K$4+$L$4</f>
        <v>9.2890257578381821</v>
      </c>
      <c r="G3" s="3">
        <f t="shared" ref="G3:G24" si="3">EXP(F3)</f>
        <v>10818.638988441739</v>
      </c>
      <c r="H3" s="3">
        <f t="shared" ref="H3:H24" si="4">$L$2*$K$2^A3</f>
        <v>10818.638988441728</v>
      </c>
      <c r="J3" s="2"/>
    </row>
    <row r="4" spans="1:12" x14ac:dyDescent="0.3">
      <c r="A4">
        <v>3</v>
      </c>
      <c r="B4">
        <v>1996</v>
      </c>
      <c r="C4" s="1">
        <v>11100</v>
      </c>
      <c r="D4" s="3">
        <f t="shared" si="0"/>
        <v>11308.820239714694</v>
      </c>
      <c r="E4">
        <f t="shared" si="1"/>
        <v>9.3147003873004248</v>
      </c>
      <c r="F4">
        <f t="shared" si="2"/>
        <v>9.3333382524151425</v>
      </c>
      <c r="G4" s="3">
        <f t="shared" si="3"/>
        <v>11308.8202397147</v>
      </c>
      <c r="H4" s="3">
        <f t="shared" si="4"/>
        <v>11308.820239714692</v>
      </c>
      <c r="J4" s="2" t="s">
        <v>14</v>
      </c>
      <c r="K4">
        <f t="array" ref="K4:L4">LINEST(E2:E24,A2:A24)</f>
        <v>4.4312494576960883E-2</v>
      </c>
      <c r="L4">
        <v>9.2004007686842595</v>
      </c>
    </row>
    <row r="5" spans="1:12" x14ac:dyDescent="0.3">
      <c r="A5">
        <v>4</v>
      </c>
      <c r="B5">
        <v>1997</v>
      </c>
      <c r="C5" s="1">
        <v>12700</v>
      </c>
      <c r="D5" s="3">
        <f t="shared" si="0"/>
        <v>11821.211092339201</v>
      </c>
      <c r="E5">
        <f t="shared" si="1"/>
        <v>9.449357272446683</v>
      </c>
      <c r="F5">
        <f t="shared" si="2"/>
        <v>9.3776507469921029</v>
      </c>
      <c r="G5" s="3">
        <f t="shared" si="3"/>
        <v>11821.211092339199</v>
      </c>
      <c r="H5" s="3">
        <f t="shared" si="4"/>
        <v>11821.211092339197</v>
      </c>
      <c r="J5" s="2" t="s">
        <v>15</v>
      </c>
      <c r="K5">
        <f>EXP(K4)</f>
        <v>1.0453089572354395</v>
      </c>
      <c r="L5">
        <f>EXP(L4)</f>
        <v>9901.09631305728</v>
      </c>
    </row>
    <row r="6" spans="1:12" x14ac:dyDescent="0.3">
      <c r="A6">
        <v>5</v>
      </c>
      <c r="B6">
        <v>1998</v>
      </c>
      <c r="C6" s="1">
        <v>14300</v>
      </c>
      <c r="D6" s="3">
        <f t="shared" si="0"/>
        <v>12356.8178401931</v>
      </c>
      <c r="E6">
        <f t="shared" si="1"/>
        <v>9.5680148162479988</v>
      </c>
      <c r="F6">
        <f t="shared" si="2"/>
        <v>9.4219632415690633</v>
      </c>
      <c r="G6" s="3">
        <f t="shared" si="3"/>
        <v>12356.817840193095</v>
      </c>
      <c r="H6" s="3">
        <f t="shared" si="4"/>
        <v>12356.817840193096</v>
      </c>
    </row>
    <row r="7" spans="1:12" x14ac:dyDescent="0.3">
      <c r="A7">
        <v>6</v>
      </c>
      <c r="B7">
        <v>1999</v>
      </c>
      <c r="C7" s="1">
        <v>15900</v>
      </c>
      <c r="D7" s="3">
        <f t="shared" si="0"/>
        <v>12916.692371280527</v>
      </c>
      <c r="E7">
        <f t="shared" si="1"/>
        <v>9.6740743882083233</v>
      </c>
      <c r="F7">
        <f t="shared" si="2"/>
        <v>9.4662757361460255</v>
      </c>
      <c r="G7" s="3">
        <f t="shared" si="3"/>
        <v>12916.692371280536</v>
      </c>
      <c r="H7" s="3">
        <f t="shared" si="4"/>
        <v>12916.692371280522</v>
      </c>
    </row>
    <row r="8" spans="1:12" x14ac:dyDescent="0.3">
      <c r="A8">
        <v>7</v>
      </c>
      <c r="B8">
        <v>2000</v>
      </c>
      <c r="C8" s="1">
        <v>16500</v>
      </c>
      <c r="D8" s="3">
        <f t="shared" si="0"/>
        <v>13501.934233554206</v>
      </c>
      <c r="E8">
        <f t="shared" si="1"/>
        <v>9.7111156598886712</v>
      </c>
      <c r="F8">
        <f t="shared" si="2"/>
        <v>9.5105882307229859</v>
      </c>
      <c r="G8" s="3">
        <f t="shared" si="3"/>
        <v>13501.93423355421</v>
      </c>
      <c r="H8" s="3">
        <f t="shared" si="4"/>
        <v>13501.934233554199</v>
      </c>
    </row>
    <row r="9" spans="1:12" x14ac:dyDescent="0.3">
      <c r="A9">
        <v>8</v>
      </c>
      <c r="B9">
        <v>2001</v>
      </c>
      <c r="C9" s="1">
        <v>17100</v>
      </c>
      <c r="D9" s="3">
        <f t="shared" si="0"/>
        <v>14113.692794338029</v>
      </c>
      <c r="E9">
        <f t="shared" si="1"/>
        <v>9.7468337424907521</v>
      </c>
      <c r="F9">
        <f t="shared" si="2"/>
        <v>9.5549007252999463</v>
      </c>
      <c r="G9" s="3">
        <f t="shared" si="3"/>
        <v>14113.692794338027</v>
      </c>
      <c r="H9" s="3">
        <f t="shared" si="4"/>
        <v>14113.692794338021</v>
      </c>
    </row>
    <row r="10" spans="1:12" x14ac:dyDescent="0.3">
      <c r="A10">
        <v>9</v>
      </c>
      <c r="B10">
        <v>2002</v>
      </c>
      <c r="C10" s="1">
        <v>18700</v>
      </c>
      <c r="D10" s="3">
        <f t="shared" si="0"/>
        <v>14753.169497590825</v>
      </c>
      <c r="E10">
        <f t="shared" si="1"/>
        <v>9.8362788028426777</v>
      </c>
      <c r="F10">
        <f t="shared" si="2"/>
        <v>9.5992132198769067</v>
      </c>
      <c r="G10" s="3">
        <f t="shared" si="3"/>
        <v>14753.169497590812</v>
      </c>
      <c r="H10" s="3">
        <f t="shared" si="4"/>
        <v>14753.169497590814</v>
      </c>
    </row>
    <row r="11" spans="1:12" x14ac:dyDescent="0.3">
      <c r="A11">
        <v>10</v>
      </c>
      <c r="B11">
        <v>2003</v>
      </c>
      <c r="C11" s="1">
        <v>18930</v>
      </c>
      <c r="D11" s="3">
        <f t="shared" si="0"/>
        <v>15421.620223444357</v>
      </c>
      <c r="E11">
        <f t="shared" si="1"/>
        <v>9.8485032442033678</v>
      </c>
      <c r="F11">
        <f t="shared" si="2"/>
        <v>9.6435257144538689</v>
      </c>
      <c r="G11" s="3">
        <f t="shared" si="3"/>
        <v>15421.620223444366</v>
      </c>
      <c r="H11" s="3">
        <f t="shared" si="4"/>
        <v>15421.620223444344</v>
      </c>
    </row>
    <row r="12" spans="1:12" x14ac:dyDescent="0.3">
      <c r="A12">
        <v>11</v>
      </c>
      <c r="B12">
        <v>2004</v>
      </c>
      <c r="C12" s="1">
        <v>19900</v>
      </c>
      <c r="D12" s="3">
        <f t="shared" si="0"/>
        <v>16120.357754649587</v>
      </c>
      <c r="E12">
        <f t="shared" si="1"/>
        <v>9.8984750107125841</v>
      </c>
      <c r="F12">
        <f t="shared" si="2"/>
        <v>9.6878382090308293</v>
      </c>
      <c r="G12" s="3">
        <f t="shared" si="3"/>
        <v>16120.357754649589</v>
      </c>
      <c r="H12" s="3">
        <f t="shared" si="4"/>
        <v>16120.357754649573</v>
      </c>
    </row>
    <row r="13" spans="1:12" x14ac:dyDescent="0.3">
      <c r="A13">
        <v>12</v>
      </c>
      <c r="B13">
        <v>2005</v>
      </c>
      <c r="C13" s="1">
        <v>17850</v>
      </c>
      <c r="D13" s="3">
        <f t="shared" si="0"/>
        <v>16850.754354774992</v>
      </c>
      <c r="E13">
        <f t="shared" si="1"/>
        <v>9.7897587872077843</v>
      </c>
      <c r="F13">
        <f t="shared" si="2"/>
        <v>9.7321507036077897</v>
      </c>
      <c r="G13" s="3">
        <f t="shared" si="3"/>
        <v>16850.754354774985</v>
      </c>
      <c r="H13" s="3">
        <f t="shared" si="4"/>
        <v>16850.754354774974</v>
      </c>
    </row>
    <row r="14" spans="1:12" x14ac:dyDescent="0.3">
      <c r="A14">
        <v>13</v>
      </c>
      <c r="B14">
        <v>2006</v>
      </c>
      <c r="C14" s="1">
        <v>16100</v>
      </c>
      <c r="D14" s="3">
        <f t="shared" si="0"/>
        <v>17614.244463220388</v>
      </c>
      <c r="E14">
        <f t="shared" si="1"/>
        <v>9.6865745509725549</v>
      </c>
      <c r="F14">
        <f t="shared" si="2"/>
        <v>9.7764631981847501</v>
      </c>
      <c r="G14" s="3">
        <f t="shared" si="3"/>
        <v>17614.244463220373</v>
      </c>
      <c r="H14" s="3">
        <f t="shared" si="4"/>
        <v>17614.24446322037</v>
      </c>
    </row>
    <row r="15" spans="1:12" x14ac:dyDescent="0.3">
      <c r="A15">
        <v>14</v>
      </c>
      <c r="B15">
        <v>2007</v>
      </c>
      <c r="C15" s="1">
        <v>15300</v>
      </c>
      <c r="D15" s="3">
        <f t="shared" si="0"/>
        <v>18412.327512339019</v>
      </c>
      <c r="E15">
        <f t="shared" si="1"/>
        <v>9.6356081073805271</v>
      </c>
      <c r="F15">
        <f t="shared" si="2"/>
        <v>9.8207756927617122</v>
      </c>
      <c r="G15" s="3">
        <f t="shared" si="3"/>
        <v>18412.327512339027</v>
      </c>
      <c r="H15" s="3">
        <f t="shared" si="4"/>
        <v>18412.327512338998</v>
      </c>
    </row>
    <row r="16" spans="1:12" x14ac:dyDescent="0.3">
      <c r="A16">
        <v>15</v>
      </c>
      <c r="B16">
        <v>2008</v>
      </c>
      <c r="C16" s="1">
        <v>14550</v>
      </c>
      <c r="D16" s="3">
        <f t="shared" si="0"/>
        <v>19246.570872200497</v>
      </c>
      <c r="E16">
        <f t="shared" si="1"/>
        <v>9.5853462725996383</v>
      </c>
      <c r="F16">
        <f t="shared" si="2"/>
        <v>9.8650881873386727</v>
      </c>
      <c r="G16" s="3">
        <f t="shared" si="3"/>
        <v>19246.570872200497</v>
      </c>
      <c r="H16" s="3">
        <f t="shared" si="4"/>
        <v>19246.570872200471</v>
      </c>
    </row>
    <row r="17" spans="1:8" x14ac:dyDescent="0.3">
      <c r="A17">
        <v>16</v>
      </c>
      <c r="B17">
        <v>2009</v>
      </c>
      <c r="C17" s="1">
        <v>16400</v>
      </c>
      <c r="D17" s="3">
        <f t="shared" si="0"/>
        <v>20118.612928777886</v>
      </c>
      <c r="E17">
        <f t="shared" si="1"/>
        <v>9.7050366138122897</v>
      </c>
      <c r="F17">
        <f t="shared" si="2"/>
        <v>9.9094006819156331</v>
      </c>
      <c r="G17" s="3">
        <f t="shared" si="3"/>
        <v>20118.612928777875</v>
      </c>
      <c r="H17" s="3">
        <f t="shared" si="4"/>
        <v>20118.61292877786</v>
      </c>
    </row>
    <row r="18" spans="1:8" x14ac:dyDescent="0.3">
      <c r="A18">
        <v>17</v>
      </c>
      <c r="B18">
        <v>2010</v>
      </c>
      <c r="C18" s="1">
        <v>17520</v>
      </c>
      <c r="D18" s="3">
        <f t="shared" si="0"/>
        <v>21030.166301604244</v>
      </c>
      <c r="E18">
        <f t="shared" si="1"/>
        <v>9.771098364490383</v>
      </c>
      <c r="F18">
        <f t="shared" si="2"/>
        <v>9.9537131764925952</v>
      </c>
      <c r="G18" s="3">
        <f t="shared" si="3"/>
        <v>21030.166301604258</v>
      </c>
      <c r="H18" s="3">
        <f t="shared" si="4"/>
        <v>21030.166301604215</v>
      </c>
    </row>
    <row r="19" spans="1:8" x14ac:dyDescent="0.3">
      <c r="A19">
        <v>18</v>
      </c>
      <c r="B19">
        <v>2011</v>
      </c>
      <c r="C19" s="1">
        <v>18460</v>
      </c>
      <c r="D19" s="3">
        <f t="shared" si="0"/>
        <v>21983.021207217815</v>
      </c>
      <c r="E19">
        <f t="shared" si="1"/>
        <v>9.823361508056843</v>
      </c>
      <c r="F19">
        <f t="shared" si="2"/>
        <v>9.9980256710695556</v>
      </c>
      <c r="G19" s="3">
        <f t="shared" si="3"/>
        <v>21983.021207217818</v>
      </c>
      <c r="H19" s="3">
        <f t="shared" si="4"/>
        <v>21983.021207217782</v>
      </c>
    </row>
    <row r="20" spans="1:8" x14ac:dyDescent="0.3">
      <c r="A20">
        <v>19</v>
      </c>
      <c r="B20">
        <v>2012</v>
      </c>
      <c r="C20" s="1">
        <v>21800</v>
      </c>
      <c r="D20" s="3">
        <f t="shared" si="0"/>
        <v>22979.048975001406</v>
      </c>
      <c r="E20">
        <f t="shared" si="1"/>
        <v>9.9896652487771807</v>
      </c>
      <c r="F20">
        <f t="shared" si="2"/>
        <v>10.042338165646516</v>
      </c>
      <c r="G20" s="3">
        <f t="shared" si="3"/>
        <v>22979.048975001399</v>
      </c>
      <c r="H20" s="3">
        <f t="shared" si="4"/>
        <v>22979.048975001369</v>
      </c>
    </row>
    <row r="21" spans="1:8" x14ac:dyDescent="0.3">
      <c r="A21">
        <v>20</v>
      </c>
      <c r="B21">
        <v>2013</v>
      </c>
      <c r="C21" s="1">
        <v>23200</v>
      </c>
      <c r="D21" s="3">
        <f t="shared" si="0"/>
        <v>24020.20572232081</v>
      </c>
      <c r="E21">
        <f t="shared" si="1"/>
        <v>10.051907557654401</v>
      </c>
      <c r="F21">
        <f t="shared" si="2"/>
        <v>10.086650660223476</v>
      </c>
      <c r="G21" s="3">
        <f t="shared" si="3"/>
        <v>24020.205722320799</v>
      </c>
      <c r="H21" s="3">
        <f t="shared" si="4"/>
        <v>24020.205722320778</v>
      </c>
    </row>
    <row r="22" spans="1:8" x14ac:dyDescent="0.3">
      <c r="A22">
        <v>21</v>
      </c>
      <c r="B22">
        <v>2014</v>
      </c>
      <c r="C22" s="1">
        <v>26750</v>
      </c>
      <c r="D22" s="3">
        <f t="shared" si="0"/>
        <v>25108.53619617991</v>
      </c>
      <c r="E22">
        <f t="shared" si="1"/>
        <v>10.194289752324153</v>
      </c>
      <c r="F22">
        <f t="shared" si="2"/>
        <v>10.130963154800439</v>
      </c>
      <c r="G22" s="3">
        <f t="shared" si="3"/>
        <v>25108.536196179924</v>
      </c>
      <c r="H22" s="3">
        <f t="shared" si="4"/>
        <v>25108.536196179866</v>
      </c>
    </row>
    <row r="23" spans="1:8" x14ac:dyDescent="0.3">
      <c r="A23">
        <v>22</v>
      </c>
      <c r="B23">
        <v>2015</v>
      </c>
      <c r="C23" s="1">
        <v>29540</v>
      </c>
      <c r="D23" s="3">
        <f t="shared" si="0"/>
        <v>26246.177788937108</v>
      </c>
      <c r="E23">
        <f t="shared" si="1"/>
        <v>10.293500556085371</v>
      </c>
      <c r="F23">
        <f t="shared" si="2"/>
        <v>10.175275649377399</v>
      </c>
      <c r="G23" s="3">
        <f t="shared" si="3"/>
        <v>26246.177788937115</v>
      </c>
      <c r="H23" s="3">
        <f t="shared" si="4"/>
        <v>26246.177788937064</v>
      </c>
    </row>
    <row r="24" spans="1:8" x14ac:dyDescent="0.3">
      <c r="A24">
        <v>23</v>
      </c>
      <c r="B24">
        <v>2016</v>
      </c>
      <c r="C24" s="1">
        <v>32350</v>
      </c>
      <c r="D24" s="3">
        <f t="shared" si="0"/>
        <v>27435.364735969808</v>
      </c>
      <c r="E24">
        <f t="shared" si="1"/>
        <v>10.384369299929046</v>
      </c>
      <c r="F24">
        <f t="shared" si="2"/>
        <v>10.219588143954359</v>
      </c>
      <c r="G24" s="3">
        <f t="shared" si="3"/>
        <v>27435.364735969797</v>
      </c>
      <c r="H24" s="3">
        <f t="shared" si="4"/>
        <v>27435.364735969757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H7" sqref="H7"/>
    </sheetView>
  </sheetViews>
  <sheetFormatPr defaultRowHeight="16.5" x14ac:dyDescent="0.3"/>
  <cols>
    <col min="7" max="7" width="10.25" bestFit="1" customWidth="1"/>
    <col min="9" max="9" width="15.875" bestFit="1" customWidth="1"/>
    <col min="10" max="10" width="20.625" bestFit="1" customWidth="1"/>
    <col min="11" max="12" width="13.625" bestFit="1" customWidth="1"/>
    <col min="13" max="13" width="13.125" bestFit="1" customWidth="1"/>
    <col min="14" max="14" width="13.625" bestFit="1" customWidth="1"/>
    <col min="15" max="15" width="12.75" bestFit="1" customWidth="1"/>
    <col min="16" max="16" width="13.625" bestFit="1" customWidth="1"/>
    <col min="17" max="17" width="12.75" bestFit="1" customWidth="1"/>
  </cols>
  <sheetData>
    <row r="1" spans="1:17" x14ac:dyDescent="0.3">
      <c r="A1" s="2" t="s">
        <v>1</v>
      </c>
      <c r="B1" s="2" t="s">
        <v>2</v>
      </c>
      <c r="C1" s="2" t="s">
        <v>0</v>
      </c>
      <c r="D1" s="2" t="s">
        <v>18</v>
      </c>
      <c r="E1" s="2" t="s">
        <v>19</v>
      </c>
      <c r="F1" s="2" t="s">
        <v>46</v>
      </c>
      <c r="G1" s="2" t="s">
        <v>47</v>
      </c>
      <c r="I1" t="s">
        <v>20</v>
      </c>
    </row>
    <row r="2" spans="1:17" ht="17.25" thickBot="1" x14ac:dyDescent="0.35">
      <c r="A2">
        <v>1</v>
      </c>
      <c r="B2">
        <v>1994</v>
      </c>
      <c r="C2" s="5">
        <v>6830</v>
      </c>
      <c r="D2">
        <f>LN(A2)</f>
        <v>0</v>
      </c>
      <c r="E2" s="3">
        <f>FORECAST(D2,$C$2:$C$24,$D$2:$D$24)</f>
        <v>4641.3805841086451</v>
      </c>
      <c r="F2" s="3">
        <f>C2-E2</f>
        <v>2188.6194158913549</v>
      </c>
      <c r="G2" s="3">
        <f>F2^2</f>
        <v>4790054.9476166153</v>
      </c>
    </row>
    <row r="3" spans="1:17" x14ac:dyDescent="0.3">
      <c r="A3">
        <v>2</v>
      </c>
      <c r="B3">
        <v>1995</v>
      </c>
      <c r="C3" s="5">
        <v>8540</v>
      </c>
      <c r="D3">
        <f t="shared" ref="D3:D24" si="0">LN(A3)</f>
        <v>0.69314718055994529</v>
      </c>
      <c r="E3" s="3">
        <f t="shared" ref="E3:E24" si="1">FORECAST(D3,$C$2:$C$24,$D$2:$D$24)</f>
        <v>8718.7111212812179</v>
      </c>
      <c r="F3" s="3">
        <f t="shared" ref="F3:F24" si="2">C3-E3</f>
        <v>-178.71112128121786</v>
      </c>
      <c r="G3" s="3">
        <f t="shared" ref="G3:G24" si="3">F3^2</f>
        <v>31937.664869590157</v>
      </c>
      <c r="I3" s="9" t="s">
        <v>21</v>
      </c>
      <c r="J3" s="9"/>
    </row>
    <row r="4" spans="1:17" x14ac:dyDescent="0.3">
      <c r="A4">
        <v>3</v>
      </c>
      <c r="B4">
        <v>1996</v>
      </c>
      <c r="C4" s="5">
        <v>11100</v>
      </c>
      <c r="D4">
        <f t="shared" si="0"/>
        <v>1.0986122886681098</v>
      </c>
      <c r="E4" s="3">
        <f t="shared" si="1"/>
        <v>11103.796588572422</v>
      </c>
      <c r="F4" s="3">
        <f t="shared" si="2"/>
        <v>-3.796588572422479</v>
      </c>
      <c r="G4" s="3">
        <f t="shared" si="3"/>
        <v>14.414084788248957</v>
      </c>
      <c r="I4" s="6" t="s">
        <v>22</v>
      </c>
      <c r="J4" s="6">
        <v>0.80695626263966835</v>
      </c>
    </row>
    <row r="5" spans="1:17" x14ac:dyDescent="0.3">
      <c r="A5">
        <v>4</v>
      </c>
      <c r="B5">
        <v>1997</v>
      </c>
      <c r="C5" s="5">
        <v>12700</v>
      </c>
      <c r="D5">
        <f t="shared" si="0"/>
        <v>1.3862943611198906</v>
      </c>
      <c r="E5" s="3">
        <f t="shared" si="1"/>
        <v>12796.041658453791</v>
      </c>
      <c r="F5" s="3">
        <f t="shared" si="2"/>
        <v>-96.04165845379066</v>
      </c>
      <c r="G5" s="3">
        <f t="shared" si="3"/>
        <v>9224.0001585545797</v>
      </c>
      <c r="I5" s="6" t="s">
        <v>23</v>
      </c>
      <c r="J5" s="6">
        <v>0.65117840981338138</v>
      </c>
      <c r="K5">
        <f>RSQ(C2:C24,D2:D24)</f>
        <v>0.65117840981338104</v>
      </c>
    </row>
    <row r="6" spans="1:17" x14ac:dyDescent="0.3">
      <c r="A6">
        <v>5</v>
      </c>
      <c r="B6">
        <v>1998</v>
      </c>
      <c r="C6" s="5">
        <v>14300</v>
      </c>
      <c r="D6">
        <f t="shared" si="0"/>
        <v>1.6094379124341003</v>
      </c>
      <c r="E6" s="3">
        <f t="shared" si="1"/>
        <v>14108.648910511823</v>
      </c>
      <c r="F6" s="3">
        <f t="shared" si="2"/>
        <v>191.35108948817651</v>
      </c>
      <c r="G6" s="3">
        <f t="shared" si="3"/>
        <v>36615.239448312139</v>
      </c>
      <c r="I6" s="6" t="s">
        <v>24</v>
      </c>
      <c r="J6" s="6">
        <v>0.6345678578997328</v>
      </c>
    </row>
    <row r="7" spans="1:17" x14ac:dyDescent="0.3">
      <c r="A7">
        <v>6</v>
      </c>
      <c r="B7">
        <v>1999</v>
      </c>
      <c r="C7" s="5">
        <v>15900</v>
      </c>
      <c r="D7">
        <f t="shared" si="0"/>
        <v>1.791759469228055</v>
      </c>
      <c r="E7" s="3">
        <f t="shared" si="1"/>
        <v>15181.127125744993</v>
      </c>
      <c r="F7" s="3">
        <f t="shared" si="2"/>
        <v>718.87287425500654</v>
      </c>
      <c r="G7" s="3">
        <f t="shared" si="3"/>
        <v>516778.20933965442</v>
      </c>
      <c r="I7" s="6" t="s">
        <v>25</v>
      </c>
      <c r="J7" s="6">
        <v>3641.8216050600513</v>
      </c>
    </row>
    <row r="8" spans="1:17" ht="17.25" thickBot="1" x14ac:dyDescent="0.35">
      <c r="A8">
        <v>7</v>
      </c>
      <c r="B8">
        <v>2000</v>
      </c>
      <c r="C8" s="5">
        <v>16500</v>
      </c>
      <c r="D8">
        <f t="shared" si="0"/>
        <v>1.9459101490553132</v>
      </c>
      <c r="E8" s="3">
        <f t="shared" si="1"/>
        <v>16087.894536495842</v>
      </c>
      <c r="F8" s="3">
        <f t="shared" si="2"/>
        <v>412.10546350415825</v>
      </c>
      <c r="G8" s="3">
        <f t="shared" si="3"/>
        <v>169830.9130499771</v>
      </c>
      <c r="I8" s="7" t="s">
        <v>26</v>
      </c>
      <c r="J8" s="7">
        <v>23</v>
      </c>
    </row>
    <row r="9" spans="1:17" x14ac:dyDescent="0.3">
      <c r="A9">
        <v>8</v>
      </c>
      <c r="B9">
        <v>2001</v>
      </c>
      <c r="C9" s="5">
        <v>17100</v>
      </c>
      <c r="D9">
        <f t="shared" si="0"/>
        <v>2.0794415416798357</v>
      </c>
      <c r="E9" s="3">
        <f t="shared" si="1"/>
        <v>16873.372195626362</v>
      </c>
      <c r="F9" s="3">
        <f t="shared" si="2"/>
        <v>226.62780437363836</v>
      </c>
      <c r="G9" s="3">
        <f t="shared" si="3"/>
        <v>51360.161715216098</v>
      </c>
    </row>
    <row r="10" spans="1:17" ht="17.25" thickBot="1" x14ac:dyDescent="0.35">
      <c r="A10">
        <v>9</v>
      </c>
      <c r="B10">
        <v>2002</v>
      </c>
      <c r="C10" s="5">
        <v>18700</v>
      </c>
      <c r="D10">
        <f t="shared" si="0"/>
        <v>2.1972245773362196</v>
      </c>
      <c r="E10" s="3">
        <f t="shared" si="1"/>
        <v>17566.212593036198</v>
      </c>
      <c r="F10" s="3">
        <f t="shared" si="2"/>
        <v>1133.7874069638019</v>
      </c>
      <c r="G10" s="3">
        <f t="shared" si="3"/>
        <v>1285473.8841897019</v>
      </c>
      <c r="I10" t="s">
        <v>27</v>
      </c>
    </row>
    <row r="11" spans="1:17" x14ac:dyDescent="0.3">
      <c r="A11">
        <v>10</v>
      </c>
      <c r="B11">
        <v>2003</v>
      </c>
      <c r="C11" s="5">
        <v>18930</v>
      </c>
      <c r="D11">
        <f t="shared" si="0"/>
        <v>2.3025850929940459</v>
      </c>
      <c r="E11" s="3">
        <f t="shared" si="1"/>
        <v>18185.979447684396</v>
      </c>
      <c r="F11" s="3">
        <f t="shared" si="2"/>
        <v>744.02055231560371</v>
      </c>
      <c r="G11" s="3">
        <f t="shared" si="3"/>
        <v>553566.58226801595</v>
      </c>
      <c r="I11" s="8"/>
      <c r="J11" s="8" t="s">
        <v>31</v>
      </c>
      <c r="K11" s="8" t="s">
        <v>32</v>
      </c>
      <c r="L11" s="8" t="s">
        <v>33</v>
      </c>
      <c r="M11" s="8" t="s">
        <v>34</v>
      </c>
      <c r="N11" s="8" t="s">
        <v>35</v>
      </c>
    </row>
    <row r="12" spans="1:17" x14ac:dyDescent="0.3">
      <c r="A12">
        <v>11</v>
      </c>
      <c r="B12">
        <v>2004</v>
      </c>
      <c r="C12" s="5">
        <v>19900</v>
      </c>
      <c r="D12">
        <f t="shared" si="0"/>
        <v>2.3978952727983707</v>
      </c>
      <c r="E12" s="3">
        <f t="shared" si="1"/>
        <v>18746.62676403884</v>
      </c>
      <c r="F12" s="3">
        <f t="shared" si="2"/>
        <v>1153.3732359611604</v>
      </c>
      <c r="G12" s="3">
        <f t="shared" si="3"/>
        <v>1330269.8214315185</v>
      </c>
      <c r="I12" s="6" t="s">
        <v>28</v>
      </c>
      <c r="J12" s="6">
        <v>1</v>
      </c>
      <c r="K12" s="6">
        <v>519940043.33527446</v>
      </c>
      <c r="L12" s="6">
        <v>519940043.33527446</v>
      </c>
      <c r="M12" s="6">
        <v>39.202695563554585</v>
      </c>
      <c r="N12" s="6">
        <v>3.2848805938114503E-6</v>
      </c>
    </row>
    <row r="13" spans="1:17" x14ac:dyDescent="0.3">
      <c r="A13">
        <v>12</v>
      </c>
      <c r="B13">
        <v>2005</v>
      </c>
      <c r="C13" s="5">
        <v>17850</v>
      </c>
      <c r="D13">
        <f t="shared" si="0"/>
        <v>2.4849066497880004</v>
      </c>
      <c r="E13" s="3">
        <f t="shared" si="1"/>
        <v>19258.457662917568</v>
      </c>
      <c r="F13" s="3">
        <f t="shared" si="2"/>
        <v>-1408.4576629175681</v>
      </c>
      <c r="G13" s="3">
        <f t="shared" si="3"/>
        <v>1983752.988231218</v>
      </c>
      <c r="I13" s="6" t="s">
        <v>4</v>
      </c>
      <c r="J13" s="6">
        <v>21</v>
      </c>
      <c r="K13" s="6">
        <v>278520156.66472554</v>
      </c>
      <c r="L13" s="6">
        <v>13262864.603082169</v>
      </c>
      <c r="M13" s="6"/>
      <c r="N13" s="6"/>
    </row>
    <row r="14" spans="1:17" ht="17.25" thickBot="1" x14ac:dyDescent="0.35">
      <c r="A14">
        <v>13</v>
      </c>
      <c r="B14">
        <v>2006</v>
      </c>
      <c r="C14" s="5">
        <v>16100</v>
      </c>
      <c r="D14">
        <f t="shared" si="0"/>
        <v>2.5649493574615367</v>
      </c>
      <c r="E14" s="3">
        <f t="shared" si="1"/>
        <v>19729.29644785159</v>
      </c>
      <c r="F14" s="3">
        <f t="shared" si="2"/>
        <v>-3629.2964478515896</v>
      </c>
      <c r="G14" s="3">
        <f t="shared" si="3"/>
        <v>13171792.706388166</v>
      </c>
      <c r="I14" s="7" t="s">
        <v>29</v>
      </c>
      <c r="J14" s="7">
        <v>22</v>
      </c>
      <c r="K14" s="7">
        <v>798460200</v>
      </c>
      <c r="L14" s="7"/>
      <c r="M14" s="7"/>
      <c r="N14" s="7"/>
    </row>
    <row r="15" spans="1:17" ht="17.25" thickBot="1" x14ac:dyDescent="0.35">
      <c r="A15">
        <v>14</v>
      </c>
      <c r="B15">
        <v>2007</v>
      </c>
      <c r="C15" s="5">
        <v>15300</v>
      </c>
      <c r="D15">
        <f t="shared" si="0"/>
        <v>2.6390573296152584</v>
      </c>
      <c r="E15" s="3">
        <f t="shared" si="1"/>
        <v>20165.225073668415</v>
      </c>
      <c r="F15" s="3">
        <f t="shared" si="2"/>
        <v>-4865.2250736684146</v>
      </c>
      <c r="G15" s="3">
        <f t="shared" si="3"/>
        <v>23670415.01745183</v>
      </c>
    </row>
    <row r="16" spans="1:17" x14ac:dyDescent="0.3">
      <c r="A16">
        <v>15</v>
      </c>
      <c r="B16">
        <v>2008</v>
      </c>
      <c r="C16" s="5">
        <v>14550</v>
      </c>
      <c r="D16">
        <f t="shared" si="0"/>
        <v>2.7080502011022101</v>
      </c>
      <c r="E16" s="3">
        <f t="shared" si="1"/>
        <v>20571.064914975599</v>
      </c>
      <c r="F16" s="3">
        <f t="shared" si="2"/>
        <v>-6021.0649149755991</v>
      </c>
      <c r="G16" s="3">
        <f t="shared" si="3"/>
        <v>36253222.710350119</v>
      </c>
      <c r="I16" s="8"/>
      <c r="J16" s="8" t="s">
        <v>36</v>
      </c>
      <c r="K16" s="8" t="s">
        <v>25</v>
      </c>
      <c r="L16" s="8" t="s">
        <v>37</v>
      </c>
      <c r="M16" s="8" t="s">
        <v>38</v>
      </c>
      <c r="N16" s="8" t="s">
        <v>39</v>
      </c>
      <c r="O16" s="8" t="s">
        <v>40</v>
      </c>
      <c r="P16" s="8" t="s">
        <v>41</v>
      </c>
      <c r="Q16" s="8" t="s">
        <v>42</v>
      </c>
    </row>
    <row r="17" spans="1:17" x14ac:dyDescent="0.3">
      <c r="A17">
        <v>16</v>
      </c>
      <c r="B17">
        <v>2009</v>
      </c>
      <c r="C17" s="5">
        <v>16400</v>
      </c>
      <c r="D17">
        <f t="shared" si="0"/>
        <v>2.7725887222397811</v>
      </c>
      <c r="E17" s="3">
        <f t="shared" si="1"/>
        <v>20950.702732798934</v>
      </c>
      <c r="F17" s="3">
        <f t="shared" si="2"/>
        <v>-4550.7027327989344</v>
      </c>
      <c r="G17" s="3">
        <f t="shared" si="3"/>
        <v>20708895.362303689</v>
      </c>
      <c r="I17" s="6" t="s">
        <v>30</v>
      </c>
      <c r="J17" s="6">
        <v>4641.3805841086469</v>
      </c>
      <c r="K17" s="6">
        <v>2240.6045943161848</v>
      </c>
      <c r="L17" s="6">
        <v>2.0714857926662247</v>
      </c>
      <c r="M17" s="6">
        <v>5.0822915466411898E-2</v>
      </c>
      <c r="N17" s="6">
        <v>-18.211750791738268</v>
      </c>
      <c r="O17" s="6">
        <v>9300.9729190090329</v>
      </c>
      <c r="P17" s="6">
        <v>-18.211750791738268</v>
      </c>
      <c r="Q17" s="6">
        <v>9300.9729190090329</v>
      </c>
    </row>
    <row r="18" spans="1:17" ht="17.25" thickBot="1" x14ac:dyDescent="0.35">
      <c r="A18">
        <v>17</v>
      </c>
      <c r="B18">
        <v>2010</v>
      </c>
      <c r="C18" s="5">
        <v>17520</v>
      </c>
      <c r="D18">
        <f t="shared" si="0"/>
        <v>2.8332133440562162</v>
      </c>
      <c r="E18" s="3">
        <f t="shared" si="1"/>
        <v>21307.317646296826</v>
      </c>
      <c r="F18" s="3">
        <f t="shared" si="2"/>
        <v>-3787.3176462968258</v>
      </c>
      <c r="G18" s="3">
        <f t="shared" si="3"/>
        <v>14343774.953951329</v>
      </c>
      <c r="I18" s="7" t="s">
        <v>17</v>
      </c>
      <c r="J18" s="7">
        <v>5882.3445460440034</v>
      </c>
      <c r="K18" s="7">
        <v>939.49071823928136</v>
      </c>
      <c r="L18" s="7">
        <v>6.2612055998469307</v>
      </c>
      <c r="M18" s="7">
        <v>3.2848805938114621E-6</v>
      </c>
      <c r="N18" s="7">
        <v>3928.5666414004418</v>
      </c>
      <c r="O18" s="7">
        <v>7836.1224506875651</v>
      </c>
      <c r="P18" s="7">
        <v>3928.5666414004418</v>
      </c>
      <c r="Q18" s="7">
        <v>7836.1224506875651</v>
      </c>
    </row>
    <row r="19" spans="1:17" x14ac:dyDescent="0.3">
      <c r="A19">
        <v>18</v>
      </c>
      <c r="B19">
        <v>2011</v>
      </c>
      <c r="C19" s="5">
        <v>18460</v>
      </c>
      <c r="D19">
        <f t="shared" si="0"/>
        <v>2.8903717578961645</v>
      </c>
      <c r="E19" s="3">
        <f t="shared" si="1"/>
        <v>21643.543130208767</v>
      </c>
      <c r="F19" s="3">
        <f t="shared" si="2"/>
        <v>-3183.5431302087673</v>
      </c>
      <c r="G19" s="3">
        <f t="shared" si="3"/>
        <v>10134946.861899436</v>
      </c>
    </row>
    <row r="20" spans="1:17" x14ac:dyDescent="0.3">
      <c r="A20">
        <v>19</v>
      </c>
      <c r="B20">
        <v>2012</v>
      </c>
      <c r="C20" s="5">
        <v>21800</v>
      </c>
      <c r="D20">
        <f t="shared" si="0"/>
        <v>2.9444389791664403</v>
      </c>
      <c r="E20" s="3">
        <f t="shared" si="1"/>
        <v>21961.585154367727</v>
      </c>
      <c r="F20" s="3">
        <f t="shared" si="2"/>
        <v>-161.58515436772723</v>
      </c>
      <c r="G20" s="3">
        <f t="shared" si="3"/>
        <v>26109.762112042237</v>
      </c>
    </row>
    <row r="21" spans="1:17" x14ac:dyDescent="0.3">
      <c r="A21">
        <v>20</v>
      </c>
      <c r="B21">
        <v>2013</v>
      </c>
      <c r="C21" s="5">
        <v>23200</v>
      </c>
      <c r="D21">
        <f t="shared" si="0"/>
        <v>2.9957322735539909</v>
      </c>
      <c r="E21" s="3">
        <f t="shared" si="1"/>
        <v>22263.309984856969</v>
      </c>
      <c r="F21" s="3">
        <f t="shared" si="2"/>
        <v>936.69001514303091</v>
      </c>
      <c r="G21" s="3">
        <f t="shared" si="3"/>
        <v>877388.18446865142</v>
      </c>
    </row>
    <row r="22" spans="1:17" x14ac:dyDescent="0.3">
      <c r="A22">
        <v>21</v>
      </c>
      <c r="B22">
        <v>2014</v>
      </c>
      <c r="C22" s="5">
        <v>26750</v>
      </c>
      <c r="D22">
        <f t="shared" si="0"/>
        <v>3.044522437723423</v>
      </c>
      <c r="E22" s="3">
        <f t="shared" si="1"/>
        <v>22550.310540959617</v>
      </c>
      <c r="F22" s="3">
        <f t="shared" si="2"/>
        <v>4199.6894590403826</v>
      </c>
      <c r="G22" s="3">
        <f t="shared" si="3"/>
        <v>17637391.552374903</v>
      </c>
      <c r="I22" t="s">
        <v>43</v>
      </c>
    </row>
    <row r="23" spans="1:17" ht="17.25" thickBot="1" x14ac:dyDescent="0.35">
      <c r="A23">
        <v>22</v>
      </c>
      <c r="B23">
        <v>2015</v>
      </c>
      <c r="C23" s="5">
        <v>29540</v>
      </c>
      <c r="D23">
        <f t="shared" si="0"/>
        <v>3.0910424533583161</v>
      </c>
      <c r="E23" s="3">
        <f t="shared" si="1"/>
        <v>22823.957301211412</v>
      </c>
      <c r="F23" s="3">
        <f t="shared" si="2"/>
        <v>6716.0426987885876</v>
      </c>
      <c r="G23" s="3">
        <f t="shared" si="3"/>
        <v>45105229.531951495</v>
      </c>
    </row>
    <row r="24" spans="1:17" x14ac:dyDescent="0.3">
      <c r="A24">
        <v>23</v>
      </c>
      <c r="B24">
        <v>2016</v>
      </c>
      <c r="C24" s="5">
        <v>32350</v>
      </c>
      <c r="D24">
        <f t="shared" si="0"/>
        <v>3.1354942159291497</v>
      </c>
      <c r="E24" s="3">
        <f t="shared" si="1"/>
        <v>23085.437884332001</v>
      </c>
      <c r="F24" s="3">
        <f t="shared" si="2"/>
        <v>9264.562115667999</v>
      </c>
      <c r="G24" s="3">
        <f t="shared" si="3"/>
        <v>85832111.195070714</v>
      </c>
      <c r="I24" s="8" t="s">
        <v>26</v>
      </c>
      <c r="J24" s="8" t="s">
        <v>44</v>
      </c>
      <c r="K24" s="8" t="s">
        <v>4</v>
      </c>
      <c r="L24" s="8" t="s">
        <v>45</v>
      </c>
    </row>
    <row r="25" spans="1:17" x14ac:dyDescent="0.3">
      <c r="G25" t="s">
        <v>48</v>
      </c>
      <c r="I25" s="6">
        <v>1</v>
      </c>
      <c r="J25" s="6">
        <v>4641.3805841086469</v>
      </c>
      <c r="K25" s="6">
        <v>2188.6194158913531</v>
      </c>
      <c r="L25" s="6">
        <v>0.61511068714946937</v>
      </c>
    </row>
    <row r="26" spans="1:17" x14ac:dyDescent="0.3">
      <c r="G26" s="3">
        <f>AVERAGE(G2:G24)</f>
        <v>12109572.028901111</v>
      </c>
      <c r="I26" s="6">
        <v>2</v>
      </c>
      <c r="J26" s="6">
        <v>8718.7111212812197</v>
      </c>
      <c r="K26" s="6">
        <v>-178.71112128121968</v>
      </c>
      <c r="L26" s="6">
        <v>-5.0226695337879691E-2</v>
      </c>
    </row>
    <row r="27" spans="1:17" x14ac:dyDescent="0.3">
      <c r="I27" s="6">
        <v>3</v>
      </c>
      <c r="J27" s="6">
        <v>11103.796588572422</v>
      </c>
      <c r="K27" s="6">
        <v>-3.796588572422479</v>
      </c>
      <c r="L27" s="6">
        <v>-1.0670298310661353E-3</v>
      </c>
    </row>
    <row r="28" spans="1:17" x14ac:dyDescent="0.3">
      <c r="I28" s="6">
        <v>4</v>
      </c>
      <c r="J28" s="6">
        <v>12796.041658453792</v>
      </c>
      <c r="K28" s="6">
        <v>-96.041658453792479</v>
      </c>
      <c r="L28" s="6">
        <v>-2.699247301634081E-2</v>
      </c>
    </row>
    <row r="29" spans="1:17" x14ac:dyDescent="0.3">
      <c r="I29" s="6">
        <v>5</v>
      </c>
      <c r="J29" s="6">
        <v>14108.648910511823</v>
      </c>
      <c r="K29" s="6">
        <v>191.35108948817651</v>
      </c>
      <c r="L29" s="6">
        <v>5.3779153784001159E-2</v>
      </c>
    </row>
    <row r="30" spans="1:17" x14ac:dyDescent="0.3">
      <c r="I30" s="6">
        <v>6</v>
      </c>
      <c r="J30" s="6">
        <v>15181.127125744993</v>
      </c>
      <c r="K30" s="6">
        <v>718.87287425500654</v>
      </c>
      <c r="L30" s="6">
        <v>0.20203895864463176</v>
      </c>
    </row>
    <row r="31" spans="1:17" x14ac:dyDescent="0.3">
      <c r="I31" s="6">
        <v>7</v>
      </c>
      <c r="J31" s="6">
        <v>16087.894536495842</v>
      </c>
      <c r="K31" s="6">
        <v>412.10546350415825</v>
      </c>
      <c r="L31" s="6">
        <v>0.11582208994104851</v>
      </c>
    </row>
    <row r="32" spans="1:17" x14ac:dyDescent="0.3">
      <c r="I32" s="6">
        <v>8</v>
      </c>
      <c r="J32" s="6">
        <v>16873.372195626362</v>
      </c>
      <c r="K32" s="6">
        <v>226.62780437363836</v>
      </c>
      <c r="L32" s="6">
        <v>6.3693661613008518E-2</v>
      </c>
    </row>
    <row r="33" spans="9:12" x14ac:dyDescent="0.3">
      <c r="I33" s="6">
        <v>9</v>
      </c>
      <c r="J33" s="6">
        <v>17566.212593036198</v>
      </c>
      <c r="K33" s="6">
        <v>1133.7874069638019</v>
      </c>
      <c r="L33" s="6">
        <v>0.31865053645925423</v>
      </c>
    </row>
    <row r="34" spans="9:12" x14ac:dyDescent="0.3">
      <c r="I34" s="6">
        <v>10</v>
      </c>
      <c r="J34" s="6">
        <v>18185.979447684396</v>
      </c>
      <c r="K34" s="6">
        <v>744.02055231560371</v>
      </c>
      <c r="L34" s="6">
        <v>0.20910670437500017</v>
      </c>
    </row>
    <row r="35" spans="9:12" x14ac:dyDescent="0.3">
      <c r="I35" s="6">
        <v>11</v>
      </c>
      <c r="J35" s="6">
        <v>18746.62676403884</v>
      </c>
      <c r="K35" s="6">
        <v>1153.3732359611604</v>
      </c>
      <c r="L35" s="6">
        <v>0.32415512654261081</v>
      </c>
    </row>
    <row r="36" spans="9:12" x14ac:dyDescent="0.3">
      <c r="I36" s="6">
        <v>12</v>
      </c>
      <c r="J36" s="6">
        <v>19258.457662917568</v>
      </c>
      <c r="K36" s="6">
        <v>-1408.4576629175681</v>
      </c>
      <c r="L36" s="6">
        <v>-0.39584651153490841</v>
      </c>
    </row>
    <row r="37" spans="9:12" x14ac:dyDescent="0.3">
      <c r="I37" s="6">
        <v>13</v>
      </c>
      <c r="J37" s="6">
        <v>19729.296447851586</v>
      </c>
      <c r="K37" s="6">
        <v>-3629.296447851586</v>
      </c>
      <c r="L37" s="6">
        <v>-1.0200124405813726</v>
      </c>
    </row>
    <row r="38" spans="9:12" x14ac:dyDescent="0.3">
      <c r="I38" s="6">
        <v>14</v>
      </c>
      <c r="J38" s="6">
        <v>20165.225073668415</v>
      </c>
      <c r="K38" s="6">
        <v>-4865.2250736684146</v>
      </c>
      <c r="L38" s="6">
        <v>-1.3673697292784899</v>
      </c>
    </row>
    <row r="39" spans="9:12" x14ac:dyDescent="0.3">
      <c r="I39" s="6">
        <v>15</v>
      </c>
      <c r="J39" s="6">
        <v>20571.064914975599</v>
      </c>
      <c r="K39" s="6">
        <v>-6021.0649149755991</v>
      </c>
      <c r="L39" s="6">
        <v>-1.6922180943523424</v>
      </c>
    </row>
    <row r="40" spans="9:12" x14ac:dyDescent="0.3">
      <c r="I40" s="6">
        <v>16</v>
      </c>
      <c r="J40" s="6">
        <v>20950.702732798934</v>
      </c>
      <c r="K40" s="6">
        <v>-4550.7027327989344</v>
      </c>
      <c r="L40" s="6">
        <v>-1.2789733402985937</v>
      </c>
    </row>
    <row r="41" spans="9:12" x14ac:dyDescent="0.3">
      <c r="I41" s="6">
        <v>17</v>
      </c>
      <c r="J41" s="6">
        <v>21307.317646296822</v>
      </c>
      <c r="K41" s="6">
        <v>-3787.3176462968222</v>
      </c>
      <c r="L41" s="6">
        <v>-1.0644242406659687</v>
      </c>
    </row>
    <row r="42" spans="9:12" x14ac:dyDescent="0.3">
      <c r="I42" s="6">
        <v>18</v>
      </c>
      <c r="J42" s="6">
        <v>21643.543130208767</v>
      </c>
      <c r="K42" s="6">
        <v>-3183.5431302087673</v>
      </c>
      <c r="L42" s="6">
        <v>-0.89473363352904545</v>
      </c>
    </row>
    <row r="43" spans="9:12" x14ac:dyDescent="0.3">
      <c r="I43" s="6">
        <v>19</v>
      </c>
      <c r="J43" s="6">
        <v>21961.585154367731</v>
      </c>
      <c r="K43" s="6">
        <v>-161.58515436773087</v>
      </c>
      <c r="L43" s="6">
        <v>-4.5413448594400135E-2</v>
      </c>
    </row>
    <row r="44" spans="9:12" x14ac:dyDescent="0.3">
      <c r="I44" s="6">
        <v>20</v>
      </c>
      <c r="J44" s="6">
        <v>22263.309984856969</v>
      </c>
      <c r="K44" s="6">
        <v>936.69001514303091</v>
      </c>
      <c r="L44" s="6">
        <v>0.26325638650428507</v>
      </c>
    </row>
    <row r="45" spans="9:12" x14ac:dyDescent="0.3">
      <c r="I45" s="6">
        <v>21</v>
      </c>
      <c r="J45" s="6">
        <v>22550.310540959617</v>
      </c>
      <c r="K45" s="6">
        <v>4199.6894590403826</v>
      </c>
      <c r="L45" s="6">
        <v>1.1803211879634314</v>
      </c>
    </row>
    <row r="46" spans="9:12" x14ac:dyDescent="0.3">
      <c r="I46" s="6">
        <v>22</v>
      </c>
      <c r="J46" s="6">
        <v>22823.957301211412</v>
      </c>
      <c r="K46" s="6">
        <v>6716.0426987885876</v>
      </c>
      <c r="L46" s="6">
        <v>1.8875413465591317</v>
      </c>
    </row>
    <row r="47" spans="9:12" ht="17.25" thickBot="1" x14ac:dyDescent="0.35">
      <c r="I47" s="7">
        <v>23</v>
      </c>
      <c r="J47" s="7">
        <v>23085.437884332001</v>
      </c>
      <c r="K47" s="7">
        <v>9264.562115667999</v>
      </c>
      <c r="L47" s="7">
        <v>2.6038017974845471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sqref="A1:C24"/>
    </sheetView>
  </sheetViews>
  <sheetFormatPr defaultRowHeight="16.5" x14ac:dyDescent="0.3"/>
  <sheetData>
    <row r="1" spans="1:15" x14ac:dyDescent="0.3">
      <c r="A1" s="2" t="s">
        <v>1</v>
      </c>
      <c r="B1" s="2" t="s">
        <v>2</v>
      </c>
      <c r="C1" s="2" t="s">
        <v>0</v>
      </c>
      <c r="D1" s="2" t="s">
        <v>50</v>
      </c>
      <c r="E1" s="2" t="s">
        <v>52</v>
      </c>
      <c r="G1" t="s">
        <v>20</v>
      </c>
    </row>
    <row r="2" spans="1:15" ht="17.25" thickBot="1" x14ac:dyDescent="0.35">
      <c r="A2">
        <v>1</v>
      </c>
      <c r="B2">
        <v>1994</v>
      </c>
      <c r="C2" s="1">
        <v>6830</v>
      </c>
      <c r="D2">
        <f>A2</f>
        <v>1</v>
      </c>
      <c r="E2">
        <f>D2^2</f>
        <v>1</v>
      </c>
    </row>
    <row r="3" spans="1:15" x14ac:dyDescent="0.3">
      <c r="A3">
        <v>2</v>
      </c>
      <c r="B3">
        <v>1995</v>
      </c>
      <c r="C3" s="1">
        <v>8540</v>
      </c>
      <c r="D3">
        <f t="shared" ref="D3:D24" si="0">A3</f>
        <v>2</v>
      </c>
      <c r="E3">
        <f t="shared" ref="E3:E24" si="1">D3^2</f>
        <v>4</v>
      </c>
      <c r="G3" s="9" t="s">
        <v>21</v>
      </c>
      <c r="H3" s="9"/>
    </row>
    <row r="4" spans="1:15" x14ac:dyDescent="0.3">
      <c r="A4">
        <v>3</v>
      </c>
      <c r="B4">
        <v>1996</v>
      </c>
      <c r="C4" s="1">
        <v>11100</v>
      </c>
      <c r="D4">
        <f t="shared" si="0"/>
        <v>3</v>
      </c>
      <c r="E4">
        <f t="shared" si="1"/>
        <v>9</v>
      </c>
      <c r="G4" s="6" t="s">
        <v>22</v>
      </c>
      <c r="H4" s="6">
        <v>0.8587569132236017</v>
      </c>
    </row>
    <row r="5" spans="1:15" x14ac:dyDescent="0.3">
      <c r="A5">
        <v>4</v>
      </c>
      <c r="B5">
        <v>1997</v>
      </c>
      <c r="C5" s="1">
        <v>12700</v>
      </c>
      <c r="D5">
        <f t="shared" si="0"/>
        <v>4</v>
      </c>
      <c r="E5">
        <f t="shared" si="1"/>
        <v>16</v>
      </c>
      <c r="G5" s="6" t="s">
        <v>23</v>
      </c>
      <c r="H5" s="6">
        <v>0.73746343600932851</v>
      </c>
    </row>
    <row r="6" spans="1:15" x14ac:dyDescent="0.3">
      <c r="A6">
        <v>5</v>
      </c>
      <c r="B6">
        <v>1998</v>
      </c>
      <c r="C6" s="1">
        <v>14300</v>
      </c>
      <c r="D6">
        <f t="shared" si="0"/>
        <v>5</v>
      </c>
      <c r="E6">
        <f t="shared" si="1"/>
        <v>25</v>
      </c>
      <c r="G6" s="6" t="s">
        <v>24</v>
      </c>
      <c r="H6" s="6">
        <v>0.71120977961026133</v>
      </c>
    </row>
    <row r="7" spans="1:15" x14ac:dyDescent="0.3">
      <c r="A7">
        <v>6</v>
      </c>
      <c r="B7">
        <v>1999</v>
      </c>
      <c r="C7" s="1">
        <v>15900</v>
      </c>
      <c r="D7">
        <f t="shared" si="0"/>
        <v>6</v>
      </c>
      <c r="E7">
        <f t="shared" si="1"/>
        <v>36</v>
      </c>
      <c r="G7" s="6" t="s">
        <v>25</v>
      </c>
      <c r="H7" s="6">
        <v>3237.4758484914164</v>
      </c>
    </row>
    <row r="8" spans="1:15" ht="17.25" thickBot="1" x14ac:dyDescent="0.35">
      <c r="A8">
        <v>7</v>
      </c>
      <c r="B8">
        <v>2000</v>
      </c>
      <c r="C8" s="1">
        <v>16500</v>
      </c>
      <c r="D8">
        <f t="shared" si="0"/>
        <v>7</v>
      </c>
      <c r="E8">
        <f t="shared" si="1"/>
        <v>49</v>
      </c>
      <c r="G8" s="7" t="s">
        <v>26</v>
      </c>
      <c r="H8" s="7">
        <v>23</v>
      </c>
    </row>
    <row r="9" spans="1:15" x14ac:dyDescent="0.3">
      <c r="A9">
        <v>8</v>
      </c>
      <c r="B9">
        <v>2001</v>
      </c>
      <c r="C9" s="1">
        <v>17100</v>
      </c>
      <c r="D9">
        <f t="shared" si="0"/>
        <v>8</v>
      </c>
      <c r="E9">
        <f t="shared" si="1"/>
        <v>64</v>
      </c>
    </row>
    <row r="10" spans="1:15" ht="17.25" thickBot="1" x14ac:dyDescent="0.35">
      <c r="A10">
        <v>9</v>
      </c>
      <c r="B10">
        <v>2002</v>
      </c>
      <c r="C10" s="1">
        <v>18700</v>
      </c>
      <c r="D10">
        <f t="shared" si="0"/>
        <v>9</v>
      </c>
      <c r="E10">
        <f t="shared" si="1"/>
        <v>81</v>
      </c>
      <c r="G10" t="s">
        <v>27</v>
      </c>
    </row>
    <row r="11" spans="1:15" x14ac:dyDescent="0.3">
      <c r="A11">
        <v>10</v>
      </c>
      <c r="B11">
        <v>2003</v>
      </c>
      <c r="C11" s="1">
        <v>18930</v>
      </c>
      <c r="D11">
        <f t="shared" si="0"/>
        <v>10</v>
      </c>
      <c r="E11">
        <f t="shared" si="1"/>
        <v>100</v>
      </c>
      <c r="G11" s="8"/>
      <c r="H11" s="8" t="s">
        <v>31</v>
      </c>
      <c r="I11" s="8" t="s">
        <v>32</v>
      </c>
      <c r="J11" s="8" t="s">
        <v>33</v>
      </c>
      <c r="K11" s="8" t="s">
        <v>34</v>
      </c>
      <c r="L11" s="8" t="s">
        <v>35</v>
      </c>
    </row>
    <row r="12" spans="1:15" x14ac:dyDescent="0.3">
      <c r="A12">
        <v>11</v>
      </c>
      <c r="B12">
        <v>2004</v>
      </c>
      <c r="C12" s="1">
        <v>19900</v>
      </c>
      <c r="D12">
        <f t="shared" si="0"/>
        <v>11</v>
      </c>
      <c r="E12">
        <f t="shared" si="1"/>
        <v>121</v>
      </c>
      <c r="G12" s="6" t="s">
        <v>28</v>
      </c>
      <c r="H12" s="6">
        <v>2</v>
      </c>
      <c r="I12" s="6">
        <v>588835202.60869563</v>
      </c>
      <c r="J12" s="6">
        <v>294417601.30434781</v>
      </c>
      <c r="K12" s="6">
        <v>28.08993249548022</v>
      </c>
      <c r="L12" s="6">
        <v>1.5556001276978416E-6</v>
      </c>
    </row>
    <row r="13" spans="1:15" x14ac:dyDescent="0.3">
      <c r="A13">
        <v>12</v>
      </c>
      <c r="B13">
        <v>2005</v>
      </c>
      <c r="C13" s="1">
        <v>17850</v>
      </c>
      <c r="D13">
        <f t="shared" si="0"/>
        <v>12</v>
      </c>
      <c r="E13">
        <f t="shared" si="1"/>
        <v>144</v>
      </c>
      <c r="G13" s="6" t="s">
        <v>4</v>
      </c>
      <c r="H13" s="6">
        <v>20</v>
      </c>
      <c r="I13" s="6">
        <v>209624997.39130434</v>
      </c>
      <c r="J13" s="6">
        <v>10481249.869565217</v>
      </c>
      <c r="K13" s="6"/>
      <c r="L13" s="6"/>
    </row>
    <row r="14" spans="1:15" ht="17.25" thickBot="1" x14ac:dyDescent="0.35">
      <c r="A14">
        <v>13</v>
      </c>
      <c r="B14">
        <v>2006</v>
      </c>
      <c r="C14" s="1">
        <v>16100</v>
      </c>
      <c r="D14">
        <f t="shared" si="0"/>
        <v>13</v>
      </c>
      <c r="E14">
        <f t="shared" si="1"/>
        <v>169</v>
      </c>
      <c r="G14" s="7" t="s">
        <v>29</v>
      </c>
      <c r="H14" s="7">
        <v>22</v>
      </c>
      <c r="I14" s="7">
        <v>798460200</v>
      </c>
      <c r="J14" s="7"/>
      <c r="K14" s="7"/>
      <c r="L14" s="7"/>
    </row>
    <row r="15" spans="1:15" ht="17.25" thickBot="1" x14ac:dyDescent="0.35">
      <c r="A15">
        <v>14</v>
      </c>
      <c r="B15">
        <v>2007</v>
      </c>
      <c r="C15" s="1">
        <v>15300</v>
      </c>
      <c r="D15">
        <f t="shared" si="0"/>
        <v>14</v>
      </c>
      <c r="E15">
        <f t="shared" si="1"/>
        <v>196</v>
      </c>
    </row>
    <row r="16" spans="1:15" x14ac:dyDescent="0.3">
      <c r="A16">
        <v>15</v>
      </c>
      <c r="B16">
        <v>2008</v>
      </c>
      <c r="C16" s="1">
        <v>14550</v>
      </c>
      <c r="D16">
        <f t="shared" si="0"/>
        <v>15</v>
      </c>
      <c r="E16">
        <f t="shared" si="1"/>
        <v>225</v>
      </c>
      <c r="G16" s="8"/>
      <c r="H16" s="8" t="s">
        <v>36</v>
      </c>
      <c r="I16" s="8" t="s">
        <v>25</v>
      </c>
      <c r="J16" s="8" t="s">
        <v>37</v>
      </c>
      <c r="K16" s="8" t="s">
        <v>38</v>
      </c>
      <c r="L16" s="8" t="s">
        <v>39</v>
      </c>
      <c r="M16" s="8" t="s">
        <v>40</v>
      </c>
      <c r="N16" s="8" t="s">
        <v>41</v>
      </c>
      <c r="O16" s="8" t="s">
        <v>42</v>
      </c>
    </row>
    <row r="17" spans="1:15" x14ac:dyDescent="0.3">
      <c r="A17">
        <v>16</v>
      </c>
      <c r="B17">
        <v>2009</v>
      </c>
      <c r="C17" s="1">
        <v>16400</v>
      </c>
      <c r="D17">
        <f t="shared" si="0"/>
        <v>16</v>
      </c>
      <c r="E17">
        <f t="shared" si="1"/>
        <v>256</v>
      </c>
      <c r="G17" s="6" t="s">
        <v>30</v>
      </c>
      <c r="H17" s="6">
        <v>10842.134387351778</v>
      </c>
      <c r="I17" s="6">
        <v>2215.0040362908207</v>
      </c>
      <c r="J17" s="6">
        <v>4.8948598782274413</v>
      </c>
      <c r="K17" s="6">
        <v>8.7556738030293536E-5</v>
      </c>
      <c r="L17" s="6">
        <v>6221.7169321027732</v>
      </c>
      <c r="M17" s="6">
        <v>15462.551842600784</v>
      </c>
      <c r="N17" s="6">
        <v>6221.7169321027732</v>
      </c>
      <c r="O17" s="6">
        <v>15462.551842600784</v>
      </c>
    </row>
    <row r="18" spans="1:15" x14ac:dyDescent="0.3">
      <c r="A18">
        <v>17</v>
      </c>
      <c r="B18">
        <v>2010</v>
      </c>
      <c r="C18" s="1">
        <v>17520</v>
      </c>
      <c r="D18">
        <f t="shared" si="0"/>
        <v>17</v>
      </c>
      <c r="E18">
        <f t="shared" si="1"/>
        <v>289</v>
      </c>
      <c r="G18" s="6" t="s">
        <v>49</v>
      </c>
      <c r="H18" s="6">
        <v>263.50592885375499</v>
      </c>
      <c r="I18" s="6">
        <v>425.20940701801345</v>
      </c>
      <c r="J18" s="6">
        <v>0.61970860593540888</v>
      </c>
      <c r="K18" s="6">
        <v>0.54244609162153068</v>
      </c>
      <c r="L18" s="6">
        <v>-623.46535161941461</v>
      </c>
      <c r="M18" s="6">
        <v>1150.4772093269246</v>
      </c>
      <c r="N18" s="6">
        <v>-623.46535161941461</v>
      </c>
      <c r="O18" s="6">
        <v>1150.4772093269246</v>
      </c>
    </row>
    <row r="19" spans="1:15" ht="17.25" thickBot="1" x14ac:dyDescent="0.35">
      <c r="A19">
        <v>18</v>
      </c>
      <c r="B19">
        <v>2011</v>
      </c>
      <c r="C19" s="1">
        <v>18460</v>
      </c>
      <c r="D19">
        <f t="shared" si="0"/>
        <v>18</v>
      </c>
      <c r="E19">
        <f t="shared" si="1"/>
        <v>324</v>
      </c>
      <c r="G19" s="7" t="s">
        <v>51</v>
      </c>
      <c r="H19" s="7">
        <v>20.403162055335969</v>
      </c>
      <c r="I19" s="7">
        <v>17.202131324987388</v>
      </c>
      <c r="J19" s="7">
        <v>1.1860833794297829</v>
      </c>
      <c r="K19" s="7">
        <v>0.24948939640060222</v>
      </c>
      <c r="L19" s="7">
        <v>-15.479855103654842</v>
      </c>
      <c r="M19" s="7">
        <v>56.286179214326779</v>
      </c>
      <c r="N19" s="7">
        <v>-15.479855103654842</v>
      </c>
      <c r="O19" s="7">
        <v>56.286179214326779</v>
      </c>
    </row>
    <row r="20" spans="1:15" x14ac:dyDescent="0.3">
      <c r="A20">
        <v>19</v>
      </c>
      <c r="B20">
        <v>2012</v>
      </c>
      <c r="C20" s="1">
        <v>21800</v>
      </c>
      <c r="D20">
        <f t="shared" si="0"/>
        <v>19</v>
      </c>
      <c r="E20">
        <f t="shared" si="1"/>
        <v>361</v>
      </c>
    </row>
    <row r="21" spans="1:15" x14ac:dyDescent="0.3">
      <c r="A21">
        <v>20</v>
      </c>
      <c r="B21">
        <v>2013</v>
      </c>
      <c r="C21" s="1">
        <v>23200</v>
      </c>
      <c r="D21">
        <f t="shared" si="0"/>
        <v>20</v>
      </c>
      <c r="E21">
        <f t="shared" si="1"/>
        <v>400</v>
      </c>
    </row>
    <row r="22" spans="1:15" x14ac:dyDescent="0.3">
      <c r="A22">
        <v>21</v>
      </c>
      <c r="B22">
        <v>2014</v>
      </c>
      <c r="C22" s="1">
        <v>26750</v>
      </c>
      <c r="D22">
        <f t="shared" si="0"/>
        <v>21</v>
      </c>
      <c r="E22">
        <f t="shared" si="1"/>
        <v>441</v>
      </c>
    </row>
    <row r="23" spans="1:15" x14ac:dyDescent="0.3">
      <c r="A23">
        <v>22</v>
      </c>
      <c r="B23">
        <v>2015</v>
      </c>
      <c r="C23" s="1">
        <v>29540</v>
      </c>
      <c r="D23">
        <f t="shared" si="0"/>
        <v>22</v>
      </c>
      <c r="E23">
        <f t="shared" si="1"/>
        <v>484</v>
      </c>
      <c r="G23" t="s">
        <v>43</v>
      </c>
    </row>
    <row r="24" spans="1:15" ht="17.25" thickBot="1" x14ac:dyDescent="0.35">
      <c r="A24">
        <v>23</v>
      </c>
      <c r="B24">
        <v>2016</v>
      </c>
      <c r="C24" s="1">
        <v>32350</v>
      </c>
      <c r="D24">
        <f t="shared" si="0"/>
        <v>23</v>
      </c>
      <c r="E24">
        <f t="shared" si="1"/>
        <v>529</v>
      </c>
    </row>
    <row r="25" spans="1:15" x14ac:dyDescent="0.3">
      <c r="G25" s="8" t="s">
        <v>26</v>
      </c>
      <c r="H25" s="8" t="s">
        <v>44</v>
      </c>
      <c r="I25" s="8" t="s">
        <v>4</v>
      </c>
      <c r="J25" s="8" t="s">
        <v>45</v>
      </c>
    </row>
    <row r="26" spans="1:15" x14ac:dyDescent="0.3">
      <c r="G26" s="6">
        <v>1</v>
      </c>
      <c r="H26" s="6">
        <v>11126.043478260868</v>
      </c>
      <c r="I26" s="6">
        <v>-4296.0434782608681</v>
      </c>
      <c r="J26" s="6">
        <v>-1.3917411659528611</v>
      </c>
    </row>
    <row r="27" spans="1:15" x14ac:dyDescent="0.3">
      <c r="G27" s="6">
        <v>2</v>
      </c>
      <c r="H27" s="6">
        <v>11450.758893280632</v>
      </c>
      <c r="I27" s="6">
        <v>-2910.758893280632</v>
      </c>
      <c r="J27" s="6">
        <v>-0.94296600964150123</v>
      </c>
    </row>
    <row r="28" spans="1:15" x14ac:dyDescent="0.3">
      <c r="G28" s="6">
        <v>3</v>
      </c>
      <c r="H28" s="6">
        <v>11816.280632411068</v>
      </c>
      <c r="I28" s="6">
        <v>-716.28063241106793</v>
      </c>
      <c r="J28" s="6">
        <v>-0.23204542680857362</v>
      </c>
    </row>
    <row r="29" spans="1:15" x14ac:dyDescent="0.3">
      <c r="G29" s="6">
        <v>4</v>
      </c>
      <c r="H29" s="6">
        <v>12222.608695652174</v>
      </c>
      <c r="I29" s="6">
        <v>477.39130434782601</v>
      </c>
      <c r="J29" s="6">
        <v>0.154655122530968</v>
      </c>
    </row>
    <row r="30" spans="1:15" x14ac:dyDescent="0.3">
      <c r="G30" s="6">
        <v>5</v>
      </c>
      <c r="H30" s="6">
        <v>12669.743083003952</v>
      </c>
      <c r="I30" s="6">
        <v>1630.2569169960479</v>
      </c>
      <c r="J30" s="6">
        <v>0.52813610335743033</v>
      </c>
    </row>
    <row r="31" spans="1:15" x14ac:dyDescent="0.3">
      <c r="G31" s="6">
        <v>6</v>
      </c>
      <c r="H31" s="6">
        <v>13157.683794466402</v>
      </c>
      <c r="I31" s="6">
        <v>2742.3162055335979</v>
      </c>
      <c r="J31" s="6">
        <v>0.88839751567081338</v>
      </c>
    </row>
    <row r="32" spans="1:15" x14ac:dyDescent="0.3">
      <c r="G32" s="6">
        <v>7</v>
      </c>
      <c r="H32" s="6">
        <v>13686.430830039526</v>
      </c>
      <c r="I32" s="6">
        <v>2813.569169960474</v>
      </c>
      <c r="J32" s="6">
        <v>0.91148054178329652</v>
      </c>
    </row>
    <row r="33" spans="7:10" x14ac:dyDescent="0.3">
      <c r="G33" s="6">
        <v>8</v>
      </c>
      <c r="H33" s="6">
        <v>14255.98418972332</v>
      </c>
      <c r="I33" s="6">
        <v>2844.01581027668</v>
      </c>
      <c r="J33" s="6">
        <v>0.92134399938270095</v>
      </c>
    </row>
    <row r="34" spans="7:10" x14ac:dyDescent="0.3">
      <c r="G34" s="6">
        <v>9</v>
      </c>
      <c r="H34" s="6">
        <v>14866.343873517786</v>
      </c>
      <c r="I34" s="6">
        <v>3833.6561264822139</v>
      </c>
      <c r="J34" s="6">
        <v>1.2419467061568461</v>
      </c>
    </row>
    <row r="35" spans="7:10" x14ac:dyDescent="0.3">
      <c r="G35" s="6">
        <v>10</v>
      </c>
      <c r="H35" s="6">
        <v>15517.509881422924</v>
      </c>
      <c r="I35" s="6">
        <v>3412.4901185770759</v>
      </c>
      <c r="J35" s="6">
        <v>1.1055062641855986</v>
      </c>
    </row>
    <row r="36" spans="7:10" x14ac:dyDescent="0.3">
      <c r="G36" s="6">
        <v>11</v>
      </c>
      <c r="H36" s="6">
        <v>16209.482213438736</v>
      </c>
      <c r="I36" s="6">
        <v>3690.5177865612641</v>
      </c>
      <c r="J36" s="6">
        <v>1.1955757787902579</v>
      </c>
    </row>
    <row r="37" spans="7:10" x14ac:dyDescent="0.3">
      <c r="G37" s="6">
        <v>12</v>
      </c>
      <c r="H37" s="6">
        <v>16942.260869565216</v>
      </c>
      <c r="I37" s="6">
        <v>907.73913043478387</v>
      </c>
      <c r="J37" s="6">
        <v>0.29407009546462248</v>
      </c>
    </row>
    <row r="38" spans="7:10" x14ac:dyDescent="0.3">
      <c r="G38" s="6">
        <v>13</v>
      </c>
      <c r="H38" s="6">
        <v>17715.845849802372</v>
      </c>
      <c r="I38" s="6">
        <v>-1615.845849802372</v>
      </c>
      <c r="J38" s="6">
        <v>-0.52346751106774736</v>
      </c>
    </row>
    <row r="39" spans="7:10" x14ac:dyDescent="0.3">
      <c r="G39" s="6">
        <v>14</v>
      </c>
      <c r="H39" s="6">
        <v>18530.2371541502</v>
      </c>
      <c r="I39" s="6">
        <v>-3230.2371541501998</v>
      </c>
      <c r="J39" s="6">
        <v>-1.0464638093097673</v>
      </c>
    </row>
    <row r="40" spans="7:10" x14ac:dyDescent="0.3">
      <c r="G40" s="6">
        <v>15</v>
      </c>
      <c r="H40" s="6">
        <v>19385.434782608696</v>
      </c>
      <c r="I40" s="6">
        <v>-4835.434782608696</v>
      </c>
      <c r="J40" s="6">
        <v>-1.5664817351804745</v>
      </c>
    </row>
    <row r="41" spans="7:10" x14ac:dyDescent="0.3">
      <c r="G41" s="6">
        <v>16</v>
      </c>
      <c r="H41" s="6">
        <v>20281.438735177864</v>
      </c>
      <c r="I41" s="6">
        <v>-3881.4387351778641</v>
      </c>
      <c r="J41" s="6">
        <v>-1.2574263035759288</v>
      </c>
    </row>
    <row r="42" spans="7:10" x14ac:dyDescent="0.3">
      <c r="G42" s="6">
        <v>17</v>
      </c>
      <c r="H42" s="6">
        <v>21218.249011857708</v>
      </c>
      <c r="I42" s="6">
        <v>-3698.249011857708</v>
      </c>
      <c r="J42" s="6">
        <v>-1.198080377396572</v>
      </c>
    </row>
    <row r="43" spans="7:10" x14ac:dyDescent="0.3">
      <c r="G43" s="6">
        <v>18</v>
      </c>
      <c r="H43" s="6">
        <v>22195.865612648224</v>
      </c>
      <c r="I43" s="6">
        <v>-3735.8656126482238</v>
      </c>
      <c r="J43" s="6">
        <v>-1.2102666069141021</v>
      </c>
    </row>
    <row r="44" spans="7:10" x14ac:dyDescent="0.3">
      <c r="G44" s="6">
        <v>19</v>
      </c>
      <c r="H44" s="6">
        <v>23214.288537549408</v>
      </c>
      <c r="I44" s="6">
        <v>-1414.2885375494079</v>
      </c>
      <c r="J44" s="6">
        <v>-0.45817124249394237</v>
      </c>
    </row>
    <row r="45" spans="7:10" x14ac:dyDescent="0.3">
      <c r="G45" s="6">
        <v>20</v>
      </c>
      <c r="H45" s="6">
        <v>24273.517786561264</v>
      </c>
      <c r="I45" s="6">
        <v>-1073.5177865612641</v>
      </c>
      <c r="J45" s="6">
        <v>-0.34777555290123269</v>
      </c>
    </row>
    <row r="46" spans="7:10" x14ac:dyDescent="0.3">
      <c r="G46" s="6">
        <v>21</v>
      </c>
      <c r="H46" s="6">
        <v>25373.553359683792</v>
      </c>
      <c r="I46" s="6">
        <v>1376.4466403162078</v>
      </c>
      <c r="J46" s="6">
        <v>0.44591202620721082</v>
      </c>
    </row>
    <row r="47" spans="7:10" x14ac:dyDescent="0.3">
      <c r="G47" s="6">
        <v>22</v>
      </c>
      <c r="H47" s="6">
        <v>26514.395256916996</v>
      </c>
      <c r="I47" s="6">
        <v>3025.604743083004</v>
      </c>
      <c r="J47" s="6">
        <v>0.98017133535983059</v>
      </c>
    </row>
    <row r="48" spans="7:10" ht="17.25" thickBot="1" x14ac:dyDescent="0.35">
      <c r="G48" s="7">
        <v>23</v>
      </c>
      <c r="H48" s="7">
        <v>27696.043478260872</v>
      </c>
      <c r="I48" s="7">
        <v>4653.9565217391282</v>
      </c>
      <c r="J48" s="7">
        <v>1.5076902523531275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C24"/>
    </sheetView>
  </sheetViews>
  <sheetFormatPr defaultRowHeight="16.5" x14ac:dyDescent="0.3"/>
  <cols>
    <col min="6" max="6" width="12.875" bestFit="1" customWidth="1"/>
  </cols>
  <sheetData>
    <row r="1" spans="1:9" x14ac:dyDescent="0.3">
      <c r="A1" s="2" t="s">
        <v>1</v>
      </c>
      <c r="B1" s="2" t="s">
        <v>2</v>
      </c>
      <c r="C1" s="2" t="s">
        <v>0</v>
      </c>
      <c r="D1" s="2" t="s">
        <v>19</v>
      </c>
      <c r="E1" s="4" t="s">
        <v>46</v>
      </c>
      <c r="F1" s="4" t="s">
        <v>53</v>
      </c>
      <c r="H1" s="2" t="s">
        <v>54</v>
      </c>
    </row>
    <row r="2" spans="1:9" x14ac:dyDescent="0.3">
      <c r="A2">
        <v>1</v>
      </c>
      <c r="B2">
        <v>1994</v>
      </c>
      <c r="C2" s="5">
        <v>6830</v>
      </c>
      <c r="D2" s="3">
        <f>$I$2*A2^$I$3</f>
        <v>6598.8243998162725</v>
      </c>
      <c r="E2" s="3">
        <f>C2-D2</f>
        <v>231.17560018372751</v>
      </c>
      <c r="F2" s="3">
        <f>E2^2</f>
        <v>53442.158120306638</v>
      </c>
      <c r="H2" s="2" t="s">
        <v>55</v>
      </c>
      <c r="I2">
        <v>6598.8243998162725</v>
      </c>
    </row>
    <row r="3" spans="1:9" x14ac:dyDescent="0.3">
      <c r="A3">
        <v>2</v>
      </c>
      <c r="B3">
        <v>1995</v>
      </c>
      <c r="C3" s="5">
        <v>8540</v>
      </c>
      <c r="D3" s="3">
        <f t="shared" ref="D3:D24" si="0">$I$2*A3^$I$3</f>
        <v>8827.9224585092052</v>
      </c>
      <c r="E3" s="3">
        <f t="shared" ref="E3:E24" si="1">C3-D3</f>
        <v>-287.92245850920517</v>
      </c>
      <c r="F3" s="3">
        <f t="shared" ref="F3:F24" si="2">E3^2</f>
        <v>82899.342113984967</v>
      </c>
      <c r="H3" s="2" t="s">
        <v>56</v>
      </c>
      <c r="I3">
        <v>0.41986493057447055</v>
      </c>
    </row>
    <row r="4" spans="1:9" x14ac:dyDescent="0.3">
      <c r="A4">
        <v>3</v>
      </c>
      <c r="B4">
        <v>1996</v>
      </c>
      <c r="C4" s="5">
        <v>11100</v>
      </c>
      <c r="D4" s="3">
        <f t="shared" si="0"/>
        <v>10466.296990431676</v>
      </c>
      <c r="E4" s="3">
        <f t="shared" si="1"/>
        <v>633.70300956832398</v>
      </c>
      <c r="F4" s="3">
        <f t="shared" si="2"/>
        <v>401579.50433595129</v>
      </c>
    </row>
    <row r="5" spans="1:9" x14ac:dyDescent="0.3">
      <c r="A5">
        <v>4</v>
      </c>
      <c r="B5">
        <v>1997</v>
      </c>
      <c r="C5" s="5">
        <v>12700</v>
      </c>
      <c r="D5" s="3">
        <f t="shared" si="0"/>
        <v>11810.014968063255</v>
      </c>
      <c r="E5" s="3">
        <f t="shared" si="1"/>
        <v>889.98503193674514</v>
      </c>
      <c r="F5" s="3">
        <f t="shared" si="2"/>
        <v>792073.35707144928</v>
      </c>
    </row>
    <row r="6" spans="1:9" x14ac:dyDescent="0.3">
      <c r="A6">
        <v>5</v>
      </c>
      <c r="B6">
        <v>1998</v>
      </c>
      <c r="C6" s="5">
        <v>14300</v>
      </c>
      <c r="D6" s="3">
        <f t="shared" si="0"/>
        <v>12969.987691043432</v>
      </c>
      <c r="E6" s="3">
        <f t="shared" si="1"/>
        <v>1330.0123089565677</v>
      </c>
      <c r="F6" s="3">
        <f t="shared" si="2"/>
        <v>1768932.7419759806</v>
      </c>
    </row>
    <row r="7" spans="1:9" x14ac:dyDescent="0.3">
      <c r="A7">
        <v>6</v>
      </c>
      <c r="B7">
        <v>1999</v>
      </c>
      <c r="C7" s="5">
        <v>15900</v>
      </c>
      <c r="D7" s="3">
        <f t="shared" si="0"/>
        <v>14001.83618491676</v>
      </c>
      <c r="E7" s="3">
        <f t="shared" si="1"/>
        <v>1898.1638150832405</v>
      </c>
      <c r="F7" s="3">
        <f t="shared" si="2"/>
        <v>3603025.8688913626</v>
      </c>
    </row>
    <row r="8" spans="1:9" x14ac:dyDescent="0.3">
      <c r="A8">
        <v>7</v>
      </c>
      <c r="B8">
        <v>2000</v>
      </c>
      <c r="C8" s="5">
        <v>16500</v>
      </c>
      <c r="D8" s="3">
        <f t="shared" si="0"/>
        <v>14938.039430835137</v>
      </c>
      <c r="E8" s="3">
        <f t="shared" si="1"/>
        <v>1561.960569164863</v>
      </c>
      <c r="F8" s="3">
        <f t="shared" si="2"/>
        <v>2439720.8196258228</v>
      </c>
    </row>
    <row r="9" spans="1:9" x14ac:dyDescent="0.3">
      <c r="A9">
        <v>8</v>
      </c>
      <c r="B9">
        <v>2001</v>
      </c>
      <c r="C9" s="5">
        <v>17100</v>
      </c>
      <c r="D9" s="3">
        <f t="shared" si="0"/>
        <v>15799.465185768284</v>
      </c>
      <c r="E9" s="3">
        <f t="shared" si="1"/>
        <v>1300.5348142317162</v>
      </c>
      <c r="F9" s="3">
        <f t="shared" si="2"/>
        <v>1691390.8030287244</v>
      </c>
    </row>
    <row r="10" spans="1:9" x14ac:dyDescent="0.3">
      <c r="A10">
        <v>9</v>
      </c>
      <c r="B10">
        <v>2002</v>
      </c>
      <c r="C10" s="5">
        <v>18700</v>
      </c>
      <c r="D10" s="3">
        <f t="shared" si="0"/>
        <v>16600.437601426267</v>
      </c>
      <c r="E10" s="3">
        <f t="shared" si="1"/>
        <v>2099.5623985737329</v>
      </c>
      <c r="F10" s="3">
        <f t="shared" si="2"/>
        <v>4408162.2655046862</v>
      </c>
    </row>
    <row r="11" spans="1:9" x14ac:dyDescent="0.3">
      <c r="A11">
        <v>10</v>
      </c>
      <c r="B11">
        <v>2003</v>
      </c>
      <c r="C11" s="5">
        <v>18930</v>
      </c>
      <c r="D11" s="3">
        <f t="shared" si="0"/>
        <v>17351.279362357058</v>
      </c>
      <c r="E11" s="3">
        <f t="shared" si="1"/>
        <v>1578.7206376429422</v>
      </c>
      <c r="F11" s="3">
        <f t="shared" si="2"/>
        <v>2492358.851719738</v>
      </c>
    </row>
    <row r="12" spans="1:9" x14ac:dyDescent="0.3">
      <c r="A12">
        <v>11</v>
      </c>
      <c r="B12">
        <v>2004</v>
      </c>
      <c r="C12" s="5">
        <v>19900</v>
      </c>
      <c r="D12" s="3">
        <f t="shared" si="0"/>
        <v>18059.712779230624</v>
      </c>
      <c r="E12" s="3">
        <f t="shared" si="1"/>
        <v>1840.2872207693763</v>
      </c>
      <c r="F12" s="3">
        <f t="shared" si="2"/>
        <v>3386657.0549270753</v>
      </c>
    </row>
    <row r="13" spans="1:9" x14ac:dyDescent="0.3">
      <c r="A13">
        <v>12</v>
      </c>
      <c r="B13">
        <v>2005</v>
      </c>
      <c r="C13" s="5">
        <v>17850</v>
      </c>
      <c r="D13" s="3">
        <f t="shared" si="0"/>
        <v>18731.688650577675</v>
      </c>
      <c r="E13" s="3">
        <f t="shared" si="1"/>
        <v>-881.68865057767471</v>
      </c>
      <c r="F13" s="3">
        <f t="shared" si="2"/>
        <v>777374.87655748101</v>
      </c>
    </row>
    <row r="14" spans="1:9" x14ac:dyDescent="0.3">
      <c r="A14">
        <v>13</v>
      </c>
      <c r="B14">
        <v>2006</v>
      </c>
      <c r="C14" s="5">
        <v>16100</v>
      </c>
      <c r="D14" s="3">
        <f t="shared" si="0"/>
        <v>19371.904521140947</v>
      </c>
      <c r="E14" s="3">
        <f t="shared" si="1"/>
        <v>-3271.9045211409466</v>
      </c>
      <c r="F14" s="3">
        <f t="shared" si="2"/>
        <v>10705359.195462568</v>
      </c>
    </row>
    <row r="15" spans="1:9" x14ac:dyDescent="0.3">
      <c r="A15">
        <v>14</v>
      </c>
      <c r="B15">
        <v>2007</v>
      </c>
      <c r="C15" s="5">
        <v>15300</v>
      </c>
      <c r="D15" s="3">
        <f t="shared" si="0"/>
        <v>19984.14350611257</v>
      </c>
      <c r="E15" s="3">
        <f t="shared" si="1"/>
        <v>-4684.1435061125703</v>
      </c>
      <c r="F15" s="3">
        <f t="shared" si="2"/>
        <v>21941200.385856561</v>
      </c>
    </row>
    <row r="16" spans="1:9" x14ac:dyDescent="0.3">
      <c r="A16">
        <v>15</v>
      </c>
      <c r="B16">
        <v>2008</v>
      </c>
      <c r="C16" s="5">
        <v>14550</v>
      </c>
      <c r="D16" s="3">
        <f t="shared" si="0"/>
        <v>20571.504091014049</v>
      </c>
      <c r="E16" s="3">
        <f t="shared" si="1"/>
        <v>-6021.5040910140488</v>
      </c>
      <c r="F16" s="3">
        <f t="shared" si="2"/>
        <v>36258511.518098928</v>
      </c>
    </row>
    <row r="17" spans="1:6" x14ac:dyDescent="0.3">
      <c r="A17">
        <v>16</v>
      </c>
      <c r="B17">
        <v>2009</v>
      </c>
      <c r="C17" s="5">
        <v>16400</v>
      </c>
      <c r="D17" s="3">
        <f t="shared" si="0"/>
        <v>21136.560862228958</v>
      </c>
      <c r="E17" s="3">
        <f t="shared" si="1"/>
        <v>-4736.5608622289583</v>
      </c>
      <c r="F17" s="3">
        <f t="shared" si="2"/>
        <v>22435008.801599134</v>
      </c>
    </row>
    <row r="18" spans="1:6" x14ac:dyDescent="0.3">
      <c r="A18">
        <v>17</v>
      </c>
      <c r="B18">
        <v>2010</v>
      </c>
      <c r="C18" s="5">
        <v>17520</v>
      </c>
      <c r="D18" s="3">
        <f t="shared" si="0"/>
        <v>21681.479913440358</v>
      </c>
      <c r="E18" s="3">
        <f t="shared" si="1"/>
        <v>-4161.4799134403584</v>
      </c>
      <c r="F18" s="3">
        <f t="shared" si="2"/>
        <v>17317915.069967572</v>
      </c>
    </row>
    <row r="19" spans="1:6" x14ac:dyDescent="0.3">
      <c r="A19">
        <v>18</v>
      </c>
      <c r="B19">
        <v>2011</v>
      </c>
      <c r="C19" s="5">
        <v>18460</v>
      </c>
      <c r="D19" s="3">
        <f t="shared" si="0"/>
        <v>22208.103602028244</v>
      </c>
      <c r="E19" s="3">
        <f t="shared" si="1"/>
        <v>-3748.1036020282445</v>
      </c>
      <c r="F19" s="3">
        <f t="shared" si="2"/>
        <v>14048280.611537101</v>
      </c>
    </row>
    <row r="20" spans="1:6" x14ac:dyDescent="0.3">
      <c r="A20">
        <v>19</v>
      </c>
      <c r="B20">
        <v>2012</v>
      </c>
      <c r="C20" s="5">
        <v>21800</v>
      </c>
      <c r="D20" s="3">
        <f t="shared" si="0"/>
        <v>22718.014032599462</v>
      </c>
      <c r="E20" s="3">
        <f t="shared" si="1"/>
        <v>-918.01403259946164</v>
      </c>
      <c r="F20" s="3">
        <f t="shared" si="2"/>
        <v>842749.76404952537</v>
      </c>
    </row>
    <row r="21" spans="1:6" x14ac:dyDescent="0.3">
      <c r="A21">
        <v>20</v>
      </c>
      <c r="B21">
        <v>2013</v>
      </c>
      <c r="C21" s="5">
        <v>23200</v>
      </c>
      <c r="D21" s="3">
        <f t="shared" si="0"/>
        <v>23212.581436639521</v>
      </c>
      <c r="E21" s="3">
        <f t="shared" si="1"/>
        <v>-12.581436639520689</v>
      </c>
      <c r="F21" s="3">
        <f t="shared" si="2"/>
        <v>158.29254791427365</v>
      </c>
    </row>
    <row r="22" spans="1:6" x14ac:dyDescent="0.3">
      <c r="A22">
        <v>21</v>
      </c>
      <c r="B22">
        <v>2014</v>
      </c>
      <c r="C22" s="5">
        <v>26750</v>
      </c>
      <c r="D22" s="3">
        <f t="shared" si="0"/>
        <v>23693.001611355587</v>
      </c>
      <c r="E22" s="3">
        <f t="shared" si="1"/>
        <v>3056.9983886444134</v>
      </c>
      <c r="F22" s="3">
        <f t="shared" si="2"/>
        <v>9345239.1481745392</v>
      </c>
    </row>
    <row r="23" spans="1:6" x14ac:dyDescent="0.3">
      <c r="A23">
        <v>22</v>
      </c>
      <c r="B23">
        <v>2015</v>
      </c>
      <c r="C23" s="5">
        <v>29540</v>
      </c>
      <c r="D23" s="3">
        <f t="shared" si="0"/>
        <v>24160.325291037396</v>
      </c>
      <c r="E23" s="3">
        <f t="shared" si="1"/>
        <v>5379.6747089626042</v>
      </c>
      <c r="F23" s="3">
        <f t="shared" si="2"/>
        <v>28940899.974251881</v>
      </c>
    </row>
    <row r="24" spans="1:6" x14ac:dyDescent="0.3">
      <c r="A24">
        <v>23</v>
      </c>
      <c r="B24">
        <v>2016</v>
      </c>
      <c r="C24" s="5">
        <v>32350</v>
      </c>
      <c r="D24" s="3">
        <f t="shared" si="0"/>
        <v>24615.481474220349</v>
      </c>
      <c r="E24" s="3">
        <f t="shared" si="1"/>
        <v>7734.5185257796511</v>
      </c>
      <c r="F24" s="3">
        <f t="shared" si="2"/>
        <v>59822776.825628631</v>
      </c>
    </row>
    <row r="25" spans="1:6" x14ac:dyDescent="0.3">
      <c r="E25" s="3"/>
      <c r="F25" s="3" t="s">
        <v>57</v>
      </c>
    </row>
    <row r="26" spans="1:6" x14ac:dyDescent="0.3">
      <c r="E26" s="3"/>
      <c r="F26" s="3">
        <f>AVERAGE(F2:F24)</f>
        <v>10589379.010045517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H11" sqref="H11"/>
    </sheetView>
  </sheetViews>
  <sheetFormatPr defaultRowHeight="16.5" x14ac:dyDescent="0.3"/>
  <cols>
    <col min="3" max="3" width="13.75" bestFit="1" customWidth="1"/>
    <col min="6" max="6" width="19.125" bestFit="1" customWidth="1"/>
  </cols>
  <sheetData>
    <row r="1" spans="1:11" x14ac:dyDescent="0.3">
      <c r="A1" s="2" t="s">
        <v>1</v>
      </c>
      <c r="B1" s="2" t="s">
        <v>2</v>
      </c>
      <c r="C1" s="2" t="s">
        <v>0</v>
      </c>
      <c r="D1" s="2" t="s">
        <v>19</v>
      </c>
      <c r="E1" s="2" t="s">
        <v>46</v>
      </c>
      <c r="F1" s="4" t="s">
        <v>47</v>
      </c>
      <c r="J1" t="s">
        <v>58</v>
      </c>
      <c r="K1" s="3">
        <v>5381.3649789198134</v>
      </c>
    </row>
    <row r="2" spans="1:11" x14ac:dyDescent="0.3">
      <c r="A2">
        <v>1</v>
      </c>
      <c r="B2">
        <v>1994</v>
      </c>
      <c r="C2" s="5">
        <v>6830</v>
      </c>
      <c r="D2" s="3">
        <f>$K$1+$K$2*A2+$K$3*SIN($K$4*A2+$K$5)</f>
        <v>5424.3144290612618</v>
      </c>
      <c r="E2" s="3">
        <f>C2-D2</f>
        <v>1405.6855709387382</v>
      </c>
      <c r="F2" s="3">
        <f>E2^2</f>
        <v>1975951.9243453664</v>
      </c>
      <c r="J2" t="s">
        <v>59</v>
      </c>
      <c r="K2" s="3">
        <v>1028.6368994329732</v>
      </c>
    </row>
    <row r="3" spans="1:11" x14ac:dyDescent="0.3">
      <c r="A3">
        <v>2</v>
      </c>
      <c r="B3">
        <v>1995</v>
      </c>
      <c r="C3" s="5">
        <v>8540</v>
      </c>
      <c r="D3" s="3">
        <f>$K$1+$K$2*A3+$K$3*SIN($K$4*A3+$K$5)</f>
        <v>8113.9804614056766</v>
      </c>
      <c r="E3" s="3">
        <f t="shared" ref="E3:E24" si="0">C3-D3</f>
        <v>426.01953859432342</v>
      </c>
      <c r="F3" s="3">
        <f t="shared" ref="F3:F24" si="1">E3^2</f>
        <v>181492.64726412023</v>
      </c>
      <c r="J3" t="s">
        <v>60</v>
      </c>
      <c r="K3" s="3">
        <v>5254.0198884563679</v>
      </c>
    </row>
    <row r="4" spans="1:11" x14ac:dyDescent="0.3">
      <c r="A4">
        <v>3</v>
      </c>
      <c r="B4">
        <v>1996</v>
      </c>
      <c r="C4" s="5">
        <v>11100</v>
      </c>
      <c r="D4" s="3">
        <f>$K$1+$K$2*A4+$K$3*SIN($K$4*A4+$K$5)</f>
        <v>10736.087473738875</v>
      </c>
      <c r="E4" s="3">
        <f t="shared" si="0"/>
        <v>363.91252626112509</v>
      </c>
      <c r="F4" s="3">
        <f t="shared" si="1"/>
        <v>132432.32676975406</v>
      </c>
      <c r="J4" t="s">
        <v>61</v>
      </c>
      <c r="K4" s="3">
        <v>684.5495791335976</v>
      </c>
    </row>
    <row r="5" spans="1:11" x14ac:dyDescent="0.3">
      <c r="A5">
        <v>4</v>
      </c>
      <c r="B5">
        <v>1997</v>
      </c>
      <c r="C5" s="5">
        <v>12700</v>
      </c>
      <c r="D5" s="3">
        <f>$K$1+$K$2*A5+$K$3*SIN($K$4*A5+$K$5)</f>
        <v>13131.229817255424</v>
      </c>
      <c r="E5" s="3">
        <f t="shared" si="0"/>
        <v>-431.22981725542377</v>
      </c>
      <c r="F5" s="3">
        <f t="shared" si="1"/>
        <v>185959.15529014618</v>
      </c>
      <c r="J5" t="s">
        <v>62</v>
      </c>
      <c r="K5" s="3">
        <v>47.630233801651201</v>
      </c>
    </row>
    <row r="6" spans="1:11" x14ac:dyDescent="0.3">
      <c r="A6">
        <v>5</v>
      </c>
      <c r="B6">
        <v>1998</v>
      </c>
      <c r="C6" s="5">
        <v>14300</v>
      </c>
      <c r="D6" s="3">
        <f>$K$1+$K$2*A6+$K$3*SIN($K$4*A6+$K$5)</f>
        <v>15162.706662017559</v>
      </c>
      <c r="E6" s="3">
        <f t="shared" si="0"/>
        <v>-862.70666201755921</v>
      </c>
      <c r="F6" s="3">
        <f t="shared" si="1"/>
        <v>744262.78468947916</v>
      </c>
    </row>
    <row r="7" spans="1:11" x14ac:dyDescent="0.3">
      <c r="A7">
        <v>6</v>
      </c>
      <c r="B7">
        <v>1999</v>
      </c>
      <c r="C7" s="5">
        <v>15900</v>
      </c>
      <c r="D7" s="3">
        <f>$K$1+$K$2*A7+$K$3*SIN($K$4*A7+$K$5)</f>
        <v>16730.197110355868</v>
      </c>
      <c r="E7" s="3">
        <f t="shared" si="0"/>
        <v>-830.19711035586806</v>
      </c>
      <c r="F7" s="3">
        <f t="shared" si="1"/>
        <v>689227.24204323336</v>
      </c>
    </row>
    <row r="8" spans="1:11" x14ac:dyDescent="0.3">
      <c r="A8">
        <v>7</v>
      </c>
      <c r="B8">
        <v>2000</v>
      </c>
      <c r="C8" s="5">
        <v>16500</v>
      </c>
      <c r="D8" s="3">
        <f>$K$1+$K$2*A8+$K$3*SIN($K$4*A8+$K$5)</f>
        <v>17779.795978308637</v>
      </c>
      <c r="E8" s="3">
        <f t="shared" si="0"/>
        <v>-1279.7959783086371</v>
      </c>
      <c r="F8" s="3">
        <f t="shared" si="1"/>
        <v>1637877.7460949617</v>
      </c>
    </row>
    <row r="9" spans="1:11" x14ac:dyDescent="0.3">
      <c r="A9">
        <v>8</v>
      </c>
      <c r="B9">
        <v>2001</v>
      </c>
      <c r="C9" s="5">
        <v>17100</v>
      </c>
      <c r="D9" s="3">
        <f>$K$1+$K$2*A9+$K$3*SIN($K$4*A9+$K$5)</f>
        <v>18309.406297652047</v>
      </c>
      <c r="E9" s="3">
        <f t="shared" si="0"/>
        <v>-1209.4062976520472</v>
      </c>
      <c r="F9" s="3">
        <f t="shared" si="1"/>
        <v>1462663.5928004321</v>
      </c>
    </row>
    <row r="10" spans="1:11" x14ac:dyDescent="0.3">
      <c r="A10">
        <v>9</v>
      </c>
      <c r="B10">
        <v>2002</v>
      </c>
      <c r="C10" s="5">
        <v>18700</v>
      </c>
      <c r="D10" s="3">
        <f>$K$1+$K$2*A10+$K$3*SIN($K$4*A10+$K$5)</f>
        <v>18368.949089890204</v>
      </c>
      <c r="E10" s="3">
        <f t="shared" si="0"/>
        <v>331.05091010979595</v>
      </c>
      <c r="F10" s="3">
        <f t="shared" si="1"/>
        <v>109594.7050845242</v>
      </c>
    </row>
    <row r="11" spans="1:11" x14ac:dyDescent="0.3">
      <c r="A11">
        <v>10</v>
      </c>
      <c r="B11">
        <v>2003</v>
      </c>
      <c r="C11" s="5">
        <v>18930</v>
      </c>
      <c r="D11" s="3">
        <f>$K$1+$K$2*A11+$K$3*SIN($K$4*A11+$K$5)</f>
        <v>18055.369427073536</v>
      </c>
      <c r="E11" s="3">
        <f t="shared" si="0"/>
        <v>874.63057292646408</v>
      </c>
      <c r="F11" s="3">
        <f t="shared" si="1"/>
        <v>764978.63909767475</v>
      </c>
    </row>
    <row r="12" spans="1:11" x14ac:dyDescent="0.3">
      <c r="A12">
        <v>11</v>
      </c>
      <c r="B12">
        <v>2004</v>
      </c>
      <c r="C12" s="5">
        <v>19900</v>
      </c>
      <c r="D12" s="3">
        <f>$K$1+$K$2*A12+$K$3*SIN($K$4*A12+$K$5)</f>
        <v>17502.938357164894</v>
      </c>
      <c r="E12" s="3">
        <f t="shared" si="0"/>
        <v>2397.0616428351059</v>
      </c>
      <c r="F12" s="3">
        <f t="shared" si="1"/>
        <v>5745904.5195513368</v>
      </c>
    </row>
    <row r="13" spans="1:11" x14ac:dyDescent="0.3">
      <c r="A13">
        <v>12</v>
      </c>
      <c r="B13">
        <v>2005</v>
      </c>
      <c r="C13" s="5">
        <v>17850</v>
      </c>
      <c r="D13" s="3">
        <f>$K$1+$K$2*A13+$K$3*SIN($K$4*A13+$K$5)</f>
        <v>16869.820858225099</v>
      </c>
      <c r="E13" s="3">
        <f t="shared" si="0"/>
        <v>980.17914177490093</v>
      </c>
      <c r="F13" s="3">
        <f t="shared" si="1"/>
        <v>960751.14997058129</v>
      </c>
    </row>
    <row r="14" spans="1:11" x14ac:dyDescent="0.3">
      <c r="A14">
        <v>13</v>
      </c>
      <c r="B14">
        <v>2006</v>
      </c>
      <c r="C14" s="5">
        <v>16100</v>
      </c>
      <c r="D14" s="3">
        <f>$K$1+$K$2*A14+$K$3*SIN($K$4*A14+$K$5)</f>
        <v>16322.253520385642</v>
      </c>
      <c r="E14" s="3">
        <f t="shared" si="0"/>
        <v>-222.25352038564233</v>
      </c>
      <c r="F14" s="3">
        <f t="shared" si="1"/>
        <v>49396.627323811132</v>
      </c>
    </row>
    <row r="15" spans="1:11" x14ac:dyDescent="0.3">
      <c r="A15">
        <v>14</v>
      </c>
      <c r="B15">
        <v>2007</v>
      </c>
      <c r="C15" s="5">
        <v>15300</v>
      </c>
      <c r="D15" s="3">
        <f>$K$1+$K$2*A15+$K$3*SIN($K$4*A15+$K$5)</f>
        <v>16017.914769518449</v>
      </c>
      <c r="E15" s="3">
        <f t="shared" si="0"/>
        <v>-717.91476951844925</v>
      </c>
      <c r="F15" s="3">
        <f t="shared" si="1"/>
        <v>515401.61629272811</v>
      </c>
    </row>
    <row r="16" spans="1:11" x14ac:dyDescent="0.3">
      <c r="A16">
        <v>15</v>
      </c>
      <c r="B16">
        <v>2008</v>
      </c>
      <c r="C16" s="5">
        <v>14550</v>
      </c>
      <c r="D16" s="3">
        <f>$K$1+$K$2*A16+$K$3*SIN($K$4*A16+$K$5)</f>
        <v>16090.151222346041</v>
      </c>
      <c r="E16" s="3">
        <f t="shared" si="0"/>
        <v>-1540.1512223460413</v>
      </c>
      <c r="F16" s="3">
        <f t="shared" si="1"/>
        <v>2372065.7876940053</v>
      </c>
    </row>
    <row r="17" spans="1:6" x14ac:dyDescent="0.3">
      <c r="A17">
        <v>16</v>
      </c>
      <c r="B17">
        <v>2009</v>
      </c>
      <c r="C17" s="5">
        <v>16400</v>
      </c>
      <c r="D17" s="3">
        <f>$K$1+$K$2*A17+$K$3*SIN($K$4*A17+$K$5)</f>
        <v>16634.638117746363</v>
      </c>
      <c r="E17" s="3">
        <f t="shared" si="0"/>
        <v>-234.6381177463627</v>
      </c>
      <c r="F17" s="3">
        <f t="shared" si="1"/>
        <v>55055.046299555965</v>
      </c>
    </row>
    <row r="18" spans="1:6" x14ac:dyDescent="0.3">
      <c r="A18">
        <v>17</v>
      </c>
      <c r="B18">
        <v>2010</v>
      </c>
      <c r="C18" s="5">
        <v>17520</v>
      </c>
      <c r="D18" s="3">
        <f>$K$1+$K$2*A18+$K$3*SIN($K$4*A18+$K$5)</f>
        <v>17699.808272179413</v>
      </c>
      <c r="E18" s="3">
        <f t="shared" si="0"/>
        <v>-179.8082721794126</v>
      </c>
      <c r="F18" s="3">
        <f t="shared" si="1"/>
        <v>32331.014744145723</v>
      </c>
    </row>
    <row r="19" spans="1:6" x14ac:dyDescent="0.3">
      <c r="A19">
        <v>18</v>
      </c>
      <c r="B19">
        <v>2011</v>
      </c>
      <c r="C19" s="5">
        <v>18460</v>
      </c>
      <c r="D19" s="3">
        <f>$K$1+$K$2*A19+$K$3*SIN($K$4*A19+$K$5)</f>
        <v>19282.007015771451</v>
      </c>
      <c r="E19" s="3">
        <f t="shared" si="0"/>
        <v>-822.00701577145082</v>
      </c>
      <c r="F19" s="3">
        <f t="shared" si="1"/>
        <v>675695.53397748619</v>
      </c>
    </row>
    <row r="20" spans="1:6" x14ac:dyDescent="0.3">
      <c r="A20">
        <v>19</v>
      </c>
      <c r="B20">
        <v>2012</v>
      </c>
      <c r="C20" s="5">
        <v>21800</v>
      </c>
      <c r="D20" s="3">
        <f>$K$1+$K$2*A20+$K$3*SIN($K$4*A20+$K$5)</f>
        <v>21325.857793796211</v>
      </c>
      <c r="E20" s="3">
        <f t="shared" si="0"/>
        <v>474.1422062037891</v>
      </c>
      <c r="F20" s="3">
        <f t="shared" si="1"/>
        <v>224810.83170379646</v>
      </c>
    </row>
    <row r="21" spans="1:6" x14ac:dyDescent="0.3">
      <c r="A21">
        <v>20</v>
      </c>
      <c r="B21">
        <v>2013</v>
      </c>
      <c r="C21" s="5">
        <v>23200</v>
      </c>
      <c r="D21" s="3">
        <f>$K$1+$K$2*A21+$K$3*SIN($K$4*A21+$K$5)</f>
        <v>23729.8018599034</v>
      </c>
      <c r="E21" s="3">
        <f t="shared" si="0"/>
        <v>-529.80185990340033</v>
      </c>
      <c r="F21" s="3">
        <f t="shared" si="1"/>
        <v>280690.01075710222</v>
      </c>
    </row>
    <row r="22" spans="1:6" x14ac:dyDescent="0.3">
      <c r="A22">
        <v>21</v>
      </c>
      <c r="B22">
        <v>2014</v>
      </c>
      <c r="C22" s="5">
        <v>26750</v>
      </c>
      <c r="D22" s="3">
        <f>$K$1+$K$2*A22+$K$3*SIN($K$4*A22+$K$5)</f>
        <v>26356.257888010994</v>
      </c>
      <c r="E22" s="3">
        <f t="shared" si="0"/>
        <v>393.74211198900593</v>
      </c>
      <c r="F22" s="3">
        <f t="shared" si="1"/>
        <v>155032.8507535629</v>
      </c>
    </row>
    <row r="23" spans="1:6" x14ac:dyDescent="0.3">
      <c r="A23">
        <v>22</v>
      </c>
      <c r="B23">
        <v>2015</v>
      </c>
      <c r="C23" s="5">
        <v>29540</v>
      </c>
      <c r="D23" s="3">
        <f>$K$1+$K$2*A23+$K$3*SIN($K$4*A23+$K$5)</f>
        <v>29045.385167697077</v>
      </c>
      <c r="E23" s="3">
        <f t="shared" si="0"/>
        <v>494.61483230292288</v>
      </c>
      <c r="F23" s="3">
        <f t="shared" si="1"/>
        <v>244643.83233404852</v>
      </c>
    </row>
    <row r="24" spans="1:6" x14ac:dyDescent="0.3">
      <c r="A24">
        <v>23</v>
      </c>
      <c r="B24">
        <v>2016</v>
      </c>
      <c r="C24" s="5">
        <v>32350</v>
      </c>
      <c r="D24" s="3">
        <f>$K$1+$K$2*A24+$K$3*SIN($K$4*A24+$K$5)</f>
        <v>31631.073557165699</v>
      </c>
      <c r="E24" s="3">
        <f t="shared" si="0"/>
        <v>718.92644283430127</v>
      </c>
      <c r="F24" s="3">
        <f t="shared" si="1"/>
        <v>516855.23020638188</v>
      </c>
    </row>
    <row r="25" spans="1:6" x14ac:dyDescent="0.3">
      <c r="A25">
        <v>24</v>
      </c>
      <c r="D25" s="3">
        <f t="shared" ref="D25:D34" si="2">$K$1+$K$2*A25+$K$3*SIN($K$4*A25+$K$5)</f>
        <v>33957.560610052089</v>
      </c>
      <c r="F25" t="s">
        <v>48</v>
      </c>
    </row>
    <row r="26" spans="1:6" x14ac:dyDescent="0.3">
      <c r="A26">
        <v>25</v>
      </c>
      <c r="D26" s="3">
        <f t="shared" si="2"/>
        <v>35895.01355190757</v>
      </c>
      <c r="F26" s="3">
        <f>AVERAGE(F2:F24)</f>
        <v>857090.20935166243</v>
      </c>
    </row>
    <row r="27" spans="1:6" x14ac:dyDescent="0.3">
      <c r="A27">
        <v>26</v>
      </c>
      <c r="D27" s="3">
        <f t="shared" si="2"/>
        <v>37352.517335293589</v>
      </c>
    </row>
    <row r="28" spans="1:6" x14ac:dyDescent="0.3">
      <c r="A28">
        <v>27</v>
      </c>
      <c r="D28" s="3">
        <f t="shared" si="2"/>
        <v>38287.169490110435</v>
      </c>
    </row>
    <row r="29" spans="1:6" x14ac:dyDescent="0.3">
      <c r="A29">
        <v>28</v>
      </c>
      <c r="D29" s="3">
        <f t="shared" si="2"/>
        <v>38708.37194932186</v>
      </c>
    </row>
    <row r="30" spans="1:6" x14ac:dyDescent="0.3">
      <c r="A30">
        <v>29</v>
      </c>
      <c r="D30" s="3">
        <f t="shared" si="2"/>
        <v>38676.890509720091</v>
      </c>
    </row>
    <row r="31" spans="1:6" x14ac:dyDescent="0.3">
      <c r="A31">
        <v>30</v>
      </c>
      <c r="D31" s="3">
        <f t="shared" si="2"/>
        <v>38298.776016087962</v>
      </c>
    </row>
    <row r="32" spans="1:6" x14ac:dyDescent="0.3">
      <c r="A32">
        <v>31</v>
      </c>
      <c r="D32" s="3">
        <f t="shared" si="2"/>
        <v>37714.755374285924</v>
      </c>
    </row>
    <row r="33" spans="1:4" x14ac:dyDescent="0.3">
      <c r="A33">
        <v>32</v>
      </c>
      <c r="D33" s="3">
        <f t="shared" si="2"/>
        <v>37086.153681990378</v>
      </c>
    </row>
    <row r="34" spans="1:4" x14ac:dyDescent="0.3">
      <c r="A34">
        <v>33</v>
      </c>
      <c r="D34" s="3">
        <f t="shared" si="2"/>
        <v>36578.755782502951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airtopia</dc:creator>
  <cp:lastModifiedBy>User</cp:lastModifiedBy>
  <dcterms:created xsi:type="dcterms:W3CDTF">2007-10-27T03:10:04Z</dcterms:created>
  <dcterms:modified xsi:type="dcterms:W3CDTF">2018-08-17T13:32:04Z</dcterms:modified>
</cp:coreProperties>
</file>