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00205\workspace\96. 깃허브\qis4\result\"/>
    </mc:Choice>
  </mc:AlternateContent>
  <bookViews>
    <workbookView xWindow="240" yWindow="15" windowWidth="16095" windowHeight="9660"/>
  </bookViews>
  <sheets>
    <sheet name="현행추정부채" sheetId="1" r:id="rId1"/>
  </sheets>
  <calcPr calcId="162913"/>
</workbook>
</file>

<file path=xl/calcChain.xml><?xml version="1.0" encoding="utf-8"?>
<calcChain xmlns="http://schemas.openxmlformats.org/spreadsheetml/2006/main">
  <c r="F48" i="1" l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8" i="1"/>
  <c r="E7" i="1"/>
  <c r="E6" i="1"/>
  <c r="E9" i="1"/>
  <c r="C48" i="1" l="1"/>
  <c r="C47" i="1"/>
  <c r="C44" i="1"/>
  <c r="C43" i="1"/>
  <c r="C40" i="1"/>
  <c r="C39" i="1"/>
  <c r="C36" i="1"/>
  <c r="C35" i="1"/>
  <c r="C32" i="1"/>
  <c r="C31" i="1"/>
  <c r="E29" i="1"/>
  <c r="C24" i="1"/>
  <c r="C22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21" i="1"/>
  <c r="C23" i="1"/>
  <c r="E5" i="1"/>
  <c r="C33" i="1" l="1"/>
  <c r="C45" i="1"/>
  <c r="C41" i="1"/>
  <c r="C37" i="1"/>
  <c r="C34" i="1"/>
  <c r="C38" i="1"/>
  <c r="C42" i="1"/>
  <c r="C46" i="1"/>
  <c r="F29" i="1"/>
  <c r="C30" i="1"/>
  <c r="D29" i="1"/>
  <c r="D5" i="1"/>
  <c r="C5" i="1"/>
  <c r="C29" i="1" l="1"/>
</calcChain>
</file>

<file path=xl/sharedStrings.xml><?xml version="1.0" encoding="utf-8"?>
<sst xmlns="http://schemas.openxmlformats.org/spreadsheetml/2006/main" count="407" uniqueCount="75">
  <si>
    <t>RRNR_DVCD</t>
  </si>
  <si>
    <t>DMFR_DVCD</t>
  </si>
  <si>
    <t>BOZ_CD</t>
  </si>
  <si>
    <t>PV_LIAB_PRM</t>
  </si>
  <si>
    <t>03</t>
  </si>
  <si>
    <t>04</t>
  </si>
  <si>
    <t>01</t>
  </si>
  <si>
    <t>02</t>
  </si>
  <si>
    <t>A001</t>
  </si>
  <si>
    <t>A002</t>
  </si>
  <si>
    <t>A003</t>
  </si>
  <si>
    <t>A004</t>
  </si>
  <si>
    <t>A005</t>
  </si>
  <si>
    <t>A006</t>
  </si>
  <si>
    <t>A007</t>
  </si>
  <si>
    <t>A009</t>
  </si>
  <si>
    <t>A010</t>
  </si>
  <si>
    <t>A011</t>
  </si>
  <si>
    <t>#</t>
  </si>
  <si>
    <t>A008</t>
  </si>
  <si>
    <t>보험료부채</t>
  </si>
  <si>
    <t>준비금부채</t>
  </si>
  <si>
    <t>합계</t>
    <phoneticPr fontId="3" type="noConversion"/>
  </si>
  <si>
    <t>02. 기술/국내</t>
    <phoneticPr fontId="3" type="noConversion"/>
  </si>
  <si>
    <t>03. 종합/국내</t>
    <phoneticPr fontId="3" type="noConversion"/>
  </si>
  <si>
    <t>04. 해상/국내</t>
    <phoneticPr fontId="3" type="noConversion"/>
  </si>
  <si>
    <t>05. 근재/국내</t>
    <phoneticPr fontId="3" type="noConversion"/>
  </si>
  <si>
    <t>06. 책임/국내</t>
    <phoneticPr fontId="3" type="noConversion"/>
  </si>
  <si>
    <t>07. 상해/국내</t>
    <phoneticPr fontId="3" type="noConversion"/>
  </si>
  <si>
    <t>08. 외국인상해/국내</t>
    <phoneticPr fontId="3" type="noConversion"/>
  </si>
  <si>
    <t>09. 농작물재해보상/국내</t>
    <phoneticPr fontId="3" type="noConversion"/>
  </si>
  <si>
    <t>10. 일반기타/국내</t>
  </si>
  <si>
    <t>11. 개인용자동차(인담보)/국내</t>
  </si>
  <si>
    <t>12. 개인용자동차(물담보)/국내</t>
  </si>
  <si>
    <t>13. 업무용자동차(인담보)/국내</t>
  </si>
  <si>
    <t>14. 업무용자동차(물담보)/국내</t>
  </si>
  <si>
    <t>15. 영업용자동차(인담보)/국내</t>
  </si>
  <si>
    <t>16. 영업용자동차(물담보)/국내</t>
  </si>
  <si>
    <t>17. 자동차기타/국내</t>
  </si>
  <si>
    <t>18. 보증/국내</t>
  </si>
  <si>
    <t>19. 해외</t>
  </si>
  <si>
    <t>포트폴리오</t>
    <phoneticPr fontId="3" type="noConversion"/>
  </si>
  <si>
    <t>3. 일반손해보험</t>
    <phoneticPr fontId="3" type="noConversion"/>
  </si>
  <si>
    <t>01. 화재/국내</t>
    <phoneticPr fontId="3" type="noConversion"/>
  </si>
  <si>
    <t>04</t>
    <phoneticPr fontId="2" type="noConversion"/>
  </si>
  <si>
    <t>01</t>
    <phoneticPr fontId="2" type="noConversion"/>
  </si>
  <si>
    <t>02</t>
    <phoneticPr fontId="2" type="noConversion"/>
  </si>
  <si>
    <t>#</t>
    <phoneticPr fontId="2" type="noConversion"/>
  </si>
  <si>
    <t>A008</t>
    <phoneticPr fontId="2" type="noConversion"/>
  </si>
  <si>
    <t>LOSS_ADJ_PRM</t>
    <phoneticPr fontId="2" type="noConversion"/>
  </si>
  <si>
    <t>현행추정부채(원보험)</t>
    <phoneticPr fontId="2" type="noConversion"/>
  </si>
  <si>
    <t>03</t>
    <phoneticPr fontId="2" type="noConversion"/>
  </si>
  <si>
    <t>합계</t>
    <phoneticPr fontId="3" type="noConversion"/>
  </si>
  <si>
    <t>(손실조정)</t>
  </si>
  <si>
    <t>재보험자산</t>
    <phoneticPr fontId="2" type="noConversion"/>
  </si>
  <si>
    <t>PV_LIAB_RSV</t>
  </si>
  <si>
    <t>일반</t>
    <phoneticPr fontId="2" type="noConversion"/>
  </si>
  <si>
    <t>보험료</t>
    <phoneticPr fontId="2" type="noConversion"/>
  </si>
  <si>
    <t>준비금</t>
    <phoneticPr fontId="2" type="noConversion"/>
  </si>
  <si>
    <t>LOSS_ADJ_RSV</t>
    <phoneticPr fontId="2" type="noConversion"/>
  </si>
  <si>
    <t>자동차</t>
    <phoneticPr fontId="2" type="noConversion"/>
  </si>
  <si>
    <t>B001</t>
  </si>
  <si>
    <t>B002</t>
  </si>
  <si>
    <t>B003</t>
  </si>
  <si>
    <t>B004</t>
  </si>
  <si>
    <t>B007</t>
  </si>
  <si>
    <t>B005</t>
  </si>
  <si>
    <t>B006</t>
  </si>
  <si>
    <t>B001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</si>
  <si>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</si>
  <si>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</si>
  <si>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</si>
  <si>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</si>
  <si>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</si>
  <si>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B007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</si>
</sst>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_-;\-* #,##0_-;_-* 0_-;_-@_-"/>
  </numFmts>
  <fonts count="7" x14ac:knownFonts="1">
    <font>
      <sz val="11"/>
      <color theme="1"/>
      <name val="맑은 고딕"/>
      <family val="2"/>
      <scheme val="minor"/>
    </font>
    <font>
      <b/>
      <sz val="11"/>
      <name val="굴림체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굴림체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/>
      <diagonal/>
    </border>
    <border>
      <left style="dotted">
        <color auto="1"/>
      </left>
      <right style="thin">
        <color indexed="64"/>
      </right>
      <top style="thin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 indent="1"/>
    </xf>
    <xf numFmtId="176" fontId="4" fillId="0" borderId="11" xfId="0" applyNumberFormat="1" applyFont="1" applyBorder="1" applyAlignment="1">
      <alignment vertical="center"/>
    </xf>
    <xf numFmtId="176" fontId="4" fillId="0" borderId="12" xfId="0" applyNumberFormat="1" applyFont="1" applyBorder="1" applyAlignment="1">
      <alignment vertical="center"/>
    </xf>
    <xf numFmtId="176" fontId="4" fillId="0" borderId="13" xfId="0" applyNumberFormat="1" applyFont="1" applyBorder="1" applyAlignment="1">
      <alignment vertical="center"/>
    </xf>
    <xf numFmtId="176" fontId="4" fillId="0" borderId="14" xfId="0" applyNumberFormat="1" applyFont="1" applyBorder="1" applyAlignment="1">
      <alignment vertical="center"/>
    </xf>
    <xf numFmtId="0" fontId="4" fillId="0" borderId="15" xfId="0" applyFont="1" applyFill="1" applyBorder="1" applyAlignment="1">
      <alignment horizontal="left" vertical="center"/>
    </xf>
    <xf numFmtId="176" fontId="4" fillId="0" borderId="16" xfId="0" applyNumberFormat="1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176" fontId="4" fillId="2" borderId="17" xfId="0" applyNumberFormat="1" applyFont="1" applyFill="1" applyBorder="1" applyAlignment="1">
      <alignment vertical="center"/>
    </xf>
    <xf numFmtId="0" fontId="4" fillId="0" borderId="18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176" fontId="4" fillId="0" borderId="20" xfId="0" applyNumberFormat="1" applyFont="1" applyBorder="1" applyAlignment="1">
      <alignment vertical="center"/>
    </xf>
    <xf numFmtId="176" fontId="4" fillId="0" borderId="22" xfId="0" applyNumberFormat="1" applyFont="1" applyBorder="1" applyAlignment="1">
      <alignment vertical="center"/>
    </xf>
    <xf numFmtId="176" fontId="4" fillId="2" borderId="21" xfId="0" applyNumberFormat="1" applyFont="1" applyFill="1" applyBorder="1" applyAlignment="1">
      <alignment vertical="center"/>
    </xf>
    <xf numFmtId="0" fontId="1" fillId="0" borderId="10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 indent="2"/>
    </xf>
    <xf numFmtId="0" fontId="4" fillId="0" borderId="20" xfId="0" applyFont="1" applyFill="1" applyBorder="1" applyAlignment="1">
      <alignment horizontal="left" vertical="center" indent="2"/>
    </xf>
    <xf numFmtId="176" fontId="4" fillId="2" borderId="6" xfId="0" applyNumberFormat="1" applyFont="1" applyFill="1" applyBorder="1" applyAlignment="1">
      <alignment vertical="center"/>
    </xf>
    <xf numFmtId="176" fontId="4" fillId="2" borderId="23" xfId="0" applyNumberFormat="1" applyFont="1" applyFill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76" fontId="4" fillId="0" borderId="27" xfId="0" applyNumberFormat="1" applyFont="1" applyBorder="1" applyAlignment="1">
      <alignment vertical="center"/>
    </xf>
    <xf numFmtId="176" fontId="4" fillId="2" borderId="18" xfId="0" applyNumberFormat="1" applyFont="1" applyFill="1" applyBorder="1" applyAlignment="1">
      <alignment vertical="center"/>
    </xf>
    <xf numFmtId="176" fontId="4" fillId="2" borderId="19" xfId="0" applyNumberFormat="1" applyFont="1" applyFill="1" applyBorder="1" applyAlignment="1">
      <alignment vertical="center"/>
    </xf>
    <xf numFmtId="0" fontId="6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3" borderId="24" xfId="0" applyFill="1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topLeftCell="B1" zoomScale="85" zoomScaleNormal="85" workbookViewId="0">
      <selection activeCell="J32" sqref="J32"/>
    </sheetView>
  </sheetViews>
  <sheetFormatPr defaultRowHeight="16.5" x14ac:dyDescent="0.3"/>
  <cols>
    <col min="1" max="1" width="4.5" customWidth="1"/>
    <col min="2" max="2" width="32.75" bestFit="1" customWidth="1"/>
    <col min="3" max="3" width="15" bestFit="1" customWidth="1"/>
    <col min="4" max="4" width="18.375" bestFit="1" customWidth="1"/>
    <col min="5" max="5" width="15.875" customWidth="1"/>
    <col min="6" max="6" width="12.625" customWidth="1"/>
    <col min="7" max="7" width="15.375" bestFit="1" customWidth="1"/>
    <col min="9" max="9" width="12.5" bestFit="1" customWidth="1"/>
    <col min="10" max="10" width="12.875" bestFit="1" customWidth="1"/>
    <col min="11" max="11" width="8.625" customWidth="1"/>
    <col min="14" max="14" width="13.25" bestFit="1" customWidth="1"/>
    <col min="15" max="15" width="13.375" bestFit="1" customWidth="1"/>
    <col min="17" max="17" width="14.375" bestFit="1" customWidth="1"/>
    <col min="18" max="18" width="15.875" bestFit="1" customWidth="1"/>
    <col min="19" max="19" width="13.25" bestFit="1" customWidth="1"/>
    <col min="20" max="20" width="13.375" bestFit="1" customWidth="1"/>
    <col min="22" max="22" width="13.75" bestFit="1" customWidth="1"/>
    <col min="23" max="23" width="15.25" bestFit="1" customWidth="1"/>
  </cols>
  <sheetData>
    <row r="1" spans="1:23" x14ac:dyDescent="0.3">
      <c r="N1" s="44" t="s">
        <v>56</v>
      </c>
      <c r="O1" s="44"/>
      <c r="P1" s="44"/>
      <c r="Q1" s="44"/>
      <c r="R1" s="44"/>
      <c r="S1" s="44"/>
      <c r="T1" s="44"/>
      <c r="U1" s="44"/>
      <c r="V1" s="44"/>
      <c r="W1" s="44"/>
    </row>
    <row r="2" spans="1:23" x14ac:dyDescent="0.3">
      <c r="N2" s="44" t="s">
        <v>57</v>
      </c>
      <c r="O2" s="44"/>
      <c r="P2" s="44"/>
      <c r="Q2" s="44"/>
      <c r="R2" s="44"/>
      <c r="S2" s="44" t="s">
        <v>58</v>
      </c>
      <c r="T2" s="44"/>
      <c r="U2" s="44"/>
      <c r="V2" s="44"/>
      <c r="W2" s="44"/>
    </row>
    <row r="3" spans="1:23" x14ac:dyDescent="0.3">
      <c r="A3" s="39" t="s">
        <v>41</v>
      </c>
      <c r="B3" s="40"/>
      <c r="C3" s="36" t="s">
        <v>50</v>
      </c>
      <c r="D3" s="37"/>
      <c r="E3" s="38"/>
      <c r="F3" s="30"/>
      <c r="N3" s="45" t="s">
        <v>0</v>
      </c>
      <c r="O3" s="45" t="s">
        <v>1</v>
      </c>
      <c r="P3" s="45" t="s">
        <v>2</v>
      </c>
      <c r="Q3" s="45" t="s">
        <v>3</v>
      </c>
      <c r="R3" s="45" t="s">
        <v>49</v>
      </c>
      <c r="S3" s="45" t="s">
        <v>0</v>
      </c>
      <c r="T3" s="45" t="s">
        <v>1</v>
      </c>
      <c r="U3" s="45" t="s">
        <v>2</v>
      </c>
      <c r="V3" s="45" t="s">
        <v>55</v>
      </c>
      <c r="W3" s="45" t="s">
        <v>59</v>
      </c>
    </row>
    <row r="4" spans="1:23" x14ac:dyDescent="0.3">
      <c r="A4" s="41"/>
      <c r="B4" s="42"/>
      <c r="C4" s="3" t="s">
        <v>22</v>
      </c>
      <c r="D4" s="2" t="s">
        <v>20</v>
      </c>
      <c r="E4" s="4" t="s">
        <v>21</v>
      </c>
      <c r="N4" s="43" t="s">
        <v>4</v>
      </c>
      <c r="O4" s="43" t="s">
        <v>6</v>
      </c>
      <c r="P4" s="43" t="s">
        <v>8</v>
      </c>
      <c r="Q4" s="43">
        <v>3550280246.8202982</v>
      </c>
      <c r="R4" s="43">
        <v>1794861.736870707</v>
      </c>
      <c r="S4" s="43" t="s">
        <v>4</v>
      </c>
      <c r="T4" s="43" t="s">
        <v>6</v>
      </c>
      <c r="U4" s="43" t="s">
        <v>8</v>
      </c>
      <c r="V4" s="43">
        <v>5283524123.6242981</v>
      </c>
      <c r="W4" s="43">
        <v>2409124.6747163329</v>
      </c>
    </row>
    <row r="5" spans="1:23" x14ac:dyDescent="0.3">
      <c r="A5" s="19" t="s">
        <v>42</v>
      </c>
      <c r="B5" s="5"/>
      <c r="C5" s="8">
        <f>SUM(C6:C24)</f>
        <v>3392303400.835917</v>
      </c>
      <c r="D5" s="7">
        <f t="shared" ref="D5:E5" si="0">SUM(D6:D24)</f>
        <v>1845260124.4186282</v>
      </c>
      <c r="E5" s="9">
        <f t="shared" si="0"/>
        <v>1547043276.4172893</v>
      </c>
      <c r="I5" s="28" t="s">
        <v>0</v>
      </c>
      <c r="J5" s="28" t="s">
        <v>1</v>
      </c>
      <c r="K5" s="29" t="s">
        <v>2</v>
      </c>
      <c r="N5" s="43" t="s">
        <v>4</v>
      </c>
      <c r="O5" s="43" t="s">
        <v>6</v>
      </c>
      <c r="P5" s="43" t="s">
        <v>9</v>
      </c>
      <c r="Q5" s="43">
        <v>7469530994.4856873</v>
      </c>
      <c r="R5" s="43">
        <v>3046405.9811168662</v>
      </c>
      <c r="S5" s="43" t="s">
        <v>4</v>
      </c>
      <c r="T5" s="43" t="s">
        <v>6</v>
      </c>
      <c r="U5" s="43" t="s">
        <v>9</v>
      </c>
      <c r="V5" s="43">
        <v>24204195178.546471</v>
      </c>
      <c r="W5" s="43">
        <v>83197245.729582161</v>
      </c>
    </row>
    <row r="6" spans="1:23" x14ac:dyDescent="0.3">
      <c r="A6" s="20"/>
      <c r="B6" s="10" t="s">
        <v>43</v>
      </c>
      <c r="C6" s="12">
        <f>D6+E6</f>
        <v>34615912.961876579</v>
      </c>
      <c r="D6" s="13">
        <f>SUMIFS($Q:$Q,$N:$N,$I6,$O:$O,$J6,$P:$P,$K6)/1000</f>
        <v>16571565.79840851</v>
      </c>
      <c r="E6" s="22">
        <f>SUMIFS($V:$V,$S:$S,$I6,$T:$T,$J6,$U:$U,$K6)/1000</f>
        <v>18044347.16346807</v>
      </c>
      <c r="I6" s="26" t="s">
        <v>44</v>
      </c>
      <c r="J6" s="26" t="s">
        <v>45</v>
      </c>
      <c r="K6" s="24" t="s">
        <v>8</v>
      </c>
      <c r="N6" s="43" t="s">
        <v>4</v>
      </c>
      <c r="O6" s="43" t="s">
        <v>6</v>
      </c>
      <c r="P6" s="43" t="s">
        <v>10</v>
      </c>
      <c r="Q6" s="43">
        <v>31479174658.01157</v>
      </c>
      <c r="R6" s="43">
        <v>14833625.503525799</v>
      </c>
      <c r="S6" s="43" t="s">
        <v>4</v>
      </c>
      <c r="T6" s="43" t="s">
        <v>6</v>
      </c>
      <c r="U6" s="43" t="s">
        <v>10</v>
      </c>
      <c r="V6" s="43">
        <v>76319381985.290436</v>
      </c>
      <c r="W6" s="43">
        <v>162174768.24616551</v>
      </c>
    </row>
    <row r="7" spans="1:23" x14ac:dyDescent="0.3">
      <c r="A7" s="20"/>
      <c r="B7" s="14" t="s">
        <v>23</v>
      </c>
      <c r="C7" s="12">
        <f t="shared" ref="C7:C24" si="1">D7+E7</f>
        <v>46889916.66648905</v>
      </c>
      <c r="D7" s="13">
        <f>SUMIFS($Q:$Q,$N:$N,$I7,$O:$O,$J7,$P:$P,$K7)/1000</f>
        <v>14592029.67742306</v>
      </c>
      <c r="E7" s="22">
        <f>SUMIFS($V:$V,$S:$S,$I7,$T:$T,$J7,$U:$U,$K7)/1000</f>
        <v>32297886.98906599</v>
      </c>
      <c r="I7" s="26" t="s">
        <v>44</v>
      </c>
      <c r="J7" s="26" t="s">
        <v>45</v>
      </c>
      <c r="K7" s="24" t="s">
        <v>9</v>
      </c>
      <c r="N7" s="43" t="s">
        <v>4</v>
      </c>
      <c r="O7" s="43" t="s">
        <v>6</v>
      </c>
      <c r="P7" s="43" t="s">
        <v>11</v>
      </c>
      <c r="Q7" s="43">
        <v>10393424811.56966</v>
      </c>
      <c r="R7" s="43">
        <v>5179967.1529320329</v>
      </c>
      <c r="S7" s="43" t="s">
        <v>4</v>
      </c>
      <c r="T7" s="43" t="s">
        <v>6</v>
      </c>
      <c r="U7" s="43" t="s">
        <v>11</v>
      </c>
      <c r="V7" s="43">
        <v>115167578258.099</v>
      </c>
      <c r="W7" s="43">
        <v>520191418.14721793</v>
      </c>
    </row>
    <row r="8" spans="1:23" x14ac:dyDescent="0.3">
      <c r="A8" s="20"/>
      <c r="B8" s="14" t="s">
        <v>24</v>
      </c>
      <c r="C8" s="12">
        <f t="shared" si="1"/>
        <v>197523814.88594103</v>
      </c>
      <c r="D8" s="13">
        <f>SUMIFS($Q:$Q,$N:$N,$I8,$O:$O,$J8,$P:$P,$K8)/1000</f>
        <v>67869561.458695441</v>
      </c>
      <c r="E8" s="22">
        <f>SUMIFS($V:$V,$S:$S,$I8,$T:$T,$J8,$U:$U,$K8)/1000</f>
        <v>129654253.4272456</v>
      </c>
      <c r="I8" s="26" t="s">
        <v>44</v>
      </c>
      <c r="J8" s="26" t="s">
        <v>45</v>
      </c>
      <c r="K8" s="24" t="s">
        <v>10</v>
      </c>
      <c r="N8" s="43" t="s">
        <v>4</v>
      </c>
      <c r="O8" s="43" t="s">
        <v>6</v>
      </c>
      <c r="P8" s="43" t="s">
        <v>12</v>
      </c>
      <c r="Q8" s="43">
        <v>938873846.21339691</v>
      </c>
      <c r="R8" s="43">
        <v>372472.73416231468</v>
      </c>
      <c r="S8" s="43" t="s">
        <v>4</v>
      </c>
      <c r="T8" s="43" t="s">
        <v>6</v>
      </c>
      <c r="U8" s="43" t="s">
        <v>12</v>
      </c>
      <c r="V8" s="43">
        <v>10949902548.43368</v>
      </c>
      <c r="W8" s="43">
        <v>3994634.9532437362</v>
      </c>
    </row>
    <row r="9" spans="1:23" x14ac:dyDescent="0.3">
      <c r="A9" s="20"/>
      <c r="B9" s="14" t="s">
        <v>25</v>
      </c>
      <c r="C9" s="12">
        <f t="shared" si="1"/>
        <v>115358012.35031027</v>
      </c>
      <c r="D9" s="13">
        <f>SUMIFS($Q:$Q,$N:$N,$I9,$O:$O,$J9,$P:$P,$K9)/1000</f>
        <v>13523078.608650571</v>
      </c>
      <c r="E9" s="22">
        <f>SUMIFS($V:$V,$S:$S,$I9,$T:$T,$J9,$U:$U,$K9)/1000</f>
        <v>101834933.7416597</v>
      </c>
      <c r="I9" s="26" t="s">
        <v>44</v>
      </c>
      <c r="J9" s="26" t="s">
        <v>45</v>
      </c>
      <c r="K9" s="24" t="s">
        <v>11</v>
      </c>
      <c r="N9" s="43" t="s">
        <v>4</v>
      </c>
      <c r="O9" s="43" t="s">
        <v>6</v>
      </c>
      <c r="P9" s="43" t="s">
        <v>13</v>
      </c>
      <c r="Q9" s="43">
        <v>17710590521.406219</v>
      </c>
      <c r="R9" s="43">
        <v>5401060.6743696276</v>
      </c>
      <c r="S9" s="43" t="s">
        <v>4</v>
      </c>
      <c r="T9" s="43" t="s">
        <v>6</v>
      </c>
      <c r="U9" s="43" t="s">
        <v>13</v>
      </c>
      <c r="V9" s="43">
        <v>96795765660.416031</v>
      </c>
      <c r="W9" s="43">
        <v>844138781.35270047</v>
      </c>
    </row>
    <row r="10" spans="1:23" x14ac:dyDescent="0.3">
      <c r="A10" s="20"/>
      <c r="B10" s="14" t="s">
        <v>26</v>
      </c>
      <c r="C10" s="12">
        <f t="shared" si="1"/>
        <v>30685175.081241958</v>
      </c>
      <c r="D10" s="13">
        <f>SUMIFS($Q:$Q,$N:$N,$I10,$O:$O,$J10,$P:$P,$K10)/1000</f>
        <v>5098493.0789888408</v>
      </c>
      <c r="E10" s="22">
        <f>SUMIFS($V:$V,$S:$S,$I10,$T:$T,$J10,$U:$U,$K10)/1000</f>
        <v>25586682.002253119</v>
      </c>
      <c r="I10" s="26" t="s">
        <v>44</v>
      </c>
      <c r="J10" s="26" t="s">
        <v>45</v>
      </c>
      <c r="K10" s="24" t="s">
        <v>12</v>
      </c>
      <c r="N10" s="43" t="s">
        <v>4</v>
      </c>
      <c r="O10" s="43" t="s">
        <v>6</v>
      </c>
      <c r="P10" s="43" t="s">
        <v>14</v>
      </c>
      <c r="Q10" s="43">
        <v>23433787538.49036</v>
      </c>
      <c r="R10" s="43">
        <v>12579615.19459237</v>
      </c>
      <c r="S10" s="43" t="s">
        <v>4</v>
      </c>
      <c r="T10" s="43" t="s">
        <v>6</v>
      </c>
      <c r="U10" s="43" t="s">
        <v>14</v>
      </c>
      <c r="V10" s="43">
        <v>53187031653.489082</v>
      </c>
      <c r="W10" s="43">
        <v>24970384.1126265</v>
      </c>
    </row>
    <row r="11" spans="1:23" x14ac:dyDescent="0.3">
      <c r="A11" s="20"/>
      <c r="B11" s="14" t="s">
        <v>27</v>
      </c>
      <c r="C11" s="12">
        <f t="shared" si="1"/>
        <v>109290634.59295535</v>
      </c>
      <c r="D11" s="13">
        <f>SUMIFS($Q:$Q,$N:$N,$I11,$O:$O,$J11,$P:$P,$K11)/1000</f>
        <v>34471715.466143124</v>
      </c>
      <c r="E11" s="22">
        <f>SUMIFS($V:$V,$S:$S,$I11,$T:$T,$J11,$U:$U,$K11)/1000</f>
        <v>74818919.126812235</v>
      </c>
      <c r="I11" s="26" t="s">
        <v>44</v>
      </c>
      <c r="J11" s="26" t="s">
        <v>45</v>
      </c>
      <c r="K11" s="24" t="s">
        <v>13</v>
      </c>
      <c r="N11" s="43" t="s">
        <v>4</v>
      </c>
      <c r="O11" s="43" t="s">
        <v>6</v>
      </c>
      <c r="P11" s="43" t="s">
        <v>15</v>
      </c>
      <c r="Q11" s="43">
        <v>79289677.485545754</v>
      </c>
      <c r="R11" s="43">
        <v>38024.279189557121</v>
      </c>
      <c r="S11" s="43" t="s">
        <v>4</v>
      </c>
      <c r="T11" s="43" t="s">
        <v>6</v>
      </c>
      <c r="U11" s="43" t="s">
        <v>15</v>
      </c>
      <c r="V11" s="43">
        <v>7823381666.9095373</v>
      </c>
      <c r="W11" s="43">
        <v>3691146.733454105</v>
      </c>
    </row>
    <row r="12" spans="1:23" x14ac:dyDescent="0.3">
      <c r="A12" s="20"/>
      <c r="B12" s="14" t="s">
        <v>28</v>
      </c>
      <c r="C12" s="12">
        <f t="shared" si="1"/>
        <v>118866373.97439288</v>
      </c>
      <c r="D12" s="13">
        <f>SUMIFS($Q:$Q,$N:$N,$I12,$O:$O,$J12,$P:$P,$K12)/1000</f>
        <v>65278356.582206719</v>
      </c>
      <c r="E12" s="22">
        <f>SUMIFS($V:$V,$S:$S,$I12,$T:$T,$J12,$U:$U,$K12)/1000</f>
        <v>53588017.392186157</v>
      </c>
      <c r="F12" s="47"/>
      <c r="I12" s="26" t="s">
        <v>44</v>
      </c>
      <c r="J12" s="26" t="s">
        <v>45</v>
      </c>
      <c r="K12" s="24" t="s">
        <v>14</v>
      </c>
      <c r="N12" s="43" t="s">
        <v>4</v>
      </c>
      <c r="O12" s="43" t="s">
        <v>6</v>
      </c>
      <c r="P12" s="43" t="s">
        <v>16</v>
      </c>
      <c r="Q12" s="43">
        <v>33843469407.872219</v>
      </c>
      <c r="R12" s="43">
        <v>12487484.65921882</v>
      </c>
      <c r="S12" s="43" t="s">
        <v>4</v>
      </c>
      <c r="T12" s="43" t="s">
        <v>6</v>
      </c>
      <c r="U12" s="43" t="s">
        <v>16</v>
      </c>
      <c r="V12" s="43">
        <v>52193915537.443008</v>
      </c>
      <c r="W12" s="43">
        <v>20250781.037219569</v>
      </c>
    </row>
    <row r="13" spans="1:23" x14ac:dyDescent="0.3">
      <c r="A13" s="20"/>
      <c r="B13" s="14" t="s">
        <v>29</v>
      </c>
      <c r="C13" s="12">
        <f t="shared" si="1"/>
        <v>81300268.469378799</v>
      </c>
      <c r="D13" s="13">
        <f>SUMIFS($Q:$Q,$N:$N,$I13,$O:$O,$J13,$P:$P,$K13)/1000</f>
        <v>4824295.4095181189</v>
      </c>
      <c r="E13" s="22">
        <f>SUMIFS($V:$V,$S:$S,$I13,$T:$T,$J13,$U:$U,$K13)/1000</f>
        <v>76475973.059860677</v>
      </c>
      <c r="I13" s="26" t="s">
        <v>44</v>
      </c>
      <c r="J13" s="26" t="s">
        <v>45</v>
      </c>
      <c r="K13" s="24" t="s">
        <v>48</v>
      </c>
      <c r="N13" s="43" t="s">
        <v>4</v>
      </c>
      <c r="O13" s="43" t="s">
        <v>6</v>
      </c>
      <c r="P13" s="43" t="s">
        <v>17</v>
      </c>
      <c r="Q13" s="43">
        <v>0</v>
      </c>
      <c r="R13" s="43">
        <v>0</v>
      </c>
      <c r="S13" s="43" t="s">
        <v>4</v>
      </c>
      <c r="T13" s="43" t="s">
        <v>6</v>
      </c>
      <c r="U13" s="43" t="s">
        <v>17</v>
      </c>
      <c r="V13" s="43">
        <v>60973728.83339525</v>
      </c>
      <c r="W13" s="43">
        <v>28767.99184703585</v>
      </c>
    </row>
    <row r="14" spans="1:23" x14ac:dyDescent="0.3">
      <c r="A14" s="20"/>
      <c r="B14" s="14" t="s">
        <v>30</v>
      </c>
      <c r="C14" s="12">
        <f t="shared" si="1"/>
        <v>20934767.004265338</v>
      </c>
      <c r="D14" s="13">
        <f>SUMIFS($Q:$Q,$N:$N,$I14,$O:$O,$J14,$P:$P,$K14)/1000</f>
        <v>1000363.832300727</v>
      </c>
      <c r="E14" s="22">
        <f>SUMIFS($V:$V,$S:$S,$I14,$T:$T,$J14,$U:$U,$K14)/1000</f>
        <v>19934403.171964612</v>
      </c>
      <c r="I14" s="26" t="s">
        <v>44</v>
      </c>
      <c r="J14" s="26" t="s">
        <v>45</v>
      </c>
      <c r="K14" s="24" t="s">
        <v>15</v>
      </c>
      <c r="N14" s="43" t="s">
        <v>4</v>
      </c>
      <c r="O14" s="43" t="s">
        <v>7</v>
      </c>
      <c r="P14" s="43" t="s">
        <v>18</v>
      </c>
      <c r="Q14" s="43">
        <v>19010420135.328671</v>
      </c>
      <c r="R14" s="43">
        <v>14493260.44646378</v>
      </c>
      <c r="S14" s="43" t="s">
        <v>4</v>
      </c>
      <c r="T14" s="43" t="s">
        <v>7</v>
      </c>
      <c r="U14" s="43" t="s">
        <v>18</v>
      </c>
      <c r="V14" s="43">
        <v>40212777221.25174</v>
      </c>
      <c r="W14" s="43">
        <v>17444348.141562451</v>
      </c>
    </row>
    <row r="15" spans="1:23" x14ac:dyDescent="0.3">
      <c r="A15" s="20"/>
      <c r="B15" s="14" t="s">
        <v>31</v>
      </c>
      <c r="C15" s="12">
        <f t="shared" si="1"/>
        <v>140387467.13706416</v>
      </c>
      <c r="D15" s="13">
        <f>SUMIFS($Q:$Q,$N:$N,$I15,$O:$O,$J15,$P:$P,$K15)/1000</f>
        <v>61090978.322797641</v>
      </c>
      <c r="E15" s="22">
        <f>SUMIFS($V:$V,$S:$S,$I15,$T:$T,$J15,$U:$U,$K15)/1000</f>
        <v>79296488.814266503</v>
      </c>
      <c r="I15" s="26" t="s">
        <v>44</v>
      </c>
      <c r="J15" s="26" t="s">
        <v>45</v>
      </c>
      <c r="K15" s="24" t="s">
        <v>16</v>
      </c>
      <c r="N15" s="43" t="s">
        <v>5</v>
      </c>
      <c r="O15" s="43" t="s">
        <v>6</v>
      </c>
      <c r="P15" s="43" t="s">
        <v>8</v>
      </c>
      <c r="Q15" s="43">
        <v>16571565798.40851</v>
      </c>
      <c r="R15" s="43">
        <v>0</v>
      </c>
      <c r="S15" s="43" t="s">
        <v>5</v>
      </c>
      <c r="T15" s="43" t="s">
        <v>6</v>
      </c>
      <c r="U15" s="43" t="s">
        <v>8</v>
      </c>
      <c r="V15" s="43">
        <v>18044347163.468071</v>
      </c>
      <c r="W15" s="43">
        <v>0</v>
      </c>
    </row>
    <row r="16" spans="1:23" x14ac:dyDescent="0.3">
      <c r="A16" s="20"/>
      <c r="B16" s="14" t="s">
        <v>32</v>
      </c>
      <c r="C16" s="12">
        <f t="shared" si="1"/>
        <v>790789948.74419928</v>
      </c>
      <c r="D16" s="13">
        <f>SUMIFS($Q:$Q,$N:$N,$I16,$O:$O,$J16,$P:$P,$K16)/1000</f>
        <v>394929734.60159081</v>
      </c>
      <c r="E16" s="22">
        <f>SUMIFS($V:$V,$S:$S,$I16,$T:$T,$J16,$U:$U,$K16)/1000</f>
        <v>395860214.14260852</v>
      </c>
      <c r="I16" s="26" t="s">
        <v>44</v>
      </c>
      <c r="J16" s="26" t="s">
        <v>45</v>
      </c>
      <c r="K16" s="24" t="s">
        <v>68</v>
      </c>
      <c r="N16" s="43" t="s">
        <v>5</v>
      </c>
      <c r="O16" s="43" t="s">
        <v>6</v>
      </c>
      <c r="P16" s="43" t="s">
        <v>9</v>
      </c>
      <c r="Q16" s="43">
        <v>14592029677.423059</v>
      </c>
      <c r="R16" s="43">
        <v>0</v>
      </c>
      <c r="S16" s="43" t="s">
        <v>5</v>
      </c>
      <c r="T16" s="43" t="s">
        <v>6</v>
      </c>
      <c r="U16" s="43" t="s">
        <v>9</v>
      </c>
      <c r="V16" s="43">
        <v>32297886989.06599</v>
      </c>
      <c r="W16" s="43">
        <v>0</v>
      </c>
    </row>
    <row r="17" spans="1:23" x14ac:dyDescent="0.3">
      <c r="A17" s="20"/>
      <c r="B17" s="14" t="s">
        <v>33</v>
      </c>
      <c r="C17" s="12">
        <f t="shared" si="1"/>
        <v>740978645.33184671</v>
      </c>
      <c r="D17" s="13">
        <f>SUMIFS($Q:$Q,$N:$N,$I17,$O:$O,$J17,$P:$P,$K17)/1000</f>
        <v>648339103.02835</v>
      </c>
      <c r="E17" s="22">
        <f>SUMIFS($V:$V,$S:$S,$I17,$T:$T,$J17,$U:$U,$K17)/1000</f>
        <v>92639542.303496659</v>
      </c>
      <c r="I17" s="26" t="s">
        <v>44</v>
      </c>
      <c r="J17" s="26" t="s">
        <v>45</v>
      </c>
      <c r="K17" s="24" t="s">
        <v>69</v>
      </c>
      <c r="N17" s="43" t="s">
        <v>5</v>
      </c>
      <c r="O17" s="43" t="s">
        <v>6</v>
      </c>
      <c r="P17" s="43" t="s">
        <v>10</v>
      </c>
      <c r="Q17" s="43">
        <v>67869561458.695442</v>
      </c>
      <c r="R17" s="43">
        <v>0</v>
      </c>
      <c r="S17" s="43" t="s">
        <v>5</v>
      </c>
      <c r="T17" s="43" t="s">
        <v>6</v>
      </c>
      <c r="U17" s="43" t="s">
        <v>10</v>
      </c>
      <c r="V17" s="43">
        <v>129654253427.24561</v>
      </c>
      <c r="W17" s="43">
        <v>0</v>
      </c>
    </row>
    <row r="18" spans="1:23" x14ac:dyDescent="0.3">
      <c r="A18" s="20"/>
      <c r="B18" s="14" t="s">
        <v>34</v>
      </c>
      <c r="C18" s="12">
        <f t="shared" si="1"/>
        <v>257534909.65742368</v>
      </c>
      <c r="D18" s="13">
        <f>SUMIFS($Q:$Q,$N:$N,$I18,$O:$O,$J18,$P:$P,$K18)/1000</f>
        <v>117277245.40510531</v>
      </c>
      <c r="E18" s="22">
        <f>SUMIFS($V:$V,$S:$S,$I18,$T:$T,$J18,$U:$U,$K18)/1000</f>
        <v>140257664.25231838</v>
      </c>
      <c r="I18" s="26" t="s">
        <v>44</v>
      </c>
      <c r="J18" s="26" t="s">
        <v>45</v>
      </c>
      <c r="K18" s="24" t="s">
        <v>70</v>
      </c>
      <c r="N18" s="43" t="s">
        <v>5</v>
      </c>
      <c r="O18" s="43" t="s">
        <v>6</v>
      </c>
      <c r="P18" s="43" t="s">
        <v>11</v>
      </c>
      <c r="Q18" s="43">
        <v>13523078608.65057</v>
      </c>
      <c r="R18" s="43">
        <v>0</v>
      </c>
      <c r="S18" s="43" t="s">
        <v>5</v>
      </c>
      <c r="T18" s="43" t="s">
        <v>6</v>
      </c>
      <c r="U18" s="43" t="s">
        <v>11</v>
      </c>
      <c r="V18" s="43">
        <v>101834933741.6597</v>
      </c>
      <c r="W18" s="43">
        <v>0</v>
      </c>
    </row>
    <row r="19" spans="1:23" x14ac:dyDescent="0.3">
      <c r="A19" s="20"/>
      <c r="B19" s="14" t="s">
        <v>35</v>
      </c>
      <c r="C19" s="12">
        <f t="shared" si="1"/>
        <v>197900306.38752395</v>
      </c>
      <c r="D19" s="13">
        <f>SUMIFS($Q:$Q,$N:$N,$I19,$O:$O,$J19,$P:$P,$K19)/1000</f>
        <v>169724060.31599969</v>
      </c>
      <c r="E19" s="22">
        <f>SUMIFS($V:$V,$S:$S,$I19,$T:$T,$J19,$U:$U,$K19)/1000</f>
        <v>28176246.07152427</v>
      </c>
      <c r="I19" s="26" t="s">
        <v>44</v>
      </c>
      <c r="J19" s="26" t="s">
        <v>45</v>
      </c>
      <c r="K19" s="24" t="s">
        <v>71</v>
      </c>
      <c r="N19" s="43" t="s">
        <v>5</v>
      </c>
      <c r="O19" s="43" t="s">
        <v>6</v>
      </c>
      <c r="P19" s="43" t="s">
        <v>12</v>
      </c>
      <c r="Q19" s="43">
        <v>5098493078.9888411</v>
      </c>
      <c r="R19" s="43">
        <v>0</v>
      </c>
      <c r="S19" s="43" t="s">
        <v>5</v>
      </c>
      <c r="T19" s="43" t="s">
        <v>6</v>
      </c>
      <c r="U19" s="43" t="s">
        <v>12</v>
      </c>
      <c r="V19" s="43">
        <v>25586682002.25312</v>
      </c>
      <c r="W19" s="43">
        <v>0</v>
      </c>
    </row>
    <row r="20" spans="1:23" x14ac:dyDescent="0.3">
      <c r="A20" s="20"/>
      <c r="B20" s="14" t="s">
        <v>36</v>
      </c>
      <c r="C20" s="12">
        <f t="shared" si="1"/>
        <v>110712556.69902822</v>
      </c>
      <c r="D20" s="13">
        <f>SUMIFS($Q:$Q,$N:$N,$I20,$O:$O,$J20,$P:$P,$K20)/1000</f>
        <v>46893719.673343986</v>
      </c>
      <c r="E20" s="22">
        <f>SUMIFS($V:$V,$S:$S,$I20,$T:$T,$J20,$U:$U,$K20)/1000</f>
        <v>63818837.025684245</v>
      </c>
      <c r="I20" s="26" t="s">
        <v>44</v>
      </c>
      <c r="J20" s="26" t="s">
        <v>45</v>
      </c>
      <c r="K20" s="24" t="s">
        <v>72</v>
      </c>
      <c r="N20" s="43" t="s">
        <v>5</v>
      </c>
      <c r="O20" s="43" t="s">
        <v>6</v>
      </c>
      <c r="P20" s="43" t="s">
        <v>13</v>
      </c>
      <c r="Q20" s="43">
        <v>34471715466.143127</v>
      </c>
      <c r="R20" s="43">
        <v>0</v>
      </c>
      <c r="S20" s="43" t="s">
        <v>5</v>
      </c>
      <c r="T20" s="43" t="s">
        <v>6</v>
      </c>
      <c r="U20" s="43" t="s">
        <v>13</v>
      </c>
      <c r="V20" s="43">
        <v>74818919126.812241</v>
      </c>
      <c r="W20" s="43">
        <v>0</v>
      </c>
    </row>
    <row r="21" spans="1:23" x14ac:dyDescent="0.3">
      <c r="A21" s="20"/>
      <c r="B21" s="14" t="s">
        <v>37</v>
      </c>
      <c r="C21" s="12">
        <f t="shared" si="1"/>
        <v>74457160.143048182</v>
      </c>
      <c r="D21" s="13">
        <f>SUMIFS($Q:$Q,$N:$N,$I21,$O:$O,$J21,$P:$P,$K21)/1000</f>
        <v>62337066.571120165</v>
      </c>
      <c r="E21" s="22">
        <f>SUMIFS($V:$V,$S:$S,$I21,$T:$T,$J21,$U:$U,$K21)/1000</f>
        <v>12120093.571928011</v>
      </c>
      <c r="G21" s="46"/>
      <c r="I21" s="26" t="s">
        <v>44</v>
      </c>
      <c r="J21" s="26" t="s">
        <v>45</v>
      </c>
      <c r="K21" s="24" t="s">
        <v>73</v>
      </c>
      <c r="N21" s="43" t="s">
        <v>5</v>
      </c>
      <c r="O21" s="43" t="s">
        <v>6</v>
      </c>
      <c r="P21" s="43" t="s">
        <v>14</v>
      </c>
      <c r="Q21" s="43">
        <v>65278356582.206718</v>
      </c>
      <c r="R21" s="43">
        <v>0</v>
      </c>
      <c r="S21" s="43" t="s">
        <v>5</v>
      </c>
      <c r="T21" s="43" t="s">
        <v>6</v>
      </c>
      <c r="U21" s="43" t="s">
        <v>14</v>
      </c>
      <c r="V21" s="43">
        <v>53588017392.186157</v>
      </c>
      <c r="W21" s="43">
        <v>0</v>
      </c>
    </row>
    <row r="22" spans="1:23" x14ac:dyDescent="0.3">
      <c r="A22" s="20"/>
      <c r="B22" s="14" t="s">
        <v>38</v>
      </c>
      <c r="C22" s="12">
        <f t="shared" si="1"/>
        <v>43203713.694275975</v>
      </c>
      <c r="D22" s="13">
        <f>SUMIFS($Q:$Q,$N:$N,$I22,$O:$O,$J22,$P:$P,$K22)/1000</f>
        <v>24433586.71878678</v>
      </c>
      <c r="E22" s="22">
        <f>SUMIFS($V:$V,$S:$S,$I22,$T:$T,$J22,$U:$U,$K22)/1000</f>
        <v>18770126.975489199</v>
      </c>
      <c r="I22" s="26" t="s">
        <v>44</v>
      </c>
      <c r="J22" s="26" t="s">
        <v>45</v>
      </c>
      <c r="K22" s="24" t="s">
        <v>74</v>
      </c>
      <c r="N22" s="43" t="s">
        <v>5</v>
      </c>
      <c r="O22" s="43" t="s">
        <v>6</v>
      </c>
      <c r="P22" s="43" t="s">
        <v>19</v>
      </c>
      <c r="Q22" s="43">
        <v>4824295409.5181189</v>
      </c>
      <c r="R22" s="43">
        <v>0</v>
      </c>
      <c r="S22" s="43" t="s">
        <v>5</v>
      </c>
      <c r="T22" s="43" t="s">
        <v>6</v>
      </c>
      <c r="U22" s="43" t="s">
        <v>19</v>
      </c>
      <c r="V22" s="43">
        <v>76475973059.860672</v>
      </c>
      <c r="W22" s="43">
        <v>0</v>
      </c>
    </row>
    <row r="23" spans="1:23" x14ac:dyDescent="0.3">
      <c r="A23" s="20"/>
      <c r="B23" s="14" t="s">
        <v>39</v>
      </c>
      <c r="C23" s="12">
        <f t="shared" si="1"/>
        <v>18952349.459572911</v>
      </c>
      <c r="D23" s="13">
        <f>SUMIFS($Q:$Q,$N:$N,$I23,$O:$O,$J23,$P:$P,$K23)/1000</f>
        <v>2641.8862122834948</v>
      </c>
      <c r="E23" s="22">
        <f>SUMIFS($V:$V,$S:$S,$I23,$T:$T,$J23,$U:$U,$K23)/1000</f>
        <v>18949707.573360629</v>
      </c>
      <c r="I23" s="26" t="s">
        <v>44</v>
      </c>
      <c r="J23" s="26" t="s">
        <v>45</v>
      </c>
      <c r="K23" s="24" t="s">
        <v>17</v>
      </c>
      <c r="N23" s="43" t="s">
        <v>5</v>
      </c>
      <c r="O23" s="43" t="s">
        <v>6</v>
      </c>
      <c r="P23" s="43" t="s">
        <v>15</v>
      </c>
      <c r="Q23" s="43">
        <v>1000363832.300727</v>
      </c>
      <c r="R23" s="43">
        <v>0</v>
      </c>
      <c r="S23" s="43" t="s">
        <v>5</v>
      </c>
      <c r="T23" s="43" t="s">
        <v>6</v>
      </c>
      <c r="U23" s="43" t="s">
        <v>15</v>
      </c>
      <c r="V23" s="43">
        <v>19934403171.964611</v>
      </c>
      <c r="W23" s="43">
        <v>0</v>
      </c>
    </row>
    <row r="24" spans="1:23" x14ac:dyDescent="0.3">
      <c r="A24" s="21"/>
      <c r="B24" s="15" t="s">
        <v>40</v>
      </c>
      <c r="C24" s="17">
        <f t="shared" si="1"/>
        <v>261921467.59508288</v>
      </c>
      <c r="D24" s="18">
        <f>SUMIFS($Q:$Q,$N:$N,$I24,$O:$O,$J24,$P:$P,$K24)/1000</f>
        <v>97002527.982986286</v>
      </c>
      <c r="E24" s="23">
        <f>SUMIFS($V:$V,$S:$S,$I24,$T:$T,$J24,$U:$U,$K24)/1000</f>
        <v>164918939.61209658</v>
      </c>
      <c r="I24" s="27" t="s">
        <v>44</v>
      </c>
      <c r="J24" s="27" t="s">
        <v>46</v>
      </c>
      <c r="K24" s="25" t="s">
        <v>47</v>
      </c>
      <c r="N24" s="43" t="s">
        <v>5</v>
      </c>
      <c r="O24" s="43" t="s">
        <v>6</v>
      </c>
      <c r="P24" s="43" t="s">
        <v>16</v>
      </c>
      <c r="Q24" s="43">
        <v>61090978322.797638</v>
      </c>
      <c r="R24" s="43">
        <v>0</v>
      </c>
      <c r="S24" s="43" t="s">
        <v>5</v>
      </c>
      <c r="T24" s="43" t="s">
        <v>6</v>
      </c>
      <c r="U24" s="43" t="s">
        <v>16</v>
      </c>
      <c r="V24" s="43">
        <v>79296488814.26651</v>
      </c>
      <c r="W24" s="43">
        <v>0</v>
      </c>
    </row>
    <row r="25" spans="1:23" x14ac:dyDescent="0.3">
      <c r="N25" s="43" t="s">
        <v>5</v>
      </c>
      <c r="O25" s="43" t="s">
        <v>6</v>
      </c>
      <c r="P25" s="43" t="s">
        <v>17</v>
      </c>
      <c r="Q25" s="43">
        <v>2641886.2122834949</v>
      </c>
      <c r="R25" s="43">
        <v>0</v>
      </c>
      <c r="S25" s="43" t="s">
        <v>5</v>
      </c>
      <c r="T25" s="43" t="s">
        <v>6</v>
      </c>
      <c r="U25" s="43" t="s">
        <v>17</v>
      </c>
      <c r="V25" s="43">
        <v>18949707573.36063</v>
      </c>
      <c r="W25" s="43">
        <v>0</v>
      </c>
    </row>
    <row r="26" spans="1:23" x14ac:dyDescent="0.3">
      <c r="F26" s="35"/>
      <c r="N26" s="43" t="s">
        <v>5</v>
      </c>
      <c r="O26" s="43" t="s">
        <v>7</v>
      </c>
      <c r="P26" s="43" t="s">
        <v>18</v>
      </c>
      <c r="Q26" s="43">
        <v>97002527982.986282</v>
      </c>
      <c r="R26" s="43">
        <v>0</v>
      </c>
      <c r="S26" s="43" t="s">
        <v>5</v>
      </c>
      <c r="T26" s="43" t="s">
        <v>7</v>
      </c>
      <c r="U26" s="43" t="s">
        <v>18</v>
      </c>
      <c r="V26" s="43">
        <v>164918939612.09659</v>
      </c>
      <c r="W26" s="43">
        <v>0</v>
      </c>
    </row>
    <row r="27" spans="1:23" x14ac:dyDescent="0.3">
      <c r="A27" s="39" t="s">
        <v>41</v>
      </c>
      <c r="B27" s="40"/>
      <c r="C27" s="36" t="s">
        <v>54</v>
      </c>
      <c r="D27" s="37"/>
      <c r="E27" s="37"/>
      <c r="F27" s="38"/>
      <c r="N27" s="43"/>
      <c r="O27" s="43"/>
      <c r="P27" s="43"/>
      <c r="Q27" s="43"/>
      <c r="R27" s="43"/>
      <c r="S27" s="43"/>
      <c r="T27" s="43"/>
      <c r="U27" s="43"/>
      <c r="V27" s="43"/>
      <c r="W27" s="43"/>
    </row>
    <row r="28" spans="1:23" x14ac:dyDescent="0.3">
      <c r="A28" s="41"/>
      <c r="B28" s="42"/>
      <c r="C28" s="1" t="s">
        <v>52</v>
      </c>
      <c r="D28" s="2" t="s">
        <v>20</v>
      </c>
      <c r="E28" s="2" t="s">
        <v>21</v>
      </c>
      <c r="F28" s="31" t="s">
        <v>53</v>
      </c>
    </row>
    <row r="29" spans="1:23" x14ac:dyDescent="0.3">
      <c r="A29" s="19" t="s">
        <v>42</v>
      </c>
      <c r="B29" s="5"/>
      <c r="C29" s="6">
        <f>SUM(C30:C48)</f>
        <v>642676160.83997476</v>
      </c>
      <c r="D29" s="7">
        <f t="shared" ref="D29:F29" si="2">SUM(D30:D48)</f>
        <v>154961384.84152913</v>
      </c>
      <c r="E29" s="7">
        <f t="shared" si="2"/>
        <v>489494439.17629695</v>
      </c>
      <c r="F29" s="32">
        <f t="shared" si="2"/>
        <v>1779663.1778514152</v>
      </c>
      <c r="I29" s="28" t="s">
        <v>0</v>
      </c>
      <c r="J29" s="28" t="s">
        <v>1</v>
      </c>
      <c r="K29" s="29" t="s">
        <v>2</v>
      </c>
    </row>
    <row r="30" spans="1:23" x14ac:dyDescent="0.3">
      <c r="A30" s="20"/>
      <c r="B30" s="10" t="s">
        <v>43</v>
      </c>
      <c r="C30" s="11">
        <f t="shared" ref="C30:C31" si="3">D30+E30-F30</f>
        <v>8829600.3840330094</v>
      </c>
      <c r="D30" s="13">
        <f>SUMIFS($Q:$Q,$N:$N,$I30,$O:$O,$J30,$P:$P,$K30)/1000</f>
        <v>3550280.246820298</v>
      </c>
      <c r="E30" s="13">
        <f>SUMIFS($V:$V,$S:$S,$I30,$T:$T,$J30,$U:$U,$K30)/1000</f>
        <v>5283524.1236242978</v>
      </c>
      <c r="F30" s="33">
        <f>SUMIFS($W:$W,$S:$S,$I30,$T:$T,$J30,$U:$U,$K30)/1000+SUMIFS($R:$R,$N:$N,$I30,$O:$O,$J30,$P:$P,$K30)/1000</f>
        <v>4203.9864115870396</v>
      </c>
      <c r="I30" s="26" t="s">
        <v>51</v>
      </c>
      <c r="J30" s="26" t="s">
        <v>45</v>
      </c>
      <c r="K30" s="24" t="s">
        <v>8</v>
      </c>
    </row>
    <row r="31" spans="1:23" x14ac:dyDescent="0.3">
      <c r="A31" s="20"/>
      <c r="B31" s="14" t="s">
        <v>23</v>
      </c>
      <c r="C31" s="11">
        <f t="shared" si="3"/>
        <v>31587482.521321457</v>
      </c>
      <c r="D31" s="13">
        <f>SUMIFS($Q:$Q,$N:$N,$I31,$O:$O,$J31,$P:$P,$K31)/1000</f>
        <v>7469530.9944856875</v>
      </c>
      <c r="E31" s="13">
        <f>SUMIFS($V:$V,$S:$S,$I31,$T:$T,$J31,$U:$U,$K31)/1000</f>
        <v>24204195.17854647</v>
      </c>
      <c r="F31" s="33">
        <f>SUMIFS($W:$W,$S:$S,$I31,$T:$T,$J31,$U:$U,$K31)/1000+SUMIFS($R:$R,$N:$N,$I31,$O:$O,$J31,$P:$P,$K31)/1000</f>
        <v>86243.651710699036</v>
      </c>
      <c r="I31" s="26" t="s">
        <v>4</v>
      </c>
      <c r="J31" s="26" t="s">
        <v>45</v>
      </c>
      <c r="K31" s="24" t="s">
        <v>9</v>
      </c>
    </row>
    <row r="32" spans="1:23" x14ac:dyDescent="0.3">
      <c r="A32" s="20"/>
      <c r="B32" s="14" t="s">
        <v>24</v>
      </c>
      <c r="C32" s="11">
        <f>D32+E32-F32</f>
        <v>107621548.24955232</v>
      </c>
      <c r="D32" s="13">
        <f>SUMIFS($Q:$Q,$N:$N,$I32,$O:$O,$J32,$P:$P,$K32)/1000</f>
        <v>31479174.658011571</v>
      </c>
      <c r="E32" s="13">
        <f>SUMIFS($V:$V,$S:$S,$I32,$T:$T,$J32,$U:$U,$K32)/1000</f>
        <v>76319381.985290438</v>
      </c>
      <c r="F32" s="33">
        <f>SUMIFS($W:$W,$S:$S,$I32,$T:$T,$J32,$U:$U,$K32)/1000+SUMIFS($R:$R,$N:$N,$I32,$O:$O,$J32,$P:$P,$K32)/1000</f>
        <v>177008.39374969131</v>
      </c>
      <c r="I32" s="26" t="s">
        <v>4</v>
      </c>
      <c r="J32" s="26" t="s">
        <v>45</v>
      </c>
      <c r="K32" s="24" t="s">
        <v>10</v>
      </c>
    </row>
    <row r="33" spans="1:23" x14ac:dyDescent="0.3">
      <c r="A33" s="20"/>
      <c r="B33" s="14" t="s">
        <v>25</v>
      </c>
      <c r="C33" s="11">
        <f t="shared" ref="C33:C48" si="4">D33+E33-F33</f>
        <v>125035631.68436852</v>
      </c>
      <c r="D33" s="13">
        <f>SUMIFS($Q:$Q,$N:$N,$I33,$O:$O,$J33,$P:$P,$K33)/1000</f>
        <v>10393424.811569661</v>
      </c>
      <c r="E33" s="13">
        <f>SUMIFS($V:$V,$S:$S,$I33,$T:$T,$J33,$U:$U,$K33)/1000</f>
        <v>115167578.258099</v>
      </c>
      <c r="F33" s="33">
        <f>SUMIFS($W:$W,$S:$S,$I33,$T:$T,$J33,$U:$U,$K33)/1000+SUMIFS($R:$R,$N:$N,$I33,$O:$O,$J33,$P:$P,$K33)/1000</f>
        <v>525371.38530015002</v>
      </c>
      <c r="I33" s="26" t="s">
        <v>4</v>
      </c>
      <c r="J33" s="26" t="s">
        <v>45</v>
      </c>
      <c r="K33" s="24" t="s">
        <v>11</v>
      </c>
    </row>
    <row r="34" spans="1:23" x14ac:dyDescent="0.3">
      <c r="A34" s="20"/>
      <c r="B34" s="14" t="s">
        <v>26</v>
      </c>
      <c r="C34" s="11">
        <f t="shared" si="4"/>
        <v>11884409.28695967</v>
      </c>
      <c r="D34" s="13">
        <f>SUMIFS($Q:$Q,$N:$N,$I34,$O:$O,$J34,$P:$P,$K34)/1000</f>
        <v>938873.84621339687</v>
      </c>
      <c r="E34" s="13">
        <f>SUMIFS($V:$V,$S:$S,$I34,$T:$T,$J34,$U:$U,$K34)/1000</f>
        <v>10949902.54843368</v>
      </c>
      <c r="F34" s="33">
        <f>SUMIFS($W:$W,$S:$S,$I34,$T:$T,$J34,$U:$U,$K34)/1000+SUMIFS($R:$R,$N:$N,$I34,$O:$O,$J34,$P:$P,$K34)/1000</f>
        <v>4367.1076874060509</v>
      </c>
      <c r="I34" s="26" t="s">
        <v>4</v>
      </c>
      <c r="J34" s="26" t="s">
        <v>45</v>
      </c>
      <c r="K34" s="24" t="s">
        <v>12</v>
      </c>
    </row>
    <row r="35" spans="1:23" x14ac:dyDescent="0.3">
      <c r="A35" s="20"/>
      <c r="B35" s="14" t="s">
        <v>27</v>
      </c>
      <c r="C35" s="11">
        <f t="shared" si="4"/>
        <v>113656816.33979519</v>
      </c>
      <c r="D35" s="13">
        <f>SUMIFS($Q:$Q,$N:$N,$I35,$O:$O,$J35,$P:$P,$K35)/1000</f>
        <v>17710590.521406218</v>
      </c>
      <c r="E35" s="13">
        <f>SUMIFS($V:$V,$S:$S,$I35,$T:$T,$J35,$U:$U,$K35)/1000</f>
        <v>96795765.660416037</v>
      </c>
      <c r="F35" s="33">
        <f>SUMIFS($W:$W,$S:$S,$I35,$T:$T,$J35,$U:$U,$K35)/1000+SUMIFS($R:$R,$N:$N,$I35,$O:$O,$J35,$P:$P,$K35)/1000</f>
        <v>849539.84202707012</v>
      </c>
      <c r="I35" s="26" t="s">
        <v>4</v>
      </c>
      <c r="J35" s="26" t="s">
        <v>45</v>
      </c>
      <c r="K35" s="24" t="s">
        <v>13</v>
      </c>
      <c r="N35" s="44" t="s">
        <v>60</v>
      </c>
      <c r="O35" s="44"/>
      <c r="P35" s="44"/>
      <c r="Q35" s="44"/>
      <c r="R35" s="44"/>
      <c r="S35" s="44"/>
      <c r="T35" s="44"/>
      <c r="U35" s="44"/>
      <c r="V35" s="44"/>
      <c r="W35" s="44"/>
    </row>
    <row r="36" spans="1:23" x14ac:dyDescent="0.3">
      <c r="A36" s="20"/>
      <c r="B36" s="14" t="s">
        <v>28</v>
      </c>
      <c r="C36" s="11">
        <f t="shared" si="4"/>
        <v>76583269.192672223</v>
      </c>
      <c r="D36" s="13">
        <f>SUMIFS($Q:$Q,$N:$N,$I36,$O:$O,$J36,$P:$P,$K36)/1000</f>
        <v>23433787.538490359</v>
      </c>
      <c r="E36" s="13">
        <f>SUMIFS($V:$V,$S:$S,$I36,$T:$T,$J36,$U:$U,$K36)/1000</f>
        <v>53187031.653489083</v>
      </c>
      <c r="F36" s="33">
        <f>SUMIFS($W:$W,$S:$S,$I36,$T:$T,$J36,$U:$U,$K36)/1000+SUMIFS($R:$R,$N:$N,$I36,$O:$O,$J36,$P:$P,$K36)/1000</f>
        <v>37549.999307218866</v>
      </c>
      <c r="I36" s="26" t="s">
        <v>4</v>
      </c>
      <c r="J36" s="26" t="s">
        <v>45</v>
      </c>
      <c r="K36" s="24" t="s">
        <v>14</v>
      </c>
      <c r="N36" s="44" t="s">
        <v>57</v>
      </c>
      <c r="O36" s="44"/>
      <c r="P36" s="44"/>
      <c r="Q36" s="44"/>
      <c r="R36" s="44"/>
      <c r="S36" s="44" t="s">
        <v>58</v>
      </c>
      <c r="T36" s="44"/>
      <c r="U36" s="44"/>
      <c r="V36" s="44"/>
      <c r="W36" s="44"/>
    </row>
    <row r="37" spans="1:23" x14ac:dyDescent="0.3">
      <c r="A37" s="20"/>
      <c r="B37" s="14" t="s">
        <v>29</v>
      </c>
      <c r="C37" s="11">
        <f t="shared" si="4"/>
        <v>0</v>
      </c>
      <c r="D37" s="13">
        <f>SUMIFS($Q:$Q,$N:$N,$I37,$O:$O,$J37,$P:$P,$K37)/1000</f>
        <v>0</v>
      </c>
      <c r="E37" s="13">
        <f>SUMIFS($V:$V,$S:$S,$I37,$T:$T,$J37,$U:$U,$K37)/1000</f>
        <v>0</v>
      </c>
      <c r="F37" s="33">
        <f>SUMIFS($W:$W,$S:$S,$I37,$T:$T,$J37,$U:$U,$K37)/1000+SUMIFS($R:$R,$N:$N,$I37,$O:$O,$J37,$P:$P,$K37)/1000</f>
        <v>0</v>
      </c>
      <c r="I37" s="26" t="s">
        <v>4</v>
      </c>
      <c r="J37" s="26" t="s">
        <v>45</v>
      </c>
      <c r="K37" s="24" t="s">
        <v>48</v>
      </c>
      <c r="N37" s="45" t="s">
        <v>0</v>
      </c>
      <c r="O37" s="45" t="s">
        <v>1</v>
      </c>
      <c r="P37" s="45" t="s">
        <v>2</v>
      </c>
      <c r="Q37" s="45" t="s">
        <v>3</v>
      </c>
      <c r="R37" s="45" t="s">
        <v>49</v>
      </c>
      <c r="S37" s="45" t="s">
        <v>0</v>
      </c>
      <c r="T37" s="45" t="s">
        <v>1</v>
      </c>
      <c r="U37" s="45" t="s">
        <v>2</v>
      </c>
      <c r="V37" s="45" t="s">
        <v>55</v>
      </c>
      <c r="W37" s="45" t="s">
        <v>59</v>
      </c>
    </row>
    <row r="38" spans="1:23" x14ac:dyDescent="0.3">
      <c r="A38" s="20"/>
      <c r="B38" s="14" t="s">
        <v>30</v>
      </c>
      <c r="C38" s="11">
        <f t="shared" si="4"/>
        <v>7898942.1733824397</v>
      </c>
      <c r="D38" s="13">
        <f>SUMIFS($Q:$Q,$N:$N,$I38,$O:$O,$J38,$P:$P,$K38)/1000</f>
        <v>79289.677485545748</v>
      </c>
      <c r="E38" s="13">
        <f>SUMIFS($V:$V,$S:$S,$I38,$T:$T,$J38,$U:$U,$K38)/1000</f>
        <v>7823381.6669095373</v>
      </c>
      <c r="F38" s="33">
        <f>SUMIFS($W:$W,$S:$S,$I38,$T:$T,$J38,$U:$U,$K38)/1000+SUMIFS($R:$R,$N:$N,$I38,$O:$O,$J38,$P:$P,$K38)/1000</f>
        <v>3729.1710126436619</v>
      </c>
      <c r="I38" s="26" t="s">
        <v>4</v>
      </c>
      <c r="J38" s="26" t="s">
        <v>45</v>
      </c>
      <c r="K38" s="24" t="s">
        <v>15</v>
      </c>
      <c r="N38" s="43" t="s">
        <v>4</v>
      </c>
      <c r="O38" s="43" t="s">
        <v>6</v>
      </c>
      <c r="P38" s="43" t="s">
        <v>61</v>
      </c>
      <c r="Q38" s="43">
        <v>0</v>
      </c>
      <c r="R38" s="43">
        <v>0</v>
      </c>
      <c r="S38" s="43" t="s">
        <v>4</v>
      </c>
      <c r="T38" s="43" t="s">
        <v>6</v>
      </c>
      <c r="U38" s="43" t="s">
        <v>61</v>
      </c>
      <c r="V38" s="43">
        <v>618599895.78717899</v>
      </c>
      <c r="W38" s="43">
        <v>249358.1302768481</v>
      </c>
    </row>
    <row r="39" spans="1:23" x14ac:dyDescent="0.3">
      <c r="A39" s="20"/>
      <c r="B39" s="14" t="s">
        <v>31</v>
      </c>
      <c r="C39" s="11">
        <f t="shared" si="4"/>
        <v>86004646.679618806</v>
      </c>
      <c r="D39" s="13">
        <f>SUMIFS($Q:$Q,$N:$N,$I39,$O:$O,$J39,$P:$P,$K39)/1000</f>
        <v>33843469.407872222</v>
      </c>
      <c r="E39" s="13">
        <f>SUMIFS($V:$V,$S:$S,$I39,$T:$T,$J39,$U:$U,$K39)/1000</f>
        <v>52193915.537443012</v>
      </c>
      <c r="F39" s="33">
        <f>SUMIFS($W:$W,$S:$S,$I39,$T:$T,$J39,$U:$U,$K39)/1000+SUMIFS($R:$R,$N:$N,$I39,$O:$O,$J39,$P:$P,$K39)/1000</f>
        <v>32738.265696438393</v>
      </c>
      <c r="I39" s="26" t="s">
        <v>4</v>
      </c>
      <c r="J39" s="26" t="s">
        <v>45</v>
      </c>
      <c r="K39" s="24" t="s">
        <v>16</v>
      </c>
      <c r="N39" s="43" t="s">
        <v>4</v>
      </c>
      <c r="O39" s="43" t="s">
        <v>6</v>
      </c>
      <c r="P39" s="43" t="s">
        <v>62</v>
      </c>
      <c r="Q39" s="43">
        <v>0</v>
      </c>
      <c r="R39" s="43">
        <v>0</v>
      </c>
      <c r="S39" s="43" t="s">
        <v>4</v>
      </c>
      <c r="T39" s="43" t="s">
        <v>6</v>
      </c>
      <c r="U39" s="43" t="s">
        <v>62</v>
      </c>
      <c r="V39" s="43">
        <v>60092626.941020891</v>
      </c>
      <c r="W39" s="43">
        <v>32436.603094021531</v>
      </c>
    </row>
    <row r="40" spans="1:23" x14ac:dyDescent="0.3">
      <c r="A40" s="20"/>
      <c r="B40" s="14" t="s">
        <v>32</v>
      </c>
      <c r="C40" s="11">
        <f t="shared" si="4"/>
        <v>618350.5376569021</v>
      </c>
      <c r="D40" s="13">
        <f>SUMIFS($Q:$Q,$N:$N,$I40,$O:$O,$J40,$P:$P,$K40)/1000</f>
        <v>0</v>
      </c>
      <c r="E40" s="13">
        <f>SUMIFS($V:$V,$S:$S,$I40,$T:$T,$J40,$U:$U,$K40)/1000</f>
        <v>618599.895787179</v>
      </c>
      <c r="F40" s="33">
        <f>SUMIFS($W:$W,$S:$S,$I40,$T:$T,$J40,$U:$U,$K40)/1000+SUMIFS($R:$R,$N:$N,$I40,$O:$O,$J40,$P:$P,$K40)/1000</f>
        <v>249.3581302768481</v>
      </c>
      <c r="I40" s="26" t="s">
        <v>4</v>
      </c>
      <c r="J40" s="26" t="s">
        <v>45</v>
      </c>
      <c r="K40" s="24" t="s">
        <v>68</v>
      </c>
      <c r="N40" s="43" t="s">
        <v>4</v>
      </c>
      <c r="O40" s="43" t="s">
        <v>6</v>
      </c>
      <c r="P40" s="43" t="s">
        <v>63</v>
      </c>
      <c r="Q40" s="43">
        <v>2734212281.4149079</v>
      </c>
      <c r="R40" s="43">
        <v>1097551.1509107901</v>
      </c>
      <c r="S40" s="43" t="s">
        <v>4</v>
      </c>
      <c r="T40" s="43" t="s">
        <v>6</v>
      </c>
      <c r="U40" s="43" t="s">
        <v>63</v>
      </c>
      <c r="V40" s="43">
        <v>2390577732.2067862</v>
      </c>
      <c r="W40" s="43">
        <v>938534.76232957374</v>
      </c>
    </row>
    <row r="41" spans="1:23" x14ac:dyDescent="0.3">
      <c r="A41" s="20"/>
      <c r="B41" s="14" t="s">
        <v>33</v>
      </c>
      <c r="C41" s="11">
        <f t="shared" si="4"/>
        <v>60060.19033792687</v>
      </c>
      <c r="D41" s="13">
        <f>SUMIFS($Q:$Q,$N:$N,$I41,$O:$O,$J41,$P:$P,$K41)/1000</f>
        <v>0</v>
      </c>
      <c r="E41" s="13">
        <f>SUMIFS($V:$V,$S:$S,$I41,$T:$T,$J41,$U:$U,$K41)/1000</f>
        <v>60092.626941020892</v>
      </c>
      <c r="F41" s="33">
        <f>SUMIFS($W:$W,$S:$S,$I41,$T:$T,$J41,$U:$U,$K41)/1000+SUMIFS($R:$R,$N:$N,$I41,$O:$O,$J41,$P:$P,$K41)/1000</f>
        <v>32.436603094021528</v>
      </c>
      <c r="I41" s="26" t="s">
        <v>4</v>
      </c>
      <c r="J41" s="26" t="s">
        <v>45</v>
      </c>
      <c r="K41" s="24" t="s">
        <v>69</v>
      </c>
      <c r="N41" s="43" t="s">
        <v>4</v>
      </c>
      <c r="O41" s="43" t="s">
        <v>6</v>
      </c>
      <c r="P41" s="43" t="s">
        <v>64</v>
      </c>
      <c r="Q41" s="43">
        <v>4318330722.4305944</v>
      </c>
      <c r="R41" s="43">
        <v>2308365.2848284482</v>
      </c>
      <c r="S41" s="43" t="s">
        <v>4</v>
      </c>
      <c r="T41" s="43" t="s">
        <v>6</v>
      </c>
      <c r="U41" s="43" t="s">
        <v>64</v>
      </c>
      <c r="V41" s="43">
        <v>786189710.60120904</v>
      </c>
      <c r="W41" s="43">
        <v>417762.60944013332</v>
      </c>
    </row>
    <row r="42" spans="1:23" x14ac:dyDescent="0.3">
      <c r="A42" s="20"/>
      <c r="B42" s="14" t="s">
        <v>34</v>
      </c>
      <c r="C42" s="11">
        <f t="shared" si="4"/>
        <v>5122753.9277084535</v>
      </c>
      <c r="D42" s="13">
        <f>SUMIFS($Q:$Q,$N:$N,$I42,$O:$O,$J42,$P:$P,$K42)/1000</f>
        <v>2734212.2814149079</v>
      </c>
      <c r="E42" s="13">
        <f>SUMIFS($V:$V,$S:$S,$I42,$T:$T,$J42,$U:$U,$K42)/1000</f>
        <v>2390577.7322067861</v>
      </c>
      <c r="F42" s="33">
        <f>SUMIFS($W:$W,$S:$S,$I42,$T:$T,$J42,$U:$U,$K42)/1000+SUMIFS($R:$R,$N:$N,$I42,$O:$O,$J42,$P:$P,$K42)/1000</f>
        <v>2036.0859132403639</v>
      </c>
      <c r="I42" s="26" t="s">
        <v>4</v>
      </c>
      <c r="J42" s="26" t="s">
        <v>45</v>
      </c>
      <c r="K42" s="24" t="s">
        <v>70</v>
      </c>
      <c r="N42" s="43" t="s">
        <v>4</v>
      </c>
      <c r="O42" s="43" t="s">
        <v>6</v>
      </c>
      <c r="P42" s="43" t="s">
        <v>65</v>
      </c>
      <c r="Q42" s="43">
        <v>0</v>
      </c>
      <c r="R42" s="43">
        <v>0</v>
      </c>
      <c r="S42" s="43" t="s">
        <v>4</v>
      </c>
      <c r="T42" s="43" t="s">
        <v>6</v>
      </c>
      <c r="U42" s="43" t="s">
        <v>65</v>
      </c>
      <c r="V42" s="43">
        <v>3440551648.424129</v>
      </c>
      <c r="W42" s="43">
        <v>21900989.827757191</v>
      </c>
    </row>
    <row r="43" spans="1:23" x14ac:dyDescent="0.3">
      <c r="A43" s="20"/>
      <c r="B43" s="14" t="s">
        <v>35</v>
      </c>
      <c r="C43" s="11">
        <f t="shared" si="4"/>
        <v>5101794.3051375346</v>
      </c>
      <c r="D43" s="13">
        <f>SUMIFS($Q:$Q,$N:$N,$I43,$O:$O,$J43,$P:$P,$K43)/1000</f>
        <v>4318330.7224305943</v>
      </c>
      <c r="E43" s="13">
        <f>SUMIFS($V:$V,$S:$S,$I43,$T:$T,$J43,$U:$U,$K43)/1000</f>
        <v>786189.71060120908</v>
      </c>
      <c r="F43" s="33">
        <f>SUMIFS($W:$W,$S:$S,$I43,$T:$T,$J43,$U:$U,$K43)/1000+SUMIFS($R:$R,$N:$N,$I43,$O:$O,$J43,$P:$P,$K43)/1000</f>
        <v>2726.1278942685817</v>
      </c>
      <c r="I43" s="26" t="s">
        <v>4</v>
      </c>
      <c r="J43" s="26" t="s">
        <v>45</v>
      </c>
      <c r="K43" s="24" t="s">
        <v>71</v>
      </c>
      <c r="N43" s="43" t="s">
        <v>5</v>
      </c>
      <c r="O43" s="43" t="s">
        <v>6</v>
      </c>
      <c r="P43" s="43" t="s">
        <v>61</v>
      </c>
      <c r="Q43" s="43">
        <v>394929734601.59082</v>
      </c>
      <c r="R43" s="43">
        <v>0</v>
      </c>
      <c r="S43" s="43" t="s">
        <v>5</v>
      </c>
      <c r="T43" s="43" t="s">
        <v>6</v>
      </c>
      <c r="U43" s="43" t="s">
        <v>61</v>
      </c>
      <c r="V43" s="43">
        <v>395860214142.60852</v>
      </c>
      <c r="W43" s="43">
        <v>0</v>
      </c>
    </row>
    <row r="44" spans="1:23" x14ac:dyDescent="0.3">
      <c r="A44" s="20"/>
      <c r="B44" s="14" t="s">
        <v>36</v>
      </c>
      <c r="C44" s="11">
        <f t="shared" si="4"/>
        <v>0</v>
      </c>
      <c r="D44" s="13">
        <f>SUMIFS($Q:$Q,$N:$N,$I44,$O:$O,$J44,$P:$P,$K44)/1000</f>
        <v>0</v>
      </c>
      <c r="E44" s="13">
        <f>SUMIFS($V:$V,$S:$S,$I44,$T:$T,$J44,$U:$U,$K44)/1000</f>
        <v>0</v>
      </c>
      <c r="F44" s="33">
        <f>SUMIFS($W:$W,$S:$S,$I44,$T:$T,$J44,$U:$U,$K44)/1000+SUMIFS($R:$R,$N:$N,$I44,$O:$O,$J44,$P:$P,$K44)/1000</f>
        <v>0</v>
      </c>
      <c r="I44" s="26" t="s">
        <v>4</v>
      </c>
      <c r="J44" s="26" t="s">
        <v>45</v>
      </c>
      <c r="K44" s="24" t="s">
        <v>72</v>
      </c>
      <c r="N44" s="43" t="s">
        <v>5</v>
      </c>
      <c r="O44" s="43" t="s">
        <v>6</v>
      </c>
      <c r="P44" s="43" t="s">
        <v>62</v>
      </c>
      <c r="Q44" s="43">
        <v>648339103028.34998</v>
      </c>
      <c r="R44" s="43">
        <v>0</v>
      </c>
      <c r="S44" s="43" t="s">
        <v>5</v>
      </c>
      <c r="T44" s="43" t="s">
        <v>6</v>
      </c>
      <c r="U44" s="43" t="s">
        <v>62</v>
      </c>
      <c r="V44" s="43">
        <v>92639542303.496658</v>
      </c>
      <c r="W44" s="43">
        <v>0</v>
      </c>
    </row>
    <row r="45" spans="1:23" x14ac:dyDescent="0.3">
      <c r="A45" s="20"/>
      <c r="B45" s="14" t="s">
        <v>37</v>
      </c>
      <c r="C45" s="11">
        <f t="shared" si="4"/>
        <v>0</v>
      </c>
      <c r="D45" s="13">
        <f>SUMIFS($Q:$Q,$N:$N,$I45,$O:$O,$J45,$P:$P,$K45)/1000</f>
        <v>0</v>
      </c>
      <c r="E45" s="13">
        <f>SUMIFS($V:$V,$S:$S,$I45,$T:$T,$J45,$U:$U,$K45)/1000</f>
        <v>0</v>
      </c>
      <c r="F45" s="33">
        <f>SUMIFS($W:$W,$S:$S,$I45,$T:$T,$J45,$U:$U,$K45)/1000+SUMIFS($R:$R,$N:$N,$I45,$O:$O,$J45,$P:$P,$K45)/1000</f>
        <v>0</v>
      </c>
      <c r="I45" s="26" t="s">
        <v>4</v>
      </c>
      <c r="J45" s="26" t="s">
        <v>45</v>
      </c>
      <c r="K45" s="24" t="s">
        <v>73</v>
      </c>
      <c r="N45" s="43" t="s">
        <v>5</v>
      </c>
      <c r="O45" s="43" t="s">
        <v>6</v>
      </c>
      <c r="P45" s="43" t="s">
        <v>63</v>
      </c>
      <c r="Q45" s="43">
        <v>117277245405.1053</v>
      </c>
      <c r="R45" s="43">
        <v>0</v>
      </c>
      <c r="S45" s="43" t="s">
        <v>5</v>
      </c>
      <c r="T45" s="43" t="s">
        <v>6</v>
      </c>
      <c r="U45" s="43" t="s">
        <v>63</v>
      </c>
      <c r="V45" s="43">
        <v>140257664252.31839</v>
      </c>
      <c r="W45" s="43">
        <v>0</v>
      </c>
    </row>
    <row r="46" spans="1:23" x14ac:dyDescent="0.3">
      <c r="A46" s="20"/>
      <c r="B46" s="14" t="s">
        <v>38</v>
      </c>
      <c r="C46" s="11">
        <f t="shared" si="4"/>
        <v>3418650.6585963718</v>
      </c>
      <c r="D46" s="13">
        <f>SUMIFS($Q:$Q,$N:$N,$I46,$O:$O,$J46,$P:$P,$K46)/1000</f>
        <v>0</v>
      </c>
      <c r="E46" s="13">
        <f>SUMIFS($V:$V,$S:$S,$I46,$T:$T,$J46,$U:$U,$K46)/1000</f>
        <v>3440551.648424129</v>
      </c>
      <c r="F46" s="33">
        <f>SUMIFS($W:$W,$S:$S,$I46,$T:$T,$J46,$U:$U,$K46)/1000+SUMIFS($R:$R,$N:$N,$I46,$O:$O,$J46,$P:$P,$K46)/1000</f>
        <v>21900.989827757192</v>
      </c>
      <c r="I46" s="26" t="s">
        <v>4</v>
      </c>
      <c r="J46" s="26" t="s">
        <v>45</v>
      </c>
      <c r="K46" s="24" t="s">
        <v>74</v>
      </c>
      <c r="N46" s="43" t="s">
        <v>5</v>
      </c>
      <c r="O46" s="43" t="s">
        <v>6</v>
      </c>
      <c r="P46" s="43" t="s">
        <v>64</v>
      </c>
      <c r="Q46" s="43">
        <v>169724060315.99969</v>
      </c>
      <c r="R46" s="43">
        <v>0</v>
      </c>
      <c r="S46" s="43" t="s">
        <v>5</v>
      </c>
      <c r="T46" s="43" t="s">
        <v>6</v>
      </c>
      <c r="U46" s="43" t="s">
        <v>64</v>
      </c>
      <c r="V46" s="43">
        <v>28176246071.524269</v>
      </c>
      <c r="W46" s="43">
        <v>0</v>
      </c>
    </row>
    <row r="47" spans="1:23" x14ac:dyDescent="0.3">
      <c r="A47" s="20"/>
      <c r="B47" s="14" t="s">
        <v>39</v>
      </c>
      <c r="C47" s="11">
        <f t="shared" si="4"/>
        <v>60944.960841548214</v>
      </c>
      <c r="D47" s="13">
        <f>SUMIFS($Q:$Q,$N:$N,$I47,$O:$O,$J47,$P:$P,$K47)/1000</f>
        <v>0</v>
      </c>
      <c r="E47" s="13">
        <f>SUMIFS($V:$V,$S:$S,$I47,$T:$T,$J47,$U:$U,$K47)/1000</f>
        <v>60973.728833395253</v>
      </c>
      <c r="F47" s="33">
        <f>SUMIFS($W:$W,$S:$S,$I47,$T:$T,$J47,$U:$U,$K47)/1000+SUMIFS($R:$R,$N:$N,$I47,$O:$O,$J47,$P:$P,$K47)/1000</f>
        <v>28.767991847035852</v>
      </c>
      <c r="I47" s="26" t="s">
        <v>4</v>
      </c>
      <c r="J47" s="26" t="s">
        <v>45</v>
      </c>
      <c r="K47" s="24" t="s">
        <v>17</v>
      </c>
      <c r="N47" s="43" t="s">
        <v>5</v>
      </c>
      <c r="O47" s="43" t="s">
        <v>6</v>
      </c>
      <c r="P47" s="43" t="s">
        <v>66</v>
      </c>
      <c r="Q47" s="43">
        <v>46893719673.343987</v>
      </c>
      <c r="R47" s="43">
        <v>0</v>
      </c>
      <c r="S47" s="43" t="s">
        <v>5</v>
      </c>
      <c r="T47" s="43" t="s">
        <v>6</v>
      </c>
      <c r="U47" s="43" t="s">
        <v>66</v>
      </c>
      <c r="V47" s="43">
        <v>63818837025.684242</v>
      </c>
      <c r="W47" s="43">
        <v>0</v>
      </c>
    </row>
    <row r="48" spans="1:23" x14ac:dyDescent="0.3">
      <c r="A48" s="21"/>
      <c r="B48" s="15" t="s">
        <v>40</v>
      </c>
      <c r="C48" s="16">
        <f t="shared" si="4"/>
        <v>59191259.747992381</v>
      </c>
      <c r="D48" s="18">
        <f>SUMIFS($Q:$Q,$N:$N,$I48,$O:$O,$J48,$P:$P,$K48)/1000</f>
        <v>19010420.135328669</v>
      </c>
      <c r="E48" s="18">
        <f>SUMIFS($V:$V,$S:$S,$I48,$T:$T,$J48,$U:$U,$K48)/1000</f>
        <v>40212777.221251741</v>
      </c>
      <c r="F48" s="34">
        <f>SUMIFS($W:$W,$S:$S,$I48,$T:$T,$J48,$U:$U,$K48)/1000+SUMIFS($R:$R,$N:$N,$I48,$O:$O,$J48,$P:$P,$K48)/1000</f>
        <v>31937.608588026233</v>
      </c>
      <c r="I48" s="27" t="s">
        <v>4</v>
      </c>
      <c r="J48" s="27" t="s">
        <v>46</v>
      </c>
      <c r="K48" s="25" t="s">
        <v>47</v>
      </c>
      <c r="N48" s="43" t="s">
        <v>5</v>
      </c>
      <c r="O48" s="43" t="s">
        <v>6</v>
      </c>
      <c r="P48" s="43" t="s">
        <v>67</v>
      </c>
      <c r="Q48" s="43">
        <v>62337066571.120163</v>
      </c>
      <c r="R48" s="43">
        <v>0</v>
      </c>
      <c r="S48" s="43" t="s">
        <v>5</v>
      </c>
      <c r="T48" s="43" t="s">
        <v>6</v>
      </c>
      <c r="U48" s="43" t="s">
        <v>67</v>
      </c>
      <c r="V48" s="43">
        <v>12120093571.928011</v>
      </c>
      <c r="W48" s="43">
        <v>0</v>
      </c>
    </row>
    <row r="49" spans="14:23" x14ac:dyDescent="0.3">
      <c r="N49" s="43" t="s">
        <v>5</v>
      </c>
      <c r="O49" s="43" t="s">
        <v>6</v>
      </c>
      <c r="P49" s="43" t="s">
        <v>65</v>
      </c>
      <c r="Q49" s="43">
        <v>24433586718.786781</v>
      </c>
      <c r="R49" s="43">
        <v>0</v>
      </c>
      <c r="S49" s="43" t="s">
        <v>5</v>
      </c>
      <c r="T49" s="43" t="s">
        <v>6</v>
      </c>
      <c r="U49" s="43" t="s">
        <v>65</v>
      </c>
      <c r="V49" s="43">
        <v>18770126975.489201</v>
      </c>
      <c r="W49" s="43">
        <v>0</v>
      </c>
    </row>
    <row r="50" spans="14:23" x14ac:dyDescent="0.3">
      <c r="N50" s="43"/>
      <c r="O50" s="43"/>
      <c r="P50" s="43"/>
      <c r="Q50" s="43"/>
      <c r="R50" s="43"/>
      <c r="S50" s="43"/>
      <c r="T50" s="43"/>
      <c r="U50" s="43"/>
      <c r="V50" s="43"/>
      <c r="W50" s="43"/>
    </row>
  </sheetData>
  <mergeCells count="10">
    <mergeCell ref="N36:R36"/>
    <mergeCell ref="S36:W36"/>
    <mergeCell ref="N1:W1"/>
    <mergeCell ref="N35:W35"/>
    <mergeCell ref="C3:E3"/>
    <mergeCell ref="C27:F27"/>
    <mergeCell ref="A27:B28"/>
    <mergeCell ref="A3:B4"/>
    <mergeCell ref="S2:W2"/>
    <mergeCell ref="N2:R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현행추정부채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이상진</dc:creator>
  <cp:lastModifiedBy>Windows 사용자</cp:lastModifiedBy>
  <dcterms:created xsi:type="dcterms:W3CDTF">2021-06-21T03:50:18Z</dcterms:created>
  <dcterms:modified xsi:type="dcterms:W3CDTF">2021-06-22T06:43:14Z</dcterms:modified>
</cp:coreProperties>
</file>