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700205\workspace\96. 깃허브\qis4\result\"/>
    </mc:Choice>
  </mc:AlternateContent>
  <bookViews>
    <workbookView xWindow="240" yWindow="15" windowWidth="16095" windowHeight="9660"/>
  </bookViews>
  <sheets>
    <sheet name="일반_보험료부채" sheetId="1" r:id="rId1"/>
  </sheets>
  <calcPr calcId="162913"/>
</workbook>
</file>

<file path=xl/calcChain.xml><?xml version="1.0" encoding="utf-8"?>
<calcChain xmlns="http://schemas.openxmlformats.org/spreadsheetml/2006/main">
  <c r="F46" i="1" l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E5" i="1"/>
  <c r="E4" i="1"/>
  <c r="E7" i="1"/>
  <c r="C46" i="1" l="1"/>
  <c r="C45" i="1"/>
  <c r="C42" i="1"/>
  <c r="C41" i="1"/>
  <c r="C38" i="1"/>
  <c r="C37" i="1"/>
  <c r="C34" i="1"/>
  <c r="C33" i="1"/>
  <c r="C30" i="1"/>
  <c r="C29" i="1"/>
  <c r="E27" i="1"/>
  <c r="C22" i="1"/>
  <c r="C20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19" i="1"/>
  <c r="C21" i="1"/>
  <c r="E3" i="1"/>
  <c r="C31" i="1" l="1"/>
  <c r="C43" i="1"/>
  <c r="C39" i="1"/>
  <c r="C35" i="1"/>
  <c r="C32" i="1"/>
  <c r="C36" i="1"/>
  <c r="C40" i="1"/>
  <c r="C44" i="1"/>
  <c r="F27" i="1"/>
  <c r="C28" i="1"/>
  <c r="D27" i="1"/>
  <c r="D3" i="1"/>
  <c r="C3" i="1"/>
  <c r="C27" i="1" l="1"/>
</calcChain>
</file>

<file path=xl/sharedStrings.xml><?xml version="1.0" encoding="utf-8"?>
<sst xmlns="http://schemas.openxmlformats.org/spreadsheetml/2006/main" count="305" uniqueCount="57">
  <si>
    <t>RRNR_DVCD</t>
  </si>
  <si>
    <t>DMFR_DVCD</t>
  </si>
  <si>
    <t>BOZ_CD</t>
  </si>
  <si>
    <t>PV_LIAB_PRM</t>
  </si>
  <si>
    <t>03</t>
  </si>
  <si>
    <t>04</t>
  </si>
  <si>
    <t>01</t>
  </si>
  <si>
    <t>02</t>
  </si>
  <si>
    <t>A001</t>
  </si>
  <si>
    <t>A002</t>
  </si>
  <si>
    <t>A003</t>
  </si>
  <si>
    <t>A004</t>
  </si>
  <si>
    <t>A005</t>
  </si>
  <si>
    <t>A006</t>
  </si>
  <si>
    <t>A007</t>
  </si>
  <si>
    <t>A009</t>
  </si>
  <si>
    <t>A010</t>
  </si>
  <si>
    <t>A011</t>
  </si>
  <si>
    <t>#</t>
  </si>
  <si>
    <t>A008</t>
  </si>
  <si>
    <t>보험료부채</t>
  </si>
  <si>
    <t>준비금부채</t>
  </si>
  <si>
    <t>합계</t>
    <phoneticPr fontId="4" type="noConversion"/>
  </si>
  <si>
    <t>02. 기술/국내</t>
    <phoneticPr fontId="4" type="noConversion"/>
  </si>
  <si>
    <t>03. 종합/국내</t>
    <phoneticPr fontId="4" type="noConversion"/>
  </si>
  <si>
    <t>04. 해상/국내</t>
    <phoneticPr fontId="4" type="noConversion"/>
  </si>
  <si>
    <t>05. 근재/국내</t>
    <phoneticPr fontId="4" type="noConversion"/>
  </si>
  <si>
    <t>06. 책임/국내</t>
    <phoneticPr fontId="4" type="noConversion"/>
  </si>
  <si>
    <t>07. 상해/국내</t>
    <phoneticPr fontId="4" type="noConversion"/>
  </si>
  <si>
    <t>08. 외국인상해/국내</t>
    <phoneticPr fontId="4" type="noConversion"/>
  </si>
  <si>
    <t>09. 농작물재해보상/국내</t>
    <phoneticPr fontId="4" type="noConversion"/>
  </si>
  <si>
    <t>10. 일반기타/국내</t>
  </si>
  <si>
    <t>11. 개인용자동차(인담보)/국내</t>
  </si>
  <si>
    <t>12. 개인용자동차(물담보)/국내</t>
  </si>
  <si>
    <t>13. 업무용자동차(인담보)/국내</t>
  </si>
  <si>
    <t>14. 업무용자동차(물담보)/국내</t>
  </si>
  <si>
    <t>15. 영업용자동차(인담보)/국내</t>
  </si>
  <si>
    <t>16. 영업용자동차(물담보)/국내</t>
  </si>
  <si>
    <t>17. 자동차기타/국내</t>
  </si>
  <si>
    <t>18. 보증/국내</t>
  </si>
  <si>
    <t>19. 해외</t>
  </si>
  <si>
    <t>포트폴리오</t>
    <phoneticPr fontId="4" type="noConversion"/>
  </si>
  <si>
    <t>3. 일반손해보험</t>
    <phoneticPr fontId="4" type="noConversion"/>
  </si>
  <si>
    <t>01. 화재/국내</t>
    <phoneticPr fontId="4" type="noConversion"/>
  </si>
  <si>
    <t>04</t>
    <phoneticPr fontId="3" type="noConversion"/>
  </si>
  <si>
    <t>01</t>
    <phoneticPr fontId="3" type="noConversion"/>
  </si>
  <si>
    <t>02</t>
    <phoneticPr fontId="3" type="noConversion"/>
  </si>
  <si>
    <t>#</t>
    <phoneticPr fontId="3" type="noConversion"/>
  </si>
  <si>
    <t>A008</t>
    <phoneticPr fontId="3" type="noConversion"/>
  </si>
  <si>
    <t>LOSS_ADJ_PRM</t>
    <phoneticPr fontId="3" type="noConversion"/>
  </si>
  <si>
    <t>현행추정부채(원보험)</t>
    <phoneticPr fontId="3" type="noConversion"/>
  </si>
  <si>
    <t>03</t>
    <phoneticPr fontId="3" type="noConversion"/>
  </si>
  <si>
    <t>합계</t>
    <phoneticPr fontId="4" type="noConversion"/>
  </si>
  <si>
    <t>(손실조정)</t>
  </si>
  <si>
    <t>재보험자산</t>
    <phoneticPr fontId="3" type="noConversion"/>
  </si>
  <si>
    <t>PV_LIAB_RSV</t>
  </si>
  <si>
    <t>LOSS_ADJ_RSV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</si>
</sst>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* #,##0_-;\-* #,##0_-;_-* 0_-;_-@_-"/>
  </numFmts>
  <fonts count="8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name val="굴림체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굴림체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/>
      <diagonal/>
    </border>
    <border>
      <left style="dotted">
        <color auto="1"/>
      </left>
      <right style="thin">
        <color indexed="64"/>
      </right>
      <top style="thin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indent="1"/>
    </xf>
    <xf numFmtId="176" fontId="5" fillId="0" borderId="11" xfId="0" applyNumberFormat="1" applyFont="1" applyBorder="1" applyAlignment="1">
      <alignment vertical="center"/>
    </xf>
    <xf numFmtId="176" fontId="5" fillId="0" borderId="12" xfId="0" applyNumberFormat="1" applyFont="1" applyBorder="1" applyAlignment="1">
      <alignment vertical="center"/>
    </xf>
    <xf numFmtId="176" fontId="5" fillId="0" borderId="13" xfId="0" applyNumberFormat="1" applyFont="1" applyBorder="1" applyAlignment="1">
      <alignment vertical="center"/>
    </xf>
    <xf numFmtId="176" fontId="5" fillId="0" borderId="14" xfId="0" applyNumberFormat="1" applyFont="1" applyBorder="1" applyAlignment="1">
      <alignment vertical="center"/>
    </xf>
    <xf numFmtId="0" fontId="5" fillId="0" borderId="15" xfId="0" applyFont="1" applyFill="1" applyBorder="1" applyAlignment="1">
      <alignment horizontal="left" vertical="center"/>
    </xf>
    <xf numFmtId="176" fontId="5" fillId="0" borderId="16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2" borderId="17" xfId="0" applyNumberFormat="1" applyFont="1" applyFill="1" applyBorder="1" applyAlignment="1">
      <alignment vertical="center"/>
    </xf>
    <xf numFmtId="0" fontId="5" fillId="0" borderId="18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/>
    </xf>
    <xf numFmtId="176" fontId="5" fillId="0" borderId="20" xfId="0" applyNumberFormat="1" applyFont="1" applyBorder="1" applyAlignment="1">
      <alignment vertical="center"/>
    </xf>
    <xf numFmtId="176" fontId="5" fillId="0" borderId="22" xfId="0" applyNumberFormat="1" applyFont="1" applyBorder="1" applyAlignment="1">
      <alignment vertical="center"/>
    </xf>
    <xf numFmtId="176" fontId="5" fillId="2" borderId="21" xfId="0" applyNumberFormat="1" applyFont="1" applyFill="1" applyBorder="1" applyAlignment="1">
      <alignment vertical="center"/>
    </xf>
    <xf numFmtId="0" fontId="2" fillId="0" borderId="10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left" vertical="center" indent="2"/>
    </xf>
    <xf numFmtId="0" fontId="5" fillId="0" borderId="20" xfId="0" applyFont="1" applyFill="1" applyBorder="1" applyAlignment="1">
      <alignment horizontal="left" vertical="center" indent="2"/>
    </xf>
    <xf numFmtId="176" fontId="5" fillId="2" borderId="6" xfId="0" applyNumberFormat="1" applyFont="1" applyFill="1" applyBorder="1" applyAlignment="1">
      <alignment vertical="center"/>
    </xf>
    <xf numFmtId="176" fontId="5" fillId="2" borderId="23" xfId="0" applyNumberFormat="1" applyFont="1" applyFill="1" applyBorder="1" applyAlignment="1">
      <alignment vertical="center"/>
    </xf>
    <xf numFmtId="0" fontId="0" fillId="3" borderId="0" xfId="0" applyFill="1"/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76" fontId="5" fillId="0" borderId="27" xfId="0" applyNumberFormat="1" applyFont="1" applyBorder="1" applyAlignment="1">
      <alignment vertical="center"/>
    </xf>
    <xf numFmtId="176" fontId="5" fillId="2" borderId="18" xfId="0" applyNumberFormat="1" applyFont="1" applyFill="1" applyBorder="1" applyAlignment="1">
      <alignment vertical="center"/>
    </xf>
    <xf numFmtId="176" fontId="5" fillId="2" borderId="19" xfId="0" applyNumberFormat="1" applyFont="1" applyFill="1" applyBorder="1" applyAlignment="1">
      <alignment vertical="center"/>
    </xf>
    <xf numFmtId="0" fontId="7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topLeftCell="F1" zoomScale="85" zoomScaleNormal="85" workbookViewId="0">
      <selection activeCell="AC3" sqref="AC3"/>
    </sheetView>
  </sheetViews>
  <sheetFormatPr defaultRowHeight="16.5" x14ac:dyDescent="0.3"/>
  <cols>
    <col min="1" max="1" width="4.5" customWidth="1"/>
    <col min="2" max="2" width="32.75" bestFit="1" customWidth="1"/>
    <col min="3" max="3" width="15" bestFit="1" customWidth="1"/>
    <col min="4" max="4" width="18.375" bestFit="1" customWidth="1"/>
    <col min="5" max="5" width="15.875" customWidth="1"/>
    <col min="6" max="6" width="12.625" customWidth="1"/>
    <col min="7" max="7" width="9.5" bestFit="1" customWidth="1"/>
    <col min="9" max="9" width="12.5" bestFit="1" customWidth="1"/>
    <col min="10" max="10" width="12.875" bestFit="1" customWidth="1"/>
    <col min="11" max="11" width="8.625" customWidth="1"/>
    <col min="14" max="14" width="13.25" bestFit="1" customWidth="1"/>
    <col min="15" max="15" width="13.375" bestFit="1" customWidth="1"/>
    <col min="17" max="17" width="14.375" bestFit="1" customWidth="1"/>
    <col min="18" max="18" width="15.875" bestFit="1" customWidth="1"/>
    <col min="20" max="20" width="13.25" bestFit="1" customWidth="1"/>
    <col min="21" max="21" width="13.375" bestFit="1" customWidth="1"/>
    <col min="23" max="23" width="13.75" bestFit="1" customWidth="1"/>
    <col min="24" max="24" width="15.25" bestFit="1" customWidth="1"/>
  </cols>
  <sheetData>
    <row r="1" spans="1:24" x14ac:dyDescent="0.3">
      <c r="A1" s="41" t="s">
        <v>41</v>
      </c>
      <c r="B1" s="42"/>
      <c r="C1" s="38" t="s">
        <v>50</v>
      </c>
      <c r="D1" s="39"/>
      <c r="E1" s="40"/>
      <c r="F1" s="32"/>
      <c r="N1" s="1" t="s">
        <v>0</v>
      </c>
      <c r="O1" s="1" t="s">
        <v>1</v>
      </c>
      <c r="P1" s="1" t="s">
        <v>2</v>
      </c>
      <c r="Q1" s="1" t="s">
        <v>3</v>
      </c>
      <c r="R1" s="1" t="s">
        <v>49</v>
      </c>
      <c r="T1" s="1" t="s">
        <v>0</v>
      </c>
      <c r="U1" s="1" t="s">
        <v>1</v>
      </c>
      <c r="V1" s="1" t="s">
        <v>2</v>
      </c>
      <c r="W1" s="1" t="s">
        <v>55</v>
      </c>
      <c r="X1" s="1" t="s">
        <v>56</v>
      </c>
    </row>
    <row r="2" spans="1:24" x14ac:dyDescent="0.3">
      <c r="A2" s="43"/>
      <c r="B2" s="44"/>
      <c r="C2" s="4" t="s">
        <v>22</v>
      </c>
      <c r="D2" s="3" t="s">
        <v>20</v>
      </c>
      <c r="E2" s="5" t="s">
        <v>21</v>
      </c>
      <c r="N2" s="25" t="s">
        <v>4</v>
      </c>
      <c r="O2" s="25" t="s">
        <v>6</v>
      </c>
      <c r="P2" s="25" t="s">
        <v>8</v>
      </c>
      <c r="Q2" s="25">
        <v>3430983227.5723739</v>
      </c>
      <c r="R2" s="25">
        <v>1734550.538800471</v>
      </c>
      <c r="T2" s="25" t="s">
        <v>4</v>
      </c>
      <c r="U2" s="25" t="s">
        <v>6</v>
      </c>
      <c r="V2" s="25" t="s">
        <v>8</v>
      </c>
      <c r="W2" s="25">
        <v>5283524123.6242981</v>
      </c>
      <c r="X2" s="25">
        <v>2409124.6747163329</v>
      </c>
    </row>
    <row r="3" spans="1:24" x14ac:dyDescent="0.3">
      <c r="A3" s="20" t="s">
        <v>42</v>
      </c>
      <c r="B3" s="6"/>
      <c r="C3" s="9">
        <f>SUM(C4:C22)</f>
        <v>1185286340.1030133</v>
      </c>
      <c r="D3" s="8">
        <f t="shared" ref="D3:E3" si="0">SUM(D4:D22)</f>
        <v>389885788.02877343</v>
      </c>
      <c r="E3" s="10">
        <f t="shared" si="0"/>
        <v>795400552.07423985</v>
      </c>
      <c r="I3" s="30" t="s">
        <v>0</v>
      </c>
      <c r="J3" s="30" t="s">
        <v>1</v>
      </c>
      <c r="K3" s="31" t="s">
        <v>2</v>
      </c>
      <c r="N3" s="25" t="s">
        <v>4</v>
      </c>
      <c r="O3" s="25" t="s">
        <v>6</v>
      </c>
      <c r="P3" s="25" t="s">
        <v>9</v>
      </c>
      <c r="Q3" s="25">
        <v>7482534891.39254</v>
      </c>
      <c r="R3" s="25">
        <v>3051707.1697283532</v>
      </c>
      <c r="T3" s="25" t="s">
        <v>4</v>
      </c>
      <c r="U3" s="25" t="s">
        <v>6</v>
      </c>
      <c r="V3" s="25" t="s">
        <v>9</v>
      </c>
      <c r="W3" s="25">
        <v>24204195178.546471</v>
      </c>
      <c r="X3" s="25">
        <v>83197245.729582161</v>
      </c>
    </row>
    <row r="4" spans="1:24" x14ac:dyDescent="0.3">
      <c r="A4" s="21"/>
      <c r="B4" s="11" t="s">
        <v>43</v>
      </c>
      <c r="C4" s="13">
        <f>D4+E4</f>
        <v>34066865.818143666</v>
      </c>
      <c r="D4" s="14">
        <f>SUMIFS($Q:$Q,$N:$N,$I4,$O:$O,$J4,$P:$P,$K4)/1000</f>
        <v>16022518.654675599</v>
      </c>
      <c r="E4" s="23">
        <f>SUMIFS($W:$W,$T:$T,$I4,$U:$U,$J4,$V:$V,$K4)/1000</f>
        <v>18044347.16346807</v>
      </c>
      <c r="I4" s="28" t="s">
        <v>44</v>
      </c>
      <c r="J4" s="28" t="s">
        <v>45</v>
      </c>
      <c r="K4" s="26" t="s">
        <v>8</v>
      </c>
      <c r="N4" s="25" t="s">
        <v>4</v>
      </c>
      <c r="O4" s="25" t="s">
        <v>6</v>
      </c>
      <c r="P4" s="25" t="s">
        <v>10</v>
      </c>
      <c r="Q4" s="25">
        <v>31141812514.4706</v>
      </c>
      <c r="R4" s="25">
        <v>14676782.166047679</v>
      </c>
      <c r="T4" s="25" t="s">
        <v>4</v>
      </c>
      <c r="U4" s="25" t="s">
        <v>6</v>
      </c>
      <c r="V4" s="25" t="s">
        <v>10</v>
      </c>
      <c r="W4" s="25">
        <v>76319381985.290436</v>
      </c>
      <c r="X4" s="25">
        <v>162174768.24616551</v>
      </c>
    </row>
    <row r="5" spans="1:24" x14ac:dyDescent="0.3">
      <c r="A5" s="21"/>
      <c r="B5" s="15" t="s">
        <v>23</v>
      </c>
      <c r="C5" s="13">
        <f t="shared" ref="C5:C22" si="1">D5+E5</f>
        <v>46909264.984422892</v>
      </c>
      <c r="D5" s="14">
        <f t="shared" ref="D5:D22" si="2">SUMIFS($Q:$Q,$N:$N,$I5,$O:$O,$J5,$P:$P,$K5)/1000</f>
        <v>14611377.995356899</v>
      </c>
      <c r="E5" s="23">
        <f>SUMIFS($W:$W,$T:$T,$I5,$U:$U,$J5,$V:$V,$K5)/1000</f>
        <v>32297886.98906599</v>
      </c>
      <c r="I5" s="28" t="s">
        <v>44</v>
      </c>
      <c r="J5" s="28" t="s">
        <v>45</v>
      </c>
      <c r="K5" s="26" t="s">
        <v>9</v>
      </c>
      <c r="N5" s="25" t="s">
        <v>4</v>
      </c>
      <c r="O5" s="25" t="s">
        <v>6</v>
      </c>
      <c r="P5" s="25" t="s">
        <v>11</v>
      </c>
      <c r="Q5" s="25">
        <v>10531274632.081461</v>
      </c>
      <c r="R5" s="25">
        <v>5257378.0071493359</v>
      </c>
      <c r="T5" s="25" t="s">
        <v>4</v>
      </c>
      <c r="U5" s="25" t="s">
        <v>6</v>
      </c>
      <c r="V5" s="25" t="s">
        <v>11</v>
      </c>
      <c r="W5" s="25">
        <v>115167578258.099</v>
      </c>
      <c r="X5" s="25">
        <v>520191418.14721793</v>
      </c>
    </row>
    <row r="6" spans="1:24" x14ac:dyDescent="0.3">
      <c r="A6" s="21"/>
      <c r="B6" s="15" t="s">
        <v>24</v>
      </c>
      <c r="C6" s="13">
        <f t="shared" si="1"/>
        <v>196979522.95890164</v>
      </c>
      <c r="D6" s="14">
        <f t="shared" si="2"/>
        <v>67325269.531656042</v>
      </c>
      <c r="E6" s="23">
        <f>SUMIFS($W:$W,$T:$T,$I6,$U:$U,$J6,$V:$V,$K6)/1000</f>
        <v>129654253.4272456</v>
      </c>
      <c r="I6" s="28" t="s">
        <v>44</v>
      </c>
      <c r="J6" s="28" t="s">
        <v>45</v>
      </c>
      <c r="K6" s="26" t="s">
        <v>10</v>
      </c>
      <c r="N6" s="25" t="s">
        <v>4</v>
      </c>
      <c r="O6" s="25" t="s">
        <v>6</v>
      </c>
      <c r="P6" s="25" t="s">
        <v>12</v>
      </c>
      <c r="Q6" s="25">
        <v>930664359.99484122</v>
      </c>
      <c r="R6" s="25">
        <v>369215.82278205612</v>
      </c>
      <c r="T6" s="25" t="s">
        <v>4</v>
      </c>
      <c r="U6" s="25" t="s">
        <v>6</v>
      </c>
      <c r="V6" s="25" t="s">
        <v>12</v>
      </c>
      <c r="W6" s="25">
        <v>10949902548.43368</v>
      </c>
      <c r="X6" s="25">
        <v>3994634.9532437362</v>
      </c>
    </row>
    <row r="7" spans="1:24" x14ac:dyDescent="0.3">
      <c r="A7" s="21"/>
      <c r="B7" s="15" t="s">
        <v>25</v>
      </c>
      <c r="C7" s="13">
        <f t="shared" si="1"/>
        <v>115857147.35776129</v>
      </c>
      <c r="D7" s="14">
        <f t="shared" si="2"/>
        <v>14022213.616101589</v>
      </c>
      <c r="E7" s="23">
        <f>SUMIFS($W:$W,$T:$T,$I7,$U:$U,$J7,$V:$V,$K7)/1000</f>
        <v>101834933.7416597</v>
      </c>
      <c r="I7" s="28" t="s">
        <v>44</v>
      </c>
      <c r="J7" s="28" t="s">
        <v>45</v>
      </c>
      <c r="K7" s="26" t="s">
        <v>11</v>
      </c>
      <c r="N7" s="25" t="s">
        <v>4</v>
      </c>
      <c r="O7" s="25" t="s">
        <v>6</v>
      </c>
      <c r="P7" s="25" t="s">
        <v>13</v>
      </c>
      <c r="Q7" s="25">
        <v>19150863816.71571</v>
      </c>
      <c r="R7" s="25">
        <v>5839207.0055427523</v>
      </c>
      <c r="T7" s="25" t="s">
        <v>4</v>
      </c>
      <c r="U7" s="25" t="s">
        <v>6</v>
      </c>
      <c r="V7" s="25" t="s">
        <v>13</v>
      </c>
      <c r="W7" s="25">
        <v>96795765660.416031</v>
      </c>
      <c r="X7" s="25">
        <v>844138781.35270047</v>
      </c>
    </row>
    <row r="8" spans="1:24" x14ac:dyDescent="0.3">
      <c r="A8" s="21"/>
      <c r="B8" s="15" t="s">
        <v>26</v>
      </c>
      <c r="C8" s="13">
        <f t="shared" si="1"/>
        <v>30641030.805271018</v>
      </c>
      <c r="D8" s="14">
        <f t="shared" si="2"/>
        <v>5054348.8030179003</v>
      </c>
      <c r="E8" s="23">
        <f>SUMIFS($W:$W,$T:$T,$I8,$U:$U,$J8,$V:$V,$K8)/1000</f>
        <v>25586682.002253119</v>
      </c>
      <c r="I8" s="28" t="s">
        <v>44</v>
      </c>
      <c r="J8" s="28" t="s">
        <v>45</v>
      </c>
      <c r="K8" s="26" t="s">
        <v>12</v>
      </c>
      <c r="N8" s="25" t="s">
        <v>4</v>
      </c>
      <c r="O8" s="25" t="s">
        <v>6</v>
      </c>
      <c r="P8" s="25" t="s">
        <v>14</v>
      </c>
      <c r="Q8" s="25">
        <v>23558545299.843281</v>
      </c>
      <c r="R8" s="25">
        <v>12646689.145522229</v>
      </c>
      <c r="T8" s="25" t="s">
        <v>4</v>
      </c>
      <c r="U8" s="25" t="s">
        <v>6</v>
      </c>
      <c r="V8" s="25" t="s">
        <v>14</v>
      </c>
      <c r="W8" s="25">
        <v>53187031653.489082</v>
      </c>
      <c r="X8" s="25">
        <v>24970384.1126265</v>
      </c>
    </row>
    <row r="9" spans="1:24" x14ac:dyDescent="0.3">
      <c r="A9" s="21"/>
      <c r="B9" s="15" t="s">
        <v>27</v>
      </c>
      <c r="C9" s="13">
        <f t="shared" si="1"/>
        <v>112210795.96113452</v>
      </c>
      <c r="D9" s="14">
        <f t="shared" si="2"/>
        <v>37391876.834322289</v>
      </c>
      <c r="E9" s="23">
        <f>SUMIFS($W:$W,$T:$T,$I9,$U:$U,$J9,$V:$V,$K9)/1000</f>
        <v>74818919.126812235</v>
      </c>
      <c r="I9" s="28" t="s">
        <v>44</v>
      </c>
      <c r="J9" s="28" t="s">
        <v>45</v>
      </c>
      <c r="K9" s="26" t="s">
        <v>13</v>
      </c>
      <c r="N9" s="25" t="s">
        <v>4</v>
      </c>
      <c r="O9" s="25" t="s">
        <v>6</v>
      </c>
      <c r="P9" s="25" t="s">
        <v>15</v>
      </c>
      <c r="Q9" s="25">
        <v>80241144.958514705</v>
      </c>
      <c r="R9" s="25">
        <v>38480.566388335923</v>
      </c>
      <c r="T9" s="25" t="s">
        <v>4</v>
      </c>
      <c r="U9" s="25" t="s">
        <v>6</v>
      </c>
      <c r="V9" s="25" t="s">
        <v>15</v>
      </c>
      <c r="W9" s="25">
        <v>7823381666.9095373</v>
      </c>
      <c r="X9" s="25">
        <v>3691146.733454105</v>
      </c>
    </row>
    <row r="10" spans="1:24" x14ac:dyDescent="0.3">
      <c r="A10" s="21"/>
      <c r="B10" s="15" t="s">
        <v>28</v>
      </c>
      <c r="C10" s="13">
        <f t="shared" si="1"/>
        <v>119286857.32277128</v>
      </c>
      <c r="D10" s="14">
        <f t="shared" si="2"/>
        <v>65698839.930585124</v>
      </c>
      <c r="E10" s="23">
        <f>SUMIFS($W:$W,$T:$T,$I10,$U:$U,$J10,$V:$V,$K10)/1000</f>
        <v>53588017.392186157</v>
      </c>
      <c r="I10" s="28" t="s">
        <v>44</v>
      </c>
      <c r="J10" s="28" t="s">
        <v>45</v>
      </c>
      <c r="K10" s="26" t="s">
        <v>14</v>
      </c>
      <c r="N10" s="25" t="s">
        <v>4</v>
      </c>
      <c r="O10" s="25" t="s">
        <v>6</v>
      </c>
      <c r="P10" s="25" t="s">
        <v>16</v>
      </c>
      <c r="Q10" s="25">
        <v>34230497701.510559</v>
      </c>
      <c r="R10" s="25">
        <v>12630291.988503739</v>
      </c>
      <c r="T10" s="25" t="s">
        <v>4</v>
      </c>
      <c r="U10" s="25" t="s">
        <v>6</v>
      </c>
      <c r="V10" s="25" t="s">
        <v>16</v>
      </c>
      <c r="W10" s="25">
        <v>52193915537.443008</v>
      </c>
      <c r="X10" s="25">
        <v>20250781.037219569</v>
      </c>
    </row>
    <row r="11" spans="1:24" x14ac:dyDescent="0.3">
      <c r="A11" s="21"/>
      <c r="B11" s="15" t="s">
        <v>29</v>
      </c>
      <c r="C11" s="13">
        <f t="shared" si="1"/>
        <v>81320435.212785706</v>
      </c>
      <c r="D11" s="14">
        <f t="shared" si="2"/>
        <v>4844462.1529250229</v>
      </c>
      <c r="E11" s="23">
        <f>SUMIFS($W:$W,$T:$T,$I11,$U:$U,$J11,$V:$V,$K11)/1000</f>
        <v>76475973.059860677</v>
      </c>
      <c r="I11" s="28" t="s">
        <v>44</v>
      </c>
      <c r="J11" s="28" t="s">
        <v>45</v>
      </c>
      <c r="K11" s="26" t="s">
        <v>48</v>
      </c>
      <c r="N11" s="25" t="s">
        <v>4</v>
      </c>
      <c r="O11" s="25" t="s">
        <v>6</v>
      </c>
      <c r="P11" s="25" t="s">
        <v>17</v>
      </c>
      <c r="Q11" s="25">
        <v>0</v>
      </c>
      <c r="R11" s="25">
        <v>0</v>
      </c>
      <c r="T11" s="25" t="s">
        <v>4</v>
      </c>
      <c r="U11" s="25" t="s">
        <v>6</v>
      </c>
      <c r="V11" s="25" t="s">
        <v>17</v>
      </c>
      <c r="W11" s="25">
        <v>60973728.83339525</v>
      </c>
      <c r="X11" s="25">
        <v>28767.99184703585</v>
      </c>
    </row>
    <row r="12" spans="1:24" x14ac:dyDescent="0.3">
      <c r="A12" s="21"/>
      <c r="B12" s="15" t="s">
        <v>30</v>
      </c>
      <c r="C12" s="13">
        <f t="shared" si="1"/>
        <v>20946877.688272275</v>
      </c>
      <c r="D12" s="14">
        <f t="shared" si="2"/>
        <v>1012474.516307664</v>
      </c>
      <c r="E12" s="23">
        <f>SUMIFS($W:$W,$T:$T,$I12,$U:$U,$J12,$V:$V,$K12)/1000</f>
        <v>19934403.171964612</v>
      </c>
      <c r="I12" s="28" t="s">
        <v>44</v>
      </c>
      <c r="J12" s="28" t="s">
        <v>45</v>
      </c>
      <c r="K12" s="26" t="s">
        <v>15</v>
      </c>
      <c r="N12" s="25" t="s">
        <v>4</v>
      </c>
      <c r="O12" s="25" t="s">
        <v>7</v>
      </c>
      <c r="P12" s="25" t="s">
        <v>18</v>
      </c>
      <c r="Q12" s="25">
        <v>20013562242.551998</v>
      </c>
      <c r="R12" s="25">
        <v>15244178.92000309</v>
      </c>
      <c r="T12" s="25" t="s">
        <v>4</v>
      </c>
      <c r="U12" s="25" t="s">
        <v>7</v>
      </c>
      <c r="V12" s="25" t="s">
        <v>18</v>
      </c>
      <c r="W12" s="25">
        <v>40212777221.25174</v>
      </c>
      <c r="X12" s="25">
        <v>17444348.141562451</v>
      </c>
    </row>
    <row r="13" spans="1:24" x14ac:dyDescent="0.3">
      <c r="A13" s="21"/>
      <c r="B13" s="15" t="s">
        <v>31</v>
      </c>
      <c r="C13" s="13">
        <f t="shared" si="1"/>
        <v>141107615.63202384</v>
      </c>
      <c r="D13" s="14">
        <f t="shared" si="2"/>
        <v>61811126.817757346</v>
      </c>
      <c r="E13" s="23">
        <f>SUMIFS($W:$W,$T:$T,$I13,$U:$U,$J13,$V:$V,$K13)/1000</f>
        <v>79296488.814266503</v>
      </c>
      <c r="I13" s="28" t="s">
        <v>44</v>
      </c>
      <c r="J13" s="28" t="s">
        <v>45</v>
      </c>
      <c r="K13" s="26" t="s">
        <v>16</v>
      </c>
      <c r="N13" s="25" t="s">
        <v>5</v>
      </c>
      <c r="O13" s="25" t="s">
        <v>6</v>
      </c>
      <c r="P13" s="25" t="s">
        <v>8</v>
      </c>
      <c r="Q13" s="25">
        <v>16022518654.6756</v>
      </c>
      <c r="R13" s="25">
        <v>0</v>
      </c>
      <c r="T13" s="25" t="s">
        <v>5</v>
      </c>
      <c r="U13" s="25" t="s">
        <v>6</v>
      </c>
      <c r="V13" s="25" t="s">
        <v>8</v>
      </c>
      <c r="W13" s="25">
        <v>18044347163.468071</v>
      </c>
      <c r="X13" s="25">
        <v>0</v>
      </c>
    </row>
    <row r="14" spans="1:24" x14ac:dyDescent="0.3">
      <c r="A14" s="21"/>
      <c r="B14" s="15" t="s">
        <v>32</v>
      </c>
      <c r="C14" s="13">
        <f t="shared" si="1"/>
        <v>0</v>
      </c>
      <c r="D14" s="14">
        <f t="shared" si="2"/>
        <v>0</v>
      </c>
      <c r="E14" s="23">
        <f>SUMIFS($W:$W,$T:$T,$I14,$U:$U,$J14,$V:$V,$K14)/1000</f>
        <v>0</v>
      </c>
      <c r="I14" s="28" t="s">
        <v>44</v>
      </c>
      <c r="J14" s="28" t="s">
        <v>45</v>
      </c>
      <c r="K14" s="26"/>
      <c r="N14" s="25" t="s">
        <v>5</v>
      </c>
      <c r="O14" s="25" t="s">
        <v>6</v>
      </c>
      <c r="P14" s="25" t="s">
        <v>9</v>
      </c>
      <c r="Q14" s="25">
        <v>14611377995.356899</v>
      </c>
      <c r="R14" s="25">
        <v>0</v>
      </c>
      <c r="T14" s="25" t="s">
        <v>5</v>
      </c>
      <c r="U14" s="25" t="s">
        <v>6</v>
      </c>
      <c r="V14" s="25" t="s">
        <v>9</v>
      </c>
      <c r="W14" s="25">
        <v>32297886989.06599</v>
      </c>
      <c r="X14" s="25">
        <v>0</v>
      </c>
    </row>
    <row r="15" spans="1:24" x14ac:dyDescent="0.3">
      <c r="A15" s="21"/>
      <c r="B15" s="15" t="s">
        <v>33</v>
      </c>
      <c r="C15" s="13">
        <f t="shared" si="1"/>
        <v>0</v>
      </c>
      <c r="D15" s="14">
        <f t="shared" si="2"/>
        <v>0</v>
      </c>
      <c r="E15" s="23">
        <f>SUMIFS($W:$W,$T:$T,$I15,$U:$U,$J15,$V:$V,$K15)/1000</f>
        <v>0</v>
      </c>
      <c r="I15" s="28" t="s">
        <v>44</v>
      </c>
      <c r="J15" s="28" t="s">
        <v>45</v>
      </c>
      <c r="K15" s="26"/>
      <c r="N15" s="25" t="s">
        <v>5</v>
      </c>
      <c r="O15" s="25" t="s">
        <v>6</v>
      </c>
      <c r="P15" s="25" t="s">
        <v>10</v>
      </c>
      <c r="Q15" s="25">
        <v>67325269531.656036</v>
      </c>
      <c r="R15" s="25">
        <v>0</v>
      </c>
      <c r="T15" s="25" t="s">
        <v>5</v>
      </c>
      <c r="U15" s="25" t="s">
        <v>6</v>
      </c>
      <c r="V15" s="25" t="s">
        <v>10</v>
      </c>
      <c r="W15" s="25">
        <v>129654253427.24561</v>
      </c>
      <c r="X15" s="25">
        <v>0</v>
      </c>
    </row>
    <row r="16" spans="1:24" x14ac:dyDescent="0.3">
      <c r="A16" s="21"/>
      <c r="B16" s="15" t="s">
        <v>34</v>
      </c>
      <c r="C16" s="13">
        <f t="shared" si="1"/>
        <v>0</v>
      </c>
      <c r="D16" s="14">
        <f t="shared" si="2"/>
        <v>0</v>
      </c>
      <c r="E16" s="23">
        <f>SUMIFS($W:$W,$T:$T,$I16,$U:$U,$J16,$V:$V,$K16)/1000</f>
        <v>0</v>
      </c>
      <c r="I16" s="28" t="s">
        <v>44</v>
      </c>
      <c r="J16" s="28" t="s">
        <v>45</v>
      </c>
      <c r="K16" s="26"/>
      <c r="N16" s="25" t="s">
        <v>5</v>
      </c>
      <c r="O16" s="25" t="s">
        <v>6</v>
      </c>
      <c r="P16" s="25" t="s">
        <v>11</v>
      </c>
      <c r="Q16" s="25">
        <v>14022213616.101589</v>
      </c>
      <c r="R16" s="25">
        <v>0</v>
      </c>
      <c r="T16" s="25" t="s">
        <v>5</v>
      </c>
      <c r="U16" s="25" t="s">
        <v>6</v>
      </c>
      <c r="V16" s="25" t="s">
        <v>11</v>
      </c>
      <c r="W16" s="25">
        <v>101834933741.6597</v>
      </c>
      <c r="X16" s="25">
        <v>0</v>
      </c>
    </row>
    <row r="17" spans="1:24" x14ac:dyDescent="0.3">
      <c r="A17" s="21"/>
      <c r="B17" s="15" t="s">
        <v>35</v>
      </c>
      <c r="C17" s="13">
        <f t="shared" si="1"/>
        <v>0</v>
      </c>
      <c r="D17" s="14">
        <f t="shared" si="2"/>
        <v>0</v>
      </c>
      <c r="E17" s="23">
        <f>SUMIFS($W:$W,$T:$T,$I17,$U:$U,$J17,$V:$V,$K17)/1000</f>
        <v>0</v>
      </c>
      <c r="I17" s="28" t="s">
        <v>44</v>
      </c>
      <c r="J17" s="28" t="s">
        <v>45</v>
      </c>
      <c r="K17" s="26"/>
      <c r="N17" s="25" t="s">
        <v>5</v>
      </c>
      <c r="O17" s="25" t="s">
        <v>6</v>
      </c>
      <c r="P17" s="25" t="s">
        <v>12</v>
      </c>
      <c r="Q17" s="25">
        <v>5054348803.0179005</v>
      </c>
      <c r="R17" s="25">
        <v>0</v>
      </c>
      <c r="T17" s="25" t="s">
        <v>5</v>
      </c>
      <c r="U17" s="25" t="s">
        <v>6</v>
      </c>
      <c r="V17" s="25" t="s">
        <v>12</v>
      </c>
      <c r="W17" s="25">
        <v>25586682002.25312</v>
      </c>
      <c r="X17" s="25">
        <v>0</v>
      </c>
    </row>
    <row r="18" spans="1:24" x14ac:dyDescent="0.3">
      <c r="A18" s="21"/>
      <c r="B18" s="15" t="s">
        <v>36</v>
      </c>
      <c r="C18" s="13">
        <f t="shared" si="1"/>
        <v>0</v>
      </c>
      <c r="D18" s="14">
        <f t="shared" si="2"/>
        <v>0</v>
      </c>
      <c r="E18" s="23">
        <f>SUMIFS($W:$W,$T:$T,$I18,$U:$U,$J18,$V:$V,$K18)/1000</f>
        <v>0</v>
      </c>
      <c r="I18" s="28" t="s">
        <v>44</v>
      </c>
      <c r="J18" s="28" t="s">
        <v>45</v>
      </c>
      <c r="K18" s="26"/>
      <c r="N18" s="25" t="s">
        <v>5</v>
      </c>
      <c r="O18" s="25" t="s">
        <v>6</v>
      </c>
      <c r="P18" s="25" t="s">
        <v>13</v>
      </c>
      <c r="Q18" s="25">
        <v>37391876834.322289</v>
      </c>
      <c r="R18" s="25">
        <v>0</v>
      </c>
      <c r="T18" s="25" t="s">
        <v>5</v>
      </c>
      <c r="U18" s="25" t="s">
        <v>6</v>
      </c>
      <c r="V18" s="25" t="s">
        <v>13</v>
      </c>
      <c r="W18" s="25">
        <v>74818919126.812241</v>
      </c>
      <c r="X18" s="25">
        <v>0</v>
      </c>
    </row>
    <row r="19" spans="1:24" x14ac:dyDescent="0.3">
      <c r="A19" s="21"/>
      <c r="B19" s="15" t="s">
        <v>37</v>
      </c>
      <c r="C19" s="13">
        <f t="shared" si="1"/>
        <v>0</v>
      </c>
      <c r="D19" s="14">
        <f t="shared" si="2"/>
        <v>0</v>
      </c>
      <c r="E19" s="23">
        <f>SUMIFS($W:$W,$T:$T,$I19,$U:$U,$J19,$V:$V,$K19)/1000</f>
        <v>0</v>
      </c>
      <c r="I19" s="28" t="s">
        <v>44</v>
      </c>
      <c r="J19" s="28" t="s">
        <v>45</v>
      </c>
      <c r="K19" s="26"/>
      <c r="N19" s="25" t="s">
        <v>5</v>
      </c>
      <c r="O19" s="25" t="s">
        <v>6</v>
      </c>
      <c r="P19" s="25" t="s">
        <v>14</v>
      </c>
      <c r="Q19" s="25">
        <v>65698839930.585121</v>
      </c>
      <c r="R19" s="25">
        <v>0</v>
      </c>
      <c r="T19" s="25" t="s">
        <v>5</v>
      </c>
      <c r="U19" s="25" t="s">
        <v>6</v>
      </c>
      <c r="V19" s="25" t="s">
        <v>14</v>
      </c>
      <c r="W19" s="25">
        <v>53588017392.186157</v>
      </c>
      <c r="X19" s="25">
        <v>0</v>
      </c>
    </row>
    <row r="20" spans="1:24" x14ac:dyDescent="0.3">
      <c r="A20" s="21"/>
      <c r="B20" s="15" t="s">
        <v>38</v>
      </c>
      <c r="C20" s="13">
        <f t="shared" si="1"/>
        <v>0</v>
      </c>
      <c r="D20" s="14">
        <f t="shared" si="2"/>
        <v>0</v>
      </c>
      <c r="E20" s="23">
        <f>SUMIFS($W:$W,$T:$T,$I20,$U:$U,$J20,$V:$V,$K20)/1000</f>
        <v>0</v>
      </c>
      <c r="I20" s="28" t="s">
        <v>44</v>
      </c>
      <c r="J20" s="28" t="s">
        <v>45</v>
      </c>
      <c r="K20" s="26"/>
      <c r="N20" s="25" t="s">
        <v>5</v>
      </c>
      <c r="O20" s="25" t="s">
        <v>6</v>
      </c>
      <c r="P20" s="25" t="s">
        <v>19</v>
      </c>
      <c r="Q20" s="25">
        <v>4844462152.9250231</v>
      </c>
      <c r="R20" s="25">
        <v>0</v>
      </c>
      <c r="T20" s="25" t="s">
        <v>5</v>
      </c>
      <c r="U20" s="25" t="s">
        <v>6</v>
      </c>
      <c r="V20" s="25" t="s">
        <v>19</v>
      </c>
      <c r="W20" s="25">
        <v>76475973059.860672</v>
      </c>
      <c r="X20" s="25">
        <v>0</v>
      </c>
    </row>
    <row r="21" spans="1:24" x14ac:dyDescent="0.3">
      <c r="A21" s="21"/>
      <c r="B21" s="15" t="s">
        <v>39</v>
      </c>
      <c r="C21" s="13">
        <f t="shared" si="1"/>
        <v>18952317.236899097</v>
      </c>
      <c r="D21" s="14">
        <f t="shared" si="2"/>
        <v>2609.6635384668111</v>
      </c>
      <c r="E21" s="23">
        <f>SUMIFS($W:$W,$T:$T,$I21,$U:$U,$J21,$V:$V,$K21)/1000</f>
        <v>18949707.573360629</v>
      </c>
      <c r="I21" s="28" t="s">
        <v>44</v>
      </c>
      <c r="J21" s="28" t="s">
        <v>45</v>
      </c>
      <c r="K21" s="26" t="s">
        <v>17</v>
      </c>
      <c r="N21" s="25" t="s">
        <v>5</v>
      </c>
      <c r="O21" s="25" t="s">
        <v>6</v>
      </c>
      <c r="P21" s="25" t="s">
        <v>15</v>
      </c>
      <c r="Q21" s="25">
        <v>1012474516.307664</v>
      </c>
      <c r="R21" s="25">
        <v>0</v>
      </c>
      <c r="T21" s="25" t="s">
        <v>5</v>
      </c>
      <c r="U21" s="25" t="s">
        <v>6</v>
      </c>
      <c r="V21" s="25" t="s">
        <v>15</v>
      </c>
      <c r="W21" s="25">
        <v>19934403171.964611</v>
      </c>
      <c r="X21" s="25">
        <v>0</v>
      </c>
    </row>
    <row r="22" spans="1:24" x14ac:dyDescent="0.3">
      <c r="A22" s="22"/>
      <c r="B22" s="16" t="s">
        <v>40</v>
      </c>
      <c r="C22" s="18">
        <f t="shared" si="1"/>
        <v>267007609.12462607</v>
      </c>
      <c r="D22" s="19">
        <f t="shared" si="2"/>
        <v>102088669.51252949</v>
      </c>
      <c r="E22" s="24">
        <f>SUMIFS($W:$W,$T:$T,$I22,$U:$U,$J22,$V:$V,$K22)/1000</f>
        <v>164918939.61209658</v>
      </c>
      <c r="I22" s="29" t="s">
        <v>44</v>
      </c>
      <c r="J22" s="29" t="s">
        <v>46</v>
      </c>
      <c r="K22" s="27" t="s">
        <v>47</v>
      </c>
      <c r="N22" s="25" t="s">
        <v>5</v>
      </c>
      <c r="O22" s="25" t="s">
        <v>6</v>
      </c>
      <c r="P22" s="25" t="s">
        <v>16</v>
      </c>
      <c r="Q22" s="25">
        <v>61811126817.757347</v>
      </c>
      <c r="R22" s="25">
        <v>0</v>
      </c>
      <c r="T22" s="25" t="s">
        <v>5</v>
      </c>
      <c r="U22" s="25" t="s">
        <v>6</v>
      </c>
      <c r="V22" s="25" t="s">
        <v>16</v>
      </c>
      <c r="W22" s="25">
        <v>79296488814.26651</v>
      </c>
      <c r="X22" s="25">
        <v>0</v>
      </c>
    </row>
    <row r="23" spans="1:24" x14ac:dyDescent="0.3">
      <c r="N23" s="25" t="s">
        <v>5</v>
      </c>
      <c r="O23" s="25" t="s">
        <v>6</v>
      </c>
      <c r="P23" s="25" t="s">
        <v>17</v>
      </c>
      <c r="Q23" s="25">
        <v>2609663.5384668112</v>
      </c>
      <c r="R23" s="25">
        <v>0</v>
      </c>
      <c r="T23" s="25" t="s">
        <v>5</v>
      </c>
      <c r="U23" s="25" t="s">
        <v>6</v>
      </c>
      <c r="V23" s="25" t="s">
        <v>17</v>
      </c>
      <c r="W23" s="25">
        <v>18949707573.36063</v>
      </c>
      <c r="X23" s="25">
        <v>0</v>
      </c>
    </row>
    <row r="24" spans="1:24" x14ac:dyDescent="0.3">
      <c r="F24" s="37"/>
      <c r="N24" s="25" t="s">
        <v>5</v>
      </c>
      <c r="O24" s="25" t="s">
        <v>7</v>
      </c>
      <c r="P24" s="25" t="s">
        <v>18</v>
      </c>
      <c r="Q24" s="25">
        <v>102088669512.5295</v>
      </c>
      <c r="R24" s="25">
        <v>0</v>
      </c>
      <c r="T24" s="25" t="s">
        <v>5</v>
      </c>
      <c r="U24" s="25" t="s">
        <v>7</v>
      </c>
      <c r="V24" s="25" t="s">
        <v>18</v>
      </c>
      <c r="W24" s="25">
        <v>164918939612.09659</v>
      </c>
      <c r="X24" s="25">
        <v>0</v>
      </c>
    </row>
    <row r="25" spans="1:24" x14ac:dyDescent="0.3">
      <c r="A25" s="41" t="s">
        <v>41</v>
      </c>
      <c r="B25" s="42"/>
      <c r="C25" s="38" t="s">
        <v>54</v>
      </c>
      <c r="D25" s="39"/>
      <c r="E25" s="39"/>
      <c r="F25" s="40"/>
    </row>
    <row r="26" spans="1:24" x14ac:dyDescent="0.3">
      <c r="A26" s="43"/>
      <c r="B26" s="44"/>
      <c r="C26" s="2" t="s">
        <v>52</v>
      </c>
      <c r="D26" s="3" t="s">
        <v>20</v>
      </c>
      <c r="E26" s="3" t="s">
        <v>21</v>
      </c>
      <c r="F26" s="33" t="s">
        <v>53</v>
      </c>
    </row>
    <row r="27" spans="1:24" x14ac:dyDescent="0.3">
      <c r="A27" s="20" t="s">
        <v>42</v>
      </c>
      <c r="B27" s="6"/>
      <c r="C27" s="7">
        <f>SUM(C28:C46)</f>
        <v>630995427.51097775</v>
      </c>
      <c r="D27" s="8">
        <f t="shared" ref="D27:F27" si="3">SUM(D28:D46)</f>
        <v>150550979.83109188</v>
      </c>
      <c r="E27" s="8">
        <f t="shared" si="3"/>
        <v>482198427.56233662</v>
      </c>
      <c r="F27" s="34">
        <f t="shared" si="3"/>
        <v>1753979.8824508036</v>
      </c>
      <c r="I27" s="30" t="s">
        <v>0</v>
      </c>
      <c r="J27" s="30" t="s">
        <v>1</v>
      </c>
      <c r="K27" s="31" t="s">
        <v>2</v>
      </c>
    </row>
    <row r="28" spans="1:24" x14ac:dyDescent="0.3">
      <c r="A28" s="21"/>
      <c r="B28" s="11" t="s">
        <v>43</v>
      </c>
      <c r="C28" s="12">
        <f t="shared" ref="C28:C29" si="4">D28+E28-F28</f>
        <v>8710363.6759831551</v>
      </c>
      <c r="D28" s="14">
        <f t="shared" ref="D28:D46" si="5">SUMIFS($Q:$Q,$N:$N,$I28,$O:$O,$J28,$P:$P,$K28)/1000</f>
        <v>3430983.227572374</v>
      </c>
      <c r="E28" s="14">
        <f>SUMIFS($W:$W,$T:$T,$I28,$U:$U,$J28,$V:$V,$K28)/1000</f>
        <v>5283524.1236242978</v>
      </c>
      <c r="F28" s="35">
        <f>SUMIFS($X:$X,$T:$T,$I28,$U:$U,$J28,$V:$V,$K28)/1000+SUMIFS($R:$R,$N:$N,$I28,$O:$O,$J28,$P:$P,$K28)/1000</f>
        <v>4143.6752135168035</v>
      </c>
      <c r="I28" s="28" t="s">
        <v>51</v>
      </c>
      <c r="J28" s="28" t="s">
        <v>45</v>
      </c>
      <c r="K28" s="26" t="s">
        <v>8</v>
      </c>
    </row>
    <row r="29" spans="1:24" x14ac:dyDescent="0.3">
      <c r="A29" s="21"/>
      <c r="B29" s="15" t="s">
        <v>23</v>
      </c>
      <c r="C29" s="12">
        <f t="shared" si="4"/>
        <v>31600481.117039699</v>
      </c>
      <c r="D29" s="14">
        <f t="shared" si="5"/>
        <v>7482534.8913925402</v>
      </c>
      <c r="E29" s="14">
        <f>SUMIFS($W:$W,$T:$T,$I29,$U:$U,$J29,$V:$V,$K29)/1000</f>
        <v>24204195.17854647</v>
      </c>
      <c r="F29" s="35">
        <f>SUMIFS($X:$X,$T:$T,$I29,$U:$U,$J29,$V:$V,$K29)/1000+SUMIFS($R:$R,$N:$N,$I29,$O:$O,$J29,$P:$P,$K29)/1000</f>
        <v>86248.95289931052</v>
      </c>
      <c r="I29" s="28" t="s">
        <v>4</v>
      </c>
      <c r="J29" s="28" t="s">
        <v>45</v>
      </c>
      <c r="K29" s="26" t="s">
        <v>9</v>
      </c>
    </row>
    <row r="30" spans="1:24" x14ac:dyDescent="0.3">
      <c r="A30" s="21"/>
      <c r="B30" s="15" t="s">
        <v>24</v>
      </c>
      <c r="C30" s="12">
        <f>D30+E30-F30</f>
        <v>107284342.94934884</v>
      </c>
      <c r="D30" s="14">
        <f t="shared" si="5"/>
        <v>31141812.5144706</v>
      </c>
      <c r="E30" s="14">
        <f>SUMIFS($W:$W,$T:$T,$I30,$U:$U,$J30,$V:$V,$K30)/1000</f>
        <v>76319381.985290438</v>
      </c>
      <c r="F30" s="35">
        <f>SUMIFS($X:$X,$T:$T,$I30,$U:$U,$J30,$V:$V,$K30)/1000+SUMIFS($R:$R,$N:$N,$I30,$O:$O,$J30,$P:$P,$K30)/1000</f>
        <v>176851.5504122132</v>
      </c>
      <c r="I30" s="28" t="s">
        <v>4</v>
      </c>
      <c r="J30" s="28" t="s">
        <v>45</v>
      </c>
      <c r="K30" s="26" t="s">
        <v>10</v>
      </c>
    </row>
    <row r="31" spans="1:24" x14ac:dyDescent="0.3">
      <c r="A31" s="21"/>
      <c r="B31" s="15" t="s">
        <v>25</v>
      </c>
      <c r="C31" s="12">
        <f t="shared" ref="C31:C46" si="6">D31+E31-F31</f>
        <v>125173404.0940261</v>
      </c>
      <c r="D31" s="14">
        <f t="shared" si="5"/>
        <v>10531274.63208146</v>
      </c>
      <c r="E31" s="14">
        <f>SUMIFS($W:$W,$T:$T,$I31,$U:$U,$J31,$V:$V,$K31)/1000</f>
        <v>115167578.258099</v>
      </c>
      <c r="F31" s="35">
        <f>SUMIFS($X:$X,$T:$T,$I31,$U:$U,$J31,$V:$V,$K31)/1000+SUMIFS($R:$R,$N:$N,$I31,$O:$O,$J31,$P:$P,$K31)/1000</f>
        <v>525448.79615436727</v>
      </c>
      <c r="I31" s="28" t="s">
        <v>4</v>
      </c>
      <c r="J31" s="28" t="s">
        <v>45</v>
      </c>
      <c r="K31" s="26" t="s">
        <v>11</v>
      </c>
    </row>
    <row r="32" spans="1:24" x14ac:dyDescent="0.3">
      <c r="A32" s="21"/>
      <c r="B32" s="15" t="s">
        <v>26</v>
      </c>
      <c r="C32" s="12">
        <f t="shared" si="6"/>
        <v>11876203.057652496</v>
      </c>
      <c r="D32" s="14">
        <f t="shared" si="5"/>
        <v>930664.35999484127</v>
      </c>
      <c r="E32" s="14">
        <f>SUMIFS($W:$W,$T:$T,$I32,$U:$U,$J32,$V:$V,$K32)/1000</f>
        <v>10949902.54843368</v>
      </c>
      <c r="F32" s="35">
        <f>SUMIFS($X:$X,$T:$T,$I32,$U:$U,$J32,$V:$V,$K32)/1000+SUMIFS($R:$R,$N:$N,$I32,$O:$O,$J32,$P:$P,$K32)/1000</f>
        <v>4363.8507760257926</v>
      </c>
      <c r="I32" s="28" t="s">
        <v>4</v>
      </c>
      <c r="J32" s="28" t="s">
        <v>45</v>
      </c>
      <c r="K32" s="26" t="s">
        <v>12</v>
      </c>
    </row>
    <row r="33" spans="1:11" x14ac:dyDescent="0.3">
      <c r="A33" s="21"/>
      <c r="B33" s="15" t="s">
        <v>27</v>
      </c>
      <c r="C33" s="12">
        <f t="shared" si="6"/>
        <v>115096651.48877351</v>
      </c>
      <c r="D33" s="14">
        <f t="shared" si="5"/>
        <v>19150863.81671571</v>
      </c>
      <c r="E33" s="14">
        <f>SUMIFS($W:$W,$T:$T,$I33,$U:$U,$J33,$V:$V,$K33)/1000</f>
        <v>96795765.660416037</v>
      </c>
      <c r="F33" s="35">
        <f>SUMIFS($X:$X,$T:$T,$I33,$U:$U,$J33,$V:$V,$K33)/1000+SUMIFS($R:$R,$N:$N,$I33,$O:$O,$J33,$P:$P,$K33)/1000</f>
        <v>849977.98835824314</v>
      </c>
      <c r="I33" s="28" t="s">
        <v>4</v>
      </c>
      <c r="J33" s="28" t="s">
        <v>45</v>
      </c>
      <c r="K33" s="26" t="s">
        <v>13</v>
      </c>
    </row>
    <row r="34" spans="1:11" x14ac:dyDescent="0.3">
      <c r="A34" s="21"/>
      <c r="B34" s="15" t="s">
        <v>28</v>
      </c>
      <c r="C34" s="12">
        <f t="shared" si="6"/>
        <v>76707959.880074218</v>
      </c>
      <c r="D34" s="14">
        <f t="shared" si="5"/>
        <v>23558545.299843282</v>
      </c>
      <c r="E34" s="14">
        <f>SUMIFS($W:$W,$T:$T,$I34,$U:$U,$J34,$V:$V,$K34)/1000</f>
        <v>53187031.653489083</v>
      </c>
      <c r="F34" s="35">
        <f>SUMIFS($X:$X,$T:$T,$I34,$U:$U,$J34,$V:$V,$K34)/1000+SUMIFS($R:$R,$N:$N,$I34,$O:$O,$J34,$P:$P,$K34)/1000</f>
        <v>37617.073258148725</v>
      </c>
      <c r="I34" s="28" t="s">
        <v>4</v>
      </c>
      <c r="J34" s="28" t="s">
        <v>45</v>
      </c>
      <c r="K34" s="26" t="s">
        <v>14</v>
      </c>
    </row>
    <row r="35" spans="1:11" x14ac:dyDescent="0.3">
      <c r="A35" s="21"/>
      <c r="B35" s="15" t="s">
        <v>29</v>
      </c>
      <c r="C35" s="12">
        <f t="shared" si="6"/>
        <v>0</v>
      </c>
      <c r="D35" s="14">
        <f t="shared" si="5"/>
        <v>0</v>
      </c>
      <c r="E35" s="14">
        <f>SUMIFS($W:$W,$T:$T,$I35,$U:$U,$J35,$V:$V,$K35)/1000</f>
        <v>0</v>
      </c>
      <c r="F35" s="35">
        <f>SUMIFS($X:$X,$T:$T,$I35,$U:$U,$J35,$V:$V,$K35)/1000+SUMIFS($R:$R,$N:$N,$I35,$O:$O,$J35,$P:$P,$K35)/1000</f>
        <v>0</v>
      </c>
      <c r="I35" s="28" t="s">
        <v>4</v>
      </c>
      <c r="J35" s="28" t="s">
        <v>45</v>
      </c>
      <c r="K35" s="26" t="s">
        <v>48</v>
      </c>
    </row>
    <row r="36" spans="1:11" x14ac:dyDescent="0.3">
      <c r="A36" s="21"/>
      <c r="B36" s="15" t="s">
        <v>30</v>
      </c>
      <c r="C36" s="12">
        <f t="shared" si="6"/>
        <v>7899893.1845682096</v>
      </c>
      <c r="D36" s="14">
        <f t="shared" si="5"/>
        <v>80241.144958514706</v>
      </c>
      <c r="E36" s="14">
        <f>SUMIFS($W:$W,$T:$T,$I36,$U:$U,$J36,$V:$V,$K36)/1000</f>
        <v>7823381.6669095373</v>
      </c>
      <c r="F36" s="35">
        <f>SUMIFS($X:$X,$T:$T,$I36,$U:$U,$J36,$V:$V,$K36)/1000+SUMIFS($R:$R,$N:$N,$I36,$O:$O,$J36,$P:$P,$K36)/1000</f>
        <v>3729.6272998424406</v>
      </c>
      <c r="I36" s="28" t="s">
        <v>4</v>
      </c>
      <c r="J36" s="28" t="s">
        <v>45</v>
      </c>
      <c r="K36" s="26" t="s">
        <v>15</v>
      </c>
    </row>
    <row r="37" spans="1:11" x14ac:dyDescent="0.3">
      <c r="A37" s="21"/>
      <c r="B37" s="15" t="s">
        <v>31</v>
      </c>
      <c r="C37" s="12">
        <f t="shared" si="6"/>
        <v>86391532.165927842</v>
      </c>
      <c r="D37" s="14">
        <f t="shared" si="5"/>
        <v>34230497.701510556</v>
      </c>
      <c r="E37" s="14">
        <f>SUMIFS($W:$W,$T:$T,$I37,$U:$U,$J37,$V:$V,$K37)/1000</f>
        <v>52193915.537443012</v>
      </c>
      <c r="F37" s="35">
        <f>SUMIFS($X:$X,$T:$T,$I37,$U:$U,$J37,$V:$V,$K37)/1000+SUMIFS($R:$R,$N:$N,$I37,$O:$O,$J37,$P:$P,$K37)/1000</f>
        <v>32881.073025723308</v>
      </c>
      <c r="I37" s="28" t="s">
        <v>4</v>
      </c>
      <c r="J37" s="28" t="s">
        <v>45</v>
      </c>
      <c r="K37" s="26" t="s">
        <v>16</v>
      </c>
    </row>
    <row r="38" spans="1:11" x14ac:dyDescent="0.3">
      <c r="A38" s="21"/>
      <c r="B38" s="15" t="s">
        <v>32</v>
      </c>
      <c r="C38" s="12">
        <f t="shared" si="6"/>
        <v>0</v>
      </c>
      <c r="D38" s="14">
        <f t="shared" si="5"/>
        <v>0</v>
      </c>
      <c r="E38" s="14">
        <f>SUMIFS($W:$W,$T:$T,$I38,$U:$U,$J38,$V:$V,$K38)/1000</f>
        <v>0</v>
      </c>
      <c r="F38" s="35">
        <f>SUMIFS($X:$X,$T:$T,$I38,$U:$U,$J38,$V:$V,$K38)/1000+SUMIFS($R:$R,$N:$N,$I38,$O:$O,$J38,$P:$P,$K38)/1000</f>
        <v>0</v>
      </c>
      <c r="I38" s="28" t="s">
        <v>4</v>
      </c>
      <c r="J38" s="28" t="s">
        <v>45</v>
      </c>
      <c r="K38" s="26"/>
    </row>
    <row r="39" spans="1:11" x14ac:dyDescent="0.3">
      <c r="A39" s="21"/>
      <c r="B39" s="15" t="s">
        <v>33</v>
      </c>
      <c r="C39" s="12">
        <f t="shared" si="6"/>
        <v>0</v>
      </c>
      <c r="D39" s="14">
        <f t="shared" si="5"/>
        <v>0</v>
      </c>
      <c r="E39" s="14">
        <f>SUMIFS($W:$W,$T:$T,$I39,$U:$U,$J39,$V:$V,$K39)/1000</f>
        <v>0</v>
      </c>
      <c r="F39" s="35">
        <f>SUMIFS($X:$X,$T:$T,$I39,$U:$U,$J39,$V:$V,$K39)/1000+SUMIFS($R:$R,$N:$N,$I39,$O:$O,$J39,$P:$P,$K39)/1000</f>
        <v>0</v>
      </c>
      <c r="I39" s="28" t="s">
        <v>4</v>
      </c>
      <c r="J39" s="28" t="s">
        <v>45</v>
      </c>
      <c r="K39" s="26"/>
    </row>
    <row r="40" spans="1:11" x14ac:dyDescent="0.3">
      <c r="A40" s="21"/>
      <c r="B40" s="15" t="s">
        <v>34</v>
      </c>
      <c r="C40" s="12">
        <f t="shared" si="6"/>
        <v>0</v>
      </c>
      <c r="D40" s="14">
        <f t="shared" si="5"/>
        <v>0</v>
      </c>
      <c r="E40" s="14">
        <f>SUMIFS($W:$W,$T:$T,$I40,$U:$U,$J40,$V:$V,$K40)/1000</f>
        <v>0</v>
      </c>
      <c r="F40" s="35">
        <f>SUMIFS($X:$X,$T:$T,$I40,$U:$U,$J40,$V:$V,$K40)/1000+SUMIFS($R:$R,$N:$N,$I40,$O:$O,$J40,$P:$P,$K40)/1000</f>
        <v>0</v>
      </c>
      <c r="I40" s="28" t="s">
        <v>4</v>
      </c>
      <c r="J40" s="28" t="s">
        <v>45</v>
      </c>
      <c r="K40" s="26"/>
    </row>
    <row r="41" spans="1:11" x14ac:dyDescent="0.3">
      <c r="A41" s="21"/>
      <c r="B41" s="15" t="s">
        <v>35</v>
      </c>
      <c r="C41" s="12">
        <f t="shared" si="6"/>
        <v>0</v>
      </c>
      <c r="D41" s="14">
        <f t="shared" si="5"/>
        <v>0</v>
      </c>
      <c r="E41" s="14">
        <f>SUMIFS($W:$W,$T:$T,$I41,$U:$U,$J41,$V:$V,$K41)/1000</f>
        <v>0</v>
      </c>
      <c r="F41" s="35">
        <f>SUMIFS($X:$X,$T:$T,$I41,$U:$U,$J41,$V:$V,$K41)/1000+SUMIFS($R:$R,$N:$N,$I41,$O:$O,$J41,$P:$P,$K41)/1000</f>
        <v>0</v>
      </c>
      <c r="I41" s="28" t="s">
        <v>4</v>
      </c>
      <c r="J41" s="28" t="s">
        <v>45</v>
      </c>
      <c r="K41" s="26"/>
    </row>
    <row r="42" spans="1:11" x14ac:dyDescent="0.3">
      <c r="A42" s="21"/>
      <c r="B42" s="15" t="s">
        <v>36</v>
      </c>
      <c r="C42" s="12">
        <f t="shared" si="6"/>
        <v>0</v>
      </c>
      <c r="D42" s="14">
        <f t="shared" si="5"/>
        <v>0</v>
      </c>
      <c r="E42" s="14">
        <f>SUMIFS($W:$W,$T:$T,$I42,$U:$U,$J42,$V:$V,$K42)/1000</f>
        <v>0</v>
      </c>
      <c r="F42" s="35">
        <f>SUMIFS($X:$X,$T:$T,$I42,$U:$U,$J42,$V:$V,$K42)/1000+SUMIFS($R:$R,$N:$N,$I42,$O:$O,$J42,$P:$P,$K42)/1000</f>
        <v>0</v>
      </c>
      <c r="I42" s="28" t="s">
        <v>4</v>
      </c>
      <c r="J42" s="28" t="s">
        <v>45</v>
      </c>
      <c r="K42" s="26"/>
    </row>
    <row r="43" spans="1:11" x14ac:dyDescent="0.3">
      <c r="A43" s="21"/>
      <c r="B43" s="15" t="s">
        <v>37</v>
      </c>
      <c r="C43" s="12">
        <f t="shared" si="6"/>
        <v>0</v>
      </c>
      <c r="D43" s="14">
        <f t="shared" si="5"/>
        <v>0</v>
      </c>
      <c r="E43" s="14">
        <f>SUMIFS($W:$W,$T:$T,$I43,$U:$U,$J43,$V:$V,$K43)/1000</f>
        <v>0</v>
      </c>
      <c r="F43" s="35">
        <f>SUMIFS($X:$X,$T:$T,$I43,$U:$U,$J43,$V:$V,$K43)/1000+SUMIFS($R:$R,$N:$N,$I43,$O:$O,$J43,$P:$P,$K43)/1000</f>
        <v>0</v>
      </c>
      <c r="I43" s="28" t="s">
        <v>4</v>
      </c>
      <c r="J43" s="28" t="s">
        <v>45</v>
      </c>
      <c r="K43" s="26"/>
    </row>
    <row r="44" spans="1:11" x14ac:dyDescent="0.3">
      <c r="A44" s="21"/>
      <c r="B44" s="15" t="s">
        <v>38</v>
      </c>
      <c r="C44" s="12">
        <f t="shared" si="6"/>
        <v>0</v>
      </c>
      <c r="D44" s="14">
        <f t="shared" si="5"/>
        <v>0</v>
      </c>
      <c r="E44" s="14">
        <f>SUMIFS($W:$W,$T:$T,$I44,$U:$U,$J44,$V:$V,$K44)/1000</f>
        <v>0</v>
      </c>
      <c r="F44" s="35">
        <f>SUMIFS($X:$X,$T:$T,$I44,$U:$U,$J44,$V:$V,$K44)/1000+SUMIFS($R:$R,$N:$N,$I44,$O:$O,$J44,$P:$P,$K44)/1000</f>
        <v>0</v>
      </c>
      <c r="I44" s="28" t="s">
        <v>4</v>
      </c>
      <c r="J44" s="28" t="s">
        <v>45</v>
      </c>
      <c r="K44" s="26"/>
    </row>
    <row r="45" spans="1:11" x14ac:dyDescent="0.3">
      <c r="A45" s="21"/>
      <c r="B45" s="15" t="s">
        <v>39</v>
      </c>
      <c r="C45" s="12">
        <f t="shared" si="6"/>
        <v>60944.960841548214</v>
      </c>
      <c r="D45" s="14">
        <f t="shared" si="5"/>
        <v>0</v>
      </c>
      <c r="E45" s="14">
        <f>SUMIFS($W:$W,$T:$T,$I45,$U:$U,$J45,$V:$V,$K45)/1000</f>
        <v>60973.728833395253</v>
      </c>
      <c r="F45" s="35">
        <f>SUMIFS($X:$X,$T:$T,$I45,$U:$U,$J45,$V:$V,$K45)/1000+SUMIFS($R:$R,$N:$N,$I45,$O:$O,$J45,$P:$P,$K45)/1000</f>
        <v>28.767991847035852</v>
      </c>
      <c r="I45" s="28" t="s">
        <v>4</v>
      </c>
      <c r="J45" s="28" t="s">
        <v>45</v>
      </c>
      <c r="K45" s="26" t="s">
        <v>17</v>
      </c>
    </row>
    <row r="46" spans="1:11" x14ac:dyDescent="0.3">
      <c r="A46" s="22"/>
      <c r="B46" s="16" t="s">
        <v>40</v>
      </c>
      <c r="C46" s="17">
        <f t="shared" si="6"/>
        <v>60193650.936742172</v>
      </c>
      <c r="D46" s="19">
        <f t="shared" si="5"/>
        <v>20013562.242551997</v>
      </c>
      <c r="E46" s="19">
        <f>SUMIFS($W:$W,$T:$T,$I46,$U:$U,$J46,$V:$V,$K46)/1000</f>
        <v>40212777.221251741</v>
      </c>
      <c r="F46" s="36">
        <f>SUMIFS($X:$X,$T:$T,$I46,$U:$U,$J46,$V:$V,$K46)/1000+SUMIFS($R:$R,$N:$N,$I46,$O:$O,$J46,$P:$P,$K46)/1000</f>
        <v>32688.527061565543</v>
      </c>
      <c r="I46" s="29" t="s">
        <v>4</v>
      </c>
      <c r="J46" s="29" t="s">
        <v>46</v>
      </c>
      <c r="K46" s="27" t="s">
        <v>47</v>
      </c>
    </row>
  </sheetData>
  <mergeCells count="4">
    <mergeCell ref="C1:E1"/>
    <mergeCell ref="C25:F25"/>
    <mergeCell ref="A25:B26"/>
    <mergeCell ref="A1:B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일반_보험료부채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이상진</dc:creator>
  <cp:lastModifiedBy>Windows 사용자</cp:lastModifiedBy>
  <dcterms:created xsi:type="dcterms:W3CDTF">2021-06-21T03:50:18Z</dcterms:created>
  <dcterms:modified xsi:type="dcterms:W3CDTF">2021-06-21T06:47:33Z</dcterms:modified>
</cp:coreProperties>
</file>