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</sheets>
  <calcPr calcId="162913"/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8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R24" i="1" l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Q17" i="1" l="1"/>
  <c r="F24" i="1"/>
  <c r="F14" i="1"/>
  <c r="F15" i="1"/>
  <c r="F16" i="1"/>
  <c r="F19" i="1"/>
  <c r="F20" i="1"/>
  <c r="F21" i="1"/>
  <c r="F22" i="1"/>
  <c r="F23" i="1"/>
  <c r="F6" i="1"/>
  <c r="F7" i="1"/>
  <c r="F8" i="1"/>
  <c r="F9" i="1"/>
  <c r="F10" i="1"/>
  <c r="F11" i="1"/>
  <c r="F12" i="1"/>
  <c r="F13" i="1"/>
  <c r="F17" i="1"/>
  <c r="F18" i="1"/>
  <c r="Q24" i="1"/>
  <c r="Q6" i="1"/>
  <c r="Q8" i="1"/>
  <c r="Q10" i="1"/>
  <c r="Q12" i="1"/>
  <c r="Q14" i="1"/>
  <c r="Q16" i="1"/>
  <c r="Q18" i="1"/>
  <c r="Q20" i="1"/>
  <c r="Q22" i="1"/>
  <c r="Q7" i="1"/>
  <c r="N9" i="1"/>
  <c r="Q11" i="1"/>
  <c r="N13" i="1"/>
  <c r="Q15" i="1"/>
  <c r="N17" i="1"/>
  <c r="Q19" i="1"/>
  <c r="N21" i="1"/>
  <c r="Q23" i="1"/>
  <c r="Q21" i="1"/>
  <c r="Q9" i="1"/>
  <c r="Q13" i="1"/>
  <c r="N6" i="1"/>
  <c r="N10" i="1"/>
  <c r="N14" i="1"/>
  <c r="N18" i="1"/>
  <c r="N22" i="1"/>
  <c r="N7" i="1"/>
  <c r="E7" i="1" s="1"/>
  <c r="N11" i="1"/>
  <c r="N15" i="1"/>
  <c r="N19" i="1"/>
  <c r="N23" i="1"/>
  <c r="N8" i="1"/>
  <c r="N12" i="1"/>
  <c r="N16" i="1"/>
  <c r="N20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E17" i="1"/>
  <c r="E22" i="1"/>
  <c r="E21" i="1"/>
  <c r="Q5" i="1"/>
  <c r="E36" i="1"/>
  <c r="E10" i="1"/>
  <c r="E12" i="1"/>
  <c r="E20" i="1"/>
  <c r="E19" i="1"/>
  <c r="E6" i="1"/>
  <c r="E14" i="1"/>
  <c r="E18" i="1"/>
  <c r="E11" i="1"/>
  <c r="E13" i="1"/>
  <c r="E16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<sst xmlns="http://schemas.openxmlformats.org/spreadsheetml/2006/main" count="459" uniqueCount="113">
  <si>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</si>
  <si>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</si>
  <si>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</si>
  <si>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</si>
  <si>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</si>
  <si>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</si>
  <si>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</si>
  <si>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</si>
  <si>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</si>
  <si>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</si>
  <si>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</si>
  <si>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</si>
  <si>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</si>
  <si>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</si>
  <si>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</si>
  <si>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</si>
  <si>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</si>
  <si>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</si>
  <si>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</si>
  <si>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</si>
  <si>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</si>
  <si>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</si>
  <si>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3" type="noConversion"/>
  </si>
  <si>
    <t>02. 기술/국내</t>
    <phoneticPr fontId="3" type="noConversion"/>
  </si>
  <si>
    <t>03. 종합/국내</t>
    <phoneticPr fontId="3" type="noConversion"/>
  </si>
  <si>
    <t>07. 상해/국내</t>
    <phoneticPr fontId="3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</si>
  <si>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</si>
  <si>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</si>
  <si>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</si>
  <si>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</si>
  <si>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</si>
  <si>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</si>
  <si>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</si>
  <si>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</si>
  <si>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</si>
  <si>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</si>
  <si>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3" type="noConversion"/>
  </si>
  <si>
    <t>04</t>
    <phoneticPr fontId="2" type="noConversion"/>
  </si>
  <si>
    <t>01</t>
    <phoneticPr fontId="2" type="noConversion"/>
  </si>
  <si>
    <t>02</t>
    <phoneticPr fontId="2" type="noConversion"/>
  </si>
  <si>
    <t>#</t>
    <phoneticPr fontId="2" type="noConversion"/>
  </si>
  <si>
    <t>A008</t>
    <phoneticPr fontId="2" type="noConversion"/>
  </si>
  <si>
    <t>03</t>
    <phoneticPr fontId="2" type="noConversion"/>
  </si>
  <si>
    <t>PV_LIAB_RSV</t>
  </si>
  <si>
    <t>일반</t>
    <phoneticPr fontId="2" type="noConversion"/>
  </si>
  <si>
    <t>보험료</t>
    <phoneticPr fontId="2" type="noConversion"/>
  </si>
  <si>
    <t>준비금</t>
    <phoneticPr fontId="2" type="noConversion"/>
  </si>
  <si>
    <t>자동차</t>
    <phoneticPr fontId="2" type="noConversion"/>
  </si>
  <si>
    <t>B001</t>
  </si>
  <si>
    <t>B002</t>
  </si>
  <si>
    <t>B003</t>
  </si>
  <si>
    <t>B004</t>
  </si>
  <si>
    <t>B007</t>
  </si>
  <si>
    <t>B005</t>
  </si>
  <si>
    <t>B006</t>
  </si>
  <si>
    <t>B001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</si>
  <si>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</si>
  <si>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</si>
  <si>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</si>
  <si>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B005</t>
    <phoneticPr fontId="2" type="noConversion"/>
  </si>
  <si>
    <t>B006</t>
    <phoneticPr fontId="2" type="noConversion"/>
  </si>
  <si>
    <t>B007</t>
    <phoneticPr fontId="2" type="noConversion"/>
  </si>
  <si>
    <t>(테이블 2) 일반손해보험 부채 세부정보</t>
    <phoneticPr fontId="3" type="noConversion"/>
  </si>
  <si>
    <t xml:space="preserve"> </t>
    <phoneticPr fontId="3" type="noConversion"/>
  </si>
  <si>
    <t>구성요소별</t>
    <phoneticPr fontId="3" type="noConversion"/>
  </si>
  <si>
    <t>포트폴리오</t>
    <phoneticPr fontId="3" type="noConversion"/>
  </si>
  <si>
    <t>합계</t>
    <phoneticPr fontId="3" type="noConversion"/>
  </si>
  <si>
    <t>기대미래보험료</t>
    <phoneticPr fontId="3" type="noConversion"/>
  </si>
  <si>
    <t>미래지급보험금</t>
    <phoneticPr fontId="3" type="noConversion"/>
  </si>
  <si>
    <t>손해조사비</t>
    <phoneticPr fontId="3" type="noConversion"/>
  </si>
  <si>
    <t>유지관리비용</t>
  </si>
  <si>
    <t>기타비용</t>
  </si>
  <si>
    <t>[보험미수금]</t>
    <phoneticPr fontId="3" type="noConversion"/>
  </si>
  <si>
    <t>[보험미지급금]</t>
    <phoneticPr fontId="3" type="noConversion"/>
  </si>
  <si>
    <t>개별추산</t>
    <phoneticPr fontId="3" type="noConversion"/>
  </si>
  <si>
    <t>IBNR</t>
    <phoneticPr fontId="3" type="noConversion"/>
  </si>
  <si>
    <t>총량추산</t>
    <phoneticPr fontId="3" type="noConversion"/>
  </si>
  <si>
    <t>장래손해조사비</t>
    <phoneticPr fontId="3" type="noConversion"/>
  </si>
  <si>
    <t>[보험미지급금]</t>
  </si>
  <si>
    <t>3. 일반손해보험</t>
    <phoneticPr fontId="3" type="noConversion"/>
  </si>
  <si>
    <t>04. 해상/국내</t>
    <phoneticPr fontId="3" type="noConversion"/>
  </si>
  <si>
    <t>05. 근재/국내</t>
    <phoneticPr fontId="3" type="noConversion"/>
  </si>
  <si>
    <t>06. 책임/국내</t>
    <phoneticPr fontId="3" type="noConversion"/>
  </si>
  <si>
    <t>08. 외국인상해/국내</t>
    <phoneticPr fontId="3" type="noConversion"/>
  </si>
  <si>
    <t>09. 농작물재해보상/국내</t>
    <phoneticPr fontId="3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</si>
  <si>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</si>
  <si>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</si>
  <si>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</si>
  <si>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3" type="noConversion"/>
  </si>
  <si>
    <t>재보험자산 평가 요약</t>
    <phoneticPr fontId="3" type="noConversion"/>
  </si>
  <si>
    <t>재보험자산 시가평가</t>
    <phoneticPr fontId="3" type="noConversion"/>
  </si>
  <si>
    <t>포트폴리오</t>
    <phoneticPr fontId="3" type="noConversion"/>
  </si>
  <si>
    <t>시가평가</t>
    <phoneticPr fontId="3" type="noConversion"/>
  </si>
  <si>
    <t>잔여보장</t>
    <phoneticPr fontId="3" type="noConversion"/>
  </si>
  <si>
    <t>발생사고</t>
    <phoneticPr fontId="3" type="noConversion"/>
  </si>
  <si>
    <t>손실조정</t>
  </si>
  <si>
    <t>[재보험미수금]</t>
    <phoneticPr fontId="3" type="noConversion"/>
  </si>
  <si>
    <t>[재보험미지급금]</t>
    <phoneticPr fontId="3" type="noConversion"/>
  </si>
  <si>
    <t>[재보험미수금]</t>
    <phoneticPr fontId="3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</si>
  <si>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</si>
  <si>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3" type="noConversion"/>
  </si>
  <si>
    <t>3. 손실조정은 재보험 거래선별로 평가하여 회수가능액이 있을 경우 산출한다.</t>
    <phoneticPr fontId="3" type="noConversion"/>
  </si>
  <si>
    <t xml:space="preserve">4. 손실조정은 재보험자산의 부치로 작성한다. </t>
    <phoneticPr fontId="3" type="noConversion"/>
  </si>
  <si>
    <t xml:space="preserve">5. 재보험계약의 경계는 출재계약상 권리 및 의무의 종료여부에 따라 판단하고, 미래신계약 현금흐름은 반영하지 않는다. </t>
    <phoneticPr fontId="3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</si>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</sst>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color theme="1"/>
      <name val="맑은 고딕"/>
      <family val="2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3" borderId="20" xfId="0" applyFill="1" applyBorder="1"/>
    <xf numFmtId="0" fontId="5" fillId="4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Fill="1" applyBorder="1" applyAlignment="1">
      <alignment horizontal="centerContinuous" vertical="center"/>
    </xf>
    <xf numFmtId="0" fontId="1" fillId="0" borderId="5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1" fillId="0" borderId="14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Continuous" vertical="center"/>
    </xf>
    <xf numFmtId="0" fontId="1" fillId="0" borderId="9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1" fillId="0" borderId="10" xfId="0" applyNumberFormat="1" applyFont="1" applyFill="1" applyBorder="1" applyAlignment="1">
      <alignment horizontal="left" vertical="center"/>
    </xf>
    <xf numFmtId="176" fontId="1" fillId="0" borderId="11" xfId="0" applyNumberFormat="1" applyFont="1" applyFill="1" applyBorder="1" applyAlignment="1">
      <alignment horizontal="left" vertical="center" indent="1"/>
    </xf>
    <xf numFmtId="176" fontId="1" fillId="0" borderId="13" xfId="0" applyNumberFormat="1" applyFont="1" applyFill="1" applyBorder="1" applyAlignment="1">
      <alignment horizontal="left" vertical="center" indent="1"/>
    </xf>
    <xf numFmtId="176" fontId="1" fillId="0" borderId="24" xfId="0" applyNumberFormat="1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176" fontId="1" fillId="0" borderId="25" xfId="0" applyNumberFormat="1" applyFont="1" applyBorder="1" applyAlignment="1">
      <alignment vertical="center"/>
    </xf>
    <xf numFmtId="176" fontId="1" fillId="0" borderId="26" xfId="0" applyNumberFormat="1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4" fillId="0" borderId="14" xfId="0" applyNumberFormat="1" applyFont="1" applyFill="1" applyBorder="1" applyAlignment="1">
      <alignment horizontal="left" vertical="center" indent="2"/>
    </xf>
    <xf numFmtId="176" fontId="4" fillId="0" borderId="27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0" borderId="20" xfId="0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/>
    </xf>
    <xf numFmtId="176" fontId="4" fillId="2" borderId="28" xfId="0" applyNumberFormat="1" applyFont="1" applyFill="1" applyBorder="1" applyAlignment="1">
      <alignment vertical="center"/>
    </xf>
    <xf numFmtId="176" fontId="4" fillId="2" borderId="29" xfId="0" applyNumberFormat="1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176" fontId="4" fillId="2" borderId="6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16" xfId="0" applyNumberFormat="1" applyFont="1" applyFill="1" applyBorder="1" applyAlignment="1">
      <alignment horizontal="left" vertical="center" indent="2"/>
    </xf>
    <xf numFmtId="176" fontId="4" fillId="0" borderId="30" xfId="0" applyNumberFormat="1" applyFont="1" applyFill="1" applyBorder="1" applyAlignment="1">
      <alignment horizontal="left" vertical="center"/>
    </xf>
    <xf numFmtId="176" fontId="4" fillId="0" borderId="18" xfId="0" applyNumberFormat="1" applyFont="1" applyFill="1" applyBorder="1" applyAlignment="1">
      <alignment horizontal="left" vertical="center"/>
    </xf>
    <xf numFmtId="176" fontId="4" fillId="0" borderId="21" xfId="0" applyNumberFormat="1" applyFont="1" applyBorder="1" applyAlignment="1">
      <alignment vertical="center"/>
    </xf>
    <xf numFmtId="176" fontId="4" fillId="0" borderId="16" xfId="0" applyNumberFormat="1" applyFont="1" applyBorder="1" applyAlignment="1">
      <alignment vertical="center"/>
    </xf>
    <xf numFmtId="176" fontId="4" fillId="2" borderId="31" xfId="0" applyNumberFormat="1" applyFont="1" applyFill="1" applyBorder="1" applyAlignment="1">
      <alignment vertical="center"/>
    </xf>
    <xf numFmtId="176" fontId="4" fillId="2" borderId="32" xfId="0" applyNumberFormat="1" applyFont="1" applyFill="1" applyBorder="1" applyAlignment="1">
      <alignment vertical="center"/>
    </xf>
    <xf numFmtId="176" fontId="4" fillId="2" borderId="18" xfId="0" applyNumberFormat="1" applyFont="1" applyFill="1" applyBorder="1" applyAlignment="1">
      <alignment vertical="center"/>
    </xf>
    <xf numFmtId="176" fontId="4" fillId="2" borderId="19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0" fontId="1" fillId="0" borderId="33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Continuous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76" fontId="4" fillId="0" borderId="11" xfId="0" applyNumberFormat="1" applyFont="1" applyBorder="1" applyAlignment="1">
      <alignment vertical="center"/>
    </xf>
    <xf numFmtId="176" fontId="4" fillId="0" borderId="12" xfId="0" applyNumberFormat="1" applyFont="1" applyBorder="1" applyAlignment="1">
      <alignment vertical="center"/>
    </xf>
    <xf numFmtId="176" fontId="4" fillId="0" borderId="25" xfId="0" applyNumberFormat="1" applyFont="1" applyBorder="1" applyAlignment="1">
      <alignment vertical="center"/>
    </xf>
    <xf numFmtId="176" fontId="4" fillId="0" borderId="36" xfId="0" applyNumberFormat="1" applyFont="1" applyBorder="1" applyAlignment="1">
      <alignment vertical="center"/>
    </xf>
    <xf numFmtId="176" fontId="4" fillId="0" borderId="13" xfId="0" applyNumberFormat="1" applyFont="1" applyBorder="1" applyAlignment="1">
      <alignment vertical="center"/>
    </xf>
    <xf numFmtId="176" fontId="4" fillId="0" borderId="15" xfId="0" applyNumberFormat="1" applyFont="1" applyBorder="1" applyAlignment="1">
      <alignment vertical="center"/>
    </xf>
    <xf numFmtId="176" fontId="4" fillId="2" borderId="14" xfId="0" applyNumberFormat="1" applyFont="1" applyFill="1" applyBorder="1" applyAlignment="1">
      <alignment vertical="center"/>
    </xf>
    <xf numFmtId="176" fontId="4" fillId="2" borderId="37" xfId="0" applyNumberFormat="1" applyFont="1" applyFill="1" applyBorder="1" applyAlignment="1">
      <alignment vertical="center"/>
    </xf>
    <xf numFmtId="176" fontId="4" fillId="0" borderId="17" xfId="0" applyNumberFormat="1" applyFont="1" applyBorder="1" applyAlignment="1">
      <alignment vertical="center"/>
    </xf>
    <xf numFmtId="176" fontId="4" fillId="2" borderId="16" xfId="0" applyNumberFormat="1" applyFont="1" applyFill="1" applyBorder="1" applyAlignment="1">
      <alignment vertical="center"/>
    </xf>
    <xf numFmtId="176" fontId="4" fillId="2" borderId="38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3" fontId="4" fillId="2" borderId="28" xfId="0" applyNumberFormat="1" applyFont="1" applyFill="1" applyBorder="1" applyAlignment="1">
      <alignment vertical="center"/>
    </xf>
    <xf numFmtId="3" fontId="4" fillId="2" borderId="31" xfId="0" applyNumberFormat="1" applyFont="1" applyFill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centerContinuous" vertical="center"/>
    </xf>
    <xf numFmtId="0" fontId="1" fillId="0" borderId="19" xfId="0" applyFont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/>
    </xf>
    <xf numFmtId="3" fontId="0" fillId="3" borderId="20" xfId="0" applyNumberFormat="1" applyFill="1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topLeftCell="A22" zoomScale="85" zoomScaleNormal="85" workbookViewId="0">
      <selection activeCell="A38" sqref="A38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bestFit="1" customWidth="1"/>
    <col min="32" max="32" width="15.875" bestFit="1" customWidth="1"/>
    <col min="33" max="36" width="15.875" customWidth="1"/>
    <col min="37" max="37" width="13.25" bestFit="1" customWidth="1"/>
    <col min="38" max="38" width="13.375" bestFit="1" customWidth="1"/>
    <col min="40" max="40" width="13.75" bestFit="1" customWidth="1"/>
    <col min="41" max="41" width="15.25" bestFit="1" customWidth="1"/>
    <col min="42" max="44" width="15.25" customWidth="1"/>
  </cols>
  <sheetData>
    <row r="1" spans="1:44" x14ac:dyDescent="0.3">
      <c r="A1" s="11"/>
      <c r="B1" s="12" t="s">
        <v>62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101" t="s">
        <v>44</v>
      </c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</row>
    <row r="2" spans="1:44" x14ac:dyDescent="0.3">
      <c r="A2" s="11"/>
      <c r="B2" s="15" t="s">
        <v>63</v>
      </c>
      <c r="C2" s="16"/>
      <c r="D2" s="16"/>
      <c r="E2" s="17" t="s">
        <v>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101" t="s">
        <v>45</v>
      </c>
      <c r="AC2" s="101"/>
      <c r="AD2" s="101"/>
      <c r="AE2" s="101"/>
      <c r="AF2" s="101"/>
      <c r="AG2" s="101"/>
      <c r="AH2" s="101"/>
      <c r="AI2" s="101"/>
      <c r="AJ2" s="101"/>
      <c r="AK2" s="101" t="s">
        <v>46</v>
      </c>
      <c r="AL2" s="101"/>
      <c r="AM2" s="101"/>
      <c r="AN2" s="101"/>
      <c r="AO2" s="101"/>
      <c r="AP2" s="101"/>
      <c r="AQ2" s="101"/>
      <c r="AR2" s="101"/>
    </row>
    <row r="3" spans="1:44" x14ac:dyDescent="0.3">
      <c r="A3" s="11"/>
      <c r="B3" s="20" t="s">
        <v>65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104</v>
      </c>
      <c r="AF3" s="10" t="s">
        <v>105</v>
      </c>
      <c r="AG3" s="10" t="s">
        <v>106</v>
      </c>
      <c r="AH3" s="10" t="s">
        <v>107</v>
      </c>
      <c r="AI3" s="10" t="s">
        <v>3</v>
      </c>
      <c r="AJ3" s="10" t="s">
        <v>108</v>
      </c>
      <c r="AK3" s="10" t="s">
        <v>0</v>
      </c>
      <c r="AL3" s="10" t="s">
        <v>1</v>
      </c>
      <c r="AM3" s="10" t="s">
        <v>2</v>
      </c>
      <c r="AN3" s="10" t="s">
        <v>109</v>
      </c>
      <c r="AO3" s="10" t="s">
        <v>110</v>
      </c>
      <c r="AP3" s="10" t="s">
        <v>111</v>
      </c>
      <c r="AQ3" s="10" t="s">
        <v>43</v>
      </c>
      <c r="AR3" s="10" t="s">
        <v>112</v>
      </c>
    </row>
    <row r="4" spans="1:44" x14ac:dyDescent="0.3">
      <c r="A4" s="26"/>
      <c r="B4" s="27"/>
      <c r="C4" s="28"/>
      <c r="D4" s="28"/>
      <c r="E4" s="29"/>
      <c r="F4" s="30" t="s">
        <v>66</v>
      </c>
      <c r="G4" s="31" t="s">
        <v>67</v>
      </c>
      <c r="H4" s="31" t="s">
        <v>68</v>
      </c>
      <c r="I4" s="31" t="s">
        <v>69</v>
      </c>
      <c r="J4" s="31" t="s">
        <v>70</v>
      </c>
      <c r="K4" s="31" t="s">
        <v>71</v>
      </c>
      <c r="L4" s="32" t="s">
        <v>72</v>
      </c>
      <c r="M4" s="33" t="s">
        <v>73</v>
      </c>
      <c r="N4" s="30" t="s">
        <v>22</v>
      </c>
      <c r="O4" s="31" t="s">
        <v>74</v>
      </c>
      <c r="P4" s="31" t="s">
        <v>75</v>
      </c>
      <c r="Q4" s="31" t="s">
        <v>76</v>
      </c>
      <c r="R4" s="31" t="s">
        <v>77</v>
      </c>
      <c r="S4" s="32" t="s">
        <v>72</v>
      </c>
      <c r="T4" s="34" t="s">
        <v>78</v>
      </c>
      <c r="AB4" s="9" t="s">
        <v>4</v>
      </c>
      <c r="AC4" s="9" t="s">
        <v>6</v>
      </c>
      <c r="AD4" s="9" t="s">
        <v>8</v>
      </c>
      <c r="AE4" s="9">
        <v>0</v>
      </c>
      <c r="AF4" s="9">
        <v>3146446198.852932</v>
      </c>
      <c r="AG4" s="9">
        <v>112706806.7524166</v>
      </c>
      <c r="AH4" s="9">
        <v>291127241.2149502</v>
      </c>
      <c r="AI4" s="9">
        <v>3550280246.8202982</v>
      </c>
      <c r="AJ4" s="9">
        <v>1794861.736870707</v>
      </c>
      <c r="AK4" s="9" t="s">
        <v>4</v>
      </c>
      <c r="AL4" s="9" t="s">
        <v>6</v>
      </c>
      <c r="AM4" s="9" t="s">
        <v>8</v>
      </c>
      <c r="AN4" s="9">
        <v>5190560278.4997711</v>
      </c>
      <c r="AO4" s="9">
        <v>0</v>
      </c>
      <c r="AP4" s="9">
        <v>92963845.12452738</v>
      </c>
      <c r="AQ4" s="9">
        <v>5283524123.6242981</v>
      </c>
      <c r="AR4" s="9">
        <v>2409124.6747163329</v>
      </c>
    </row>
    <row r="5" spans="1:44" x14ac:dyDescent="0.3">
      <c r="A5" s="35"/>
      <c r="B5" s="36" t="s">
        <v>79</v>
      </c>
      <c r="C5" s="37"/>
      <c r="D5" s="38"/>
      <c r="E5" s="39">
        <f>SUM(E6:E24)</f>
        <v>3694471158.4311895</v>
      </c>
      <c r="F5" s="40">
        <f t="shared" ref="F5:P5" si="0">SUM(F6:F24)</f>
        <v>2075556197.7846968</v>
      </c>
      <c r="G5" s="41">
        <f t="shared" si="0"/>
        <v>72735791.103497073</v>
      </c>
      <c r="H5" s="41">
        <f t="shared" si="0"/>
        <v>2058523383.0573599</v>
      </c>
      <c r="I5" s="41">
        <f t="shared" si="0"/>
        <v>27282178.644033704</v>
      </c>
      <c r="J5" s="41">
        <f t="shared" si="0"/>
        <v>62486427.186800316</v>
      </c>
      <c r="K5" s="41">
        <f>SUM(K6:K24)</f>
        <v>0</v>
      </c>
      <c r="L5" s="42">
        <f>SUM(L6:L24)</f>
        <v>0</v>
      </c>
      <c r="M5" s="43">
        <f>SUM(M6:M24)</f>
        <v>0</v>
      </c>
      <c r="N5" s="40">
        <f t="shared" si="0"/>
        <v>1618914960.6464937</v>
      </c>
      <c r="O5" s="41">
        <f t="shared" si="0"/>
        <v>1157003841.5911784</v>
      </c>
      <c r="P5" s="41">
        <f t="shared" si="0"/>
        <v>431386023.72644848</v>
      </c>
      <c r="Q5" s="41">
        <f>SUM(Q6:Q24)</f>
        <v>1588389865.3176265</v>
      </c>
      <c r="R5" s="41">
        <f>SUM(R6:R24)</f>
        <v>30525095.328866564</v>
      </c>
      <c r="S5" s="42">
        <f>SUM(S6:S24)</f>
        <v>0</v>
      </c>
      <c r="T5" s="44">
        <f>SUM(T6:T24)</f>
        <v>0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9">
        <v>1310599907.112468</v>
      </c>
      <c r="AF5" s="9">
        <v>7805929354.2702417</v>
      </c>
      <c r="AG5" s="9">
        <v>461436798.38954532</v>
      </c>
      <c r="AH5" s="9">
        <v>512764748.93836808</v>
      </c>
      <c r="AI5" s="9">
        <v>7469530994.4856873</v>
      </c>
      <c r="AJ5" s="9">
        <v>3046405.9811168662</v>
      </c>
      <c r="AK5" s="9" t="s">
        <v>4</v>
      </c>
      <c r="AL5" s="9" t="s">
        <v>6</v>
      </c>
      <c r="AM5" s="9" t="s">
        <v>9</v>
      </c>
      <c r="AN5" s="9">
        <v>17313905857.048939</v>
      </c>
      <c r="AO5" s="9">
        <v>6022531736.4135761</v>
      </c>
      <c r="AP5" s="9">
        <v>867757585.08394682</v>
      </c>
      <c r="AQ5" s="9">
        <v>24204195178.546471</v>
      </c>
      <c r="AR5" s="9">
        <v>83197245.729582161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34615912.961876586</v>
      </c>
      <c r="F6" s="95">
        <f>H6+I6+J6-G6</f>
        <v>16571565.79840851</v>
      </c>
      <c r="G6" s="50">
        <f>SUMIFS(AE:AE,$AB:$AB,$W6,$AC:$AC,$X6,$AD:$AD,$Y6)/1000</f>
        <v>0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/>
      <c r="L6" s="51"/>
      <c r="M6" s="52"/>
      <c r="N6" s="49">
        <f>O6+P6+R6</f>
        <v>18044347.163468074</v>
      </c>
      <c r="O6" s="93">
        <f>SUMIFS(AN:AN,$AK:$AK,$W6,$AL:$AL,$X6,$AM:$AM,$Y6)/1000</f>
        <v>17690533.89820588</v>
      </c>
      <c r="P6" s="93">
        <f t="shared" ref="P6:P24" si="3">SUMIFS(AO:AO,$AK:$AK,$W6,$AL:$AL,$X6,$AM:$AM,$Y6)/1000</f>
        <v>0</v>
      </c>
      <c r="Q6" s="93">
        <f>O6+P6</f>
        <v>17690533.89820588</v>
      </c>
      <c r="R6" s="93">
        <f>SUMIFS(AP:AP,$AK:$AK,$W6,$AL:$AL,$X6,$AM:$AM,$Y6)/1000</f>
        <v>353813.26526219526</v>
      </c>
      <c r="S6" s="51"/>
      <c r="T6" s="53"/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9">
        <v>4428473428.9659071</v>
      </c>
      <c r="AF6" s="9">
        <v>31743827210.397621</v>
      </c>
      <c r="AG6" s="9">
        <v>2006337336.8405249</v>
      </c>
      <c r="AH6" s="9">
        <v>2157483539.7393308</v>
      </c>
      <c r="AI6" s="9">
        <v>31479174658.01157</v>
      </c>
      <c r="AJ6" s="9">
        <v>14833625.503525799</v>
      </c>
      <c r="AK6" s="9" t="s">
        <v>4</v>
      </c>
      <c r="AL6" s="9" t="s">
        <v>6</v>
      </c>
      <c r="AM6" s="9" t="s">
        <v>10</v>
      </c>
      <c r="AN6" s="9">
        <v>66073659189.648529</v>
      </c>
      <c r="AO6" s="9">
        <v>7672716054.4983282</v>
      </c>
      <c r="AP6" s="9">
        <v>2573006741.143568</v>
      </c>
      <c r="AQ6" s="9">
        <v>76319381985.290436</v>
      </c>
      <c r="AR6" s="9">
        <v>162174768.24616551</v>
      </c>
    </row>
    <row r="7" spans="1:44" x14ac:dyDescent="0.3">
      <c r="A7" s="35"/>
      <c r="B7" s="45"/>
      <c r="C7" s="46" t="s">
        <v>23</v>
      </c>
      <c r="D7" s="47"/>
      <c r="E7" s="48">
        <f t="shared" si="1"/>
        <v>46889916.666489057</v>
      </c>
      <c r="F7" s="95">
        <f t="shared" ref="F7:F24" si="4">H7+I7+J7-G7</f>
        <v>14592029.677423066</v>
      </c>
      <c r="G7" s="50">
        <f t="shared" ref="G7:G24" si="5">SUMIFS(AE:AE,$AB:$AB,$W7,$AC:$AC,$X7,$AD:$AD,$Y7)/1000</f>
        <v>1885231.30823927</v>
      </c>
      <c r="H7" s="50">
        <f t="shared" ref="H7:H24" si="6">SUMIFS(AF:AF,$AB:$AB,$W7,$AC:$AC,$X7,$AD:$AD,$Y7)/1000</f>
        <v>14716639.186273782</v>
      </c>
      <c r="I7" s="50">
        <f t="shared" ref="I7:I24" si="7">SUMIFS(AG:AG,$AB:$AB,$W7,$AC:$AC,$X7,$AD:$AD,$Y7)/1000</f>
        <v>788730.36799939186</v>
      </c>
      <c r="J7" s="50">
        <f t="shared" ref="J7:J24" si="8">SUMIFS(AH:AH,$AB:$AB,$W7,$AC:$AC,$X7,$AD:$AD,$Y7)/1000</f>
        <v>971891.43138916208</v>
      </c>
      <c r="K7" s="50"/>
      <c r="L7" s="51"/>
      <c r="M7" s="52"/>
      <c r="N7" s="49">
        <f t="shared" ref="N7:N24" si="9">O7+P7+R7</f>
        <v>32297886.989065994</v>
      </c>
      <c r="O7" s="93">
        <f t="shared" ref="O7:O24" si="10">SUMIFS(AN:AN,$AK:$AK,$W7,$AL:$AL,$X7,$AM:$AM,$Y7)/1000</f>
        <v>29497777.87246608</v>
      </c>
      <c r="P7" s="93">
        <f t="shared" si="3"/>
        <v>1907423.028481687</v>
      </c>
      <c r="Q7" s="93">
        <f t="shared" ref="Q7:Q24" si="11">O7+P7</f>
        <v>31405200.900947768</v>
      </c>
      <c r="R7" s="93">
        <f t="shared" ref="R7:R24" si="12">SUMIFS(AP:AP,$AK:$AK,$W7,$AL:$AL,$X7,$AM:$AM,$Y7)/1000</f>
        <v>892686.08811822545</v>
      </c>
      <c r="S7" s="51"/>
      <c r="T7" s="53"/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9">
        <v>16810636693.715219</v>
      </c>
      <c r="AF7" s="9">
        <v>24849529421.18861</v>
      </c>
      <c r="AG7" s="9">
        <v>1413635730.017683</v>
      </c>
      <c r="AH7" s="9">
        <v>940896354.0785954</v>
      </c>
      <c r="AI7" s="9">
        <v>10393424811.56966</v>
      </c>
      <c r="AJ7" s="9">
        <v>5179967.1529320329</v>
      </c>
      <c r="AK7" s="9" t="s">
        <v>4</v>
      </c>
      <c r="AL7" s="9" t="s">
        <v>6</v>
      </c>
      <c r="AM7" s="9" t="s">
        <v>11</v>
      </c>
      <c r="AN7" s="9">
        <v>80537984480.734772</v>
      </c>
      <c r="AO7" s="9">
        <v>30598117878.97641</v>
      </c>
      <c r="AP7" s="9">
        <v>4031475898.387867</v>
      </c>
      <c r="AQ7" s="9">
        <v>115167578258.099</v>
      </c>
      <c r="AR7" s="9">
        <v>520191418.14721793</v>
      </c>
    </row>
    <row r="8" spans="1:44" x14ac:dyDescent="0.3">
      <c r="A8" s="35"/>
      <c r="B8" s="45"/>
      <c r="C8" s="46" t="s">
        <v>24</v>
      </c>
      <c r="D8" s="47"/>
      <c r="E8" s="48">
        <f t="shared" si="1"/>
        <v>197523814.88594109</v>
      </c>
      <c r="F8" s="95">
        <f t="shared" si="4"/>
        <v>67869561.458695441</v>
      </c>
      <c r="G8" s="50">
        <f t="shared" si="5"/>
        <v>8755609.3831316698</v>
      </c>
      <c r="H8" s="50">
        <f t="shared" si="6"/>
        <v>68095242.280119151</v>
      </c>
      <c r="I8" s="50">
        <f t="shared" si="7"/>
        <v>4081204.8649303643</v>
      </c>
      <c r="J8" s="50">
        <f t="shared" si="8"/>
        <v>4448723.6967775924</v>
      </c>
      <c r="K8" s="50"/>
      <c r="L8" s="51"/>
      <c r="M8" s="52"/>
      <c r="N8" s="49">
        <f t="shared" si="9"/>
        <v>129654253.42724565</v>
      </c>
      <c r="O8" s="93">
        <f t="shared" si="10"/>
        <v>123170648.0060354</v>
      </c>
      <c r="P8" s="93">
        <f t="shared" si="3"/>
        <v>2634659.4436052106</v>
      </c>
      <c r="Q8" s="93">
        <f t="shared" si="11"/>
        <v>125805307.44964062</v>
      </c>
      <c r="R8" s="93">
        <f t="shared" si="12"/>
        <v>3848945.9776050337</v>
      </c>
      <c r="S8" s="51"/>
      <c r="T8" s="53"/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9">
        <v>191479743.11716911</v>
      </c>
      <c r="AF8" s="9">
        <v>1021579444.512212</v>
      </c>
      <c r="AG8" s="9">
        <v>61589291.690908812</v>
      </c>
      <c r="AH8" s="9">
        <v>47184853.127445251</v>
      </c>
      <c r="AI8" s="9">
        <v>938873846.21339691</v>
      </c>
      <c r="AJ8" s="9">
        <v>372472.73416231468</v>
      </c>
      <c r="AK8" s="9" t="s">
        <v>4</v>
      </c>
      <c r="AL8" s="9" t="s">
        <v>6</v>
      </c>
      <c r="AM8" s="9" t="s">
        <v>12</v>
      </c>
      <c r="AN8" s="9">
        <v>2082657032.3857789</v>
      </c>
      <c r="AO8" s="9">
        <v>8303841093.5275211</v>
      </c>
      <c r="AP8" s="9">
        <v>563404422.52037358</v>
      </c>
      <c r="AQ8" s="9">
        <v>10949902548.43368</v>
      </c>
      <c r="AR8" s="9">
        <v>3994634.9532437362</v>
      </c>
    </row>
    <row r="9" spans="1:44" x14ac:dyDescent="0.3">
      <c r="A9" s="35"/>
      <c r="B9" s="45"/>
      <c r="C9" s="46" t="s">
        <v>80</v>
      </c>
      <c r="D9" s="47"/>
      <c r="E9" s="48">
        <f t="shared" si="1"/>
        <v>115358012.35031022</v>
      </c>
      <c r="F9" s="95">
        <f t="shared" si="4"/>
        <v>13523078.608650561</v>
      </c>
      <c r="G9" s="50">
        <f t="shared" si="5"/>
        <v>22298357.523113992</v>
      </c>
      <c r="H9" s="50">
        <f t="shared" si="6"/>
        <v>33212773.54924107</v>
      </c>
      <c r="I9" s="50">
        <f t="shared" si="7"/>
        <v>1665993.5297643801</v>
      </c>
      <c r="J9" s="50">
        <f t="shared" si="8"/>
        <v>942669.05275910639</v>
      </c>
      <c r="K9" s="50"/>
      <c r="L9" s="51"/>
      <c r="M9" s="52"/>
      <c r="N9" s="49">
        <f t="shared" si="9"/>
        <v>101834933.74165966</v>
      </c>
      <c r="O9" s="93">
        <f t="shared" si="10"/>
        <v>92656640.998793468</v>
      </c>
      <c r="P9" s="93">
        <f t="shared" si="3"/>
        <v>6527004.6881228108</v>
      </c>
      <c r="Q9" s="93">
        <f t="shared" si="11"/>
        <v>99183645.686916277</v>
      </c>
      <c r="R9" s="93">
        <f t="shared" si="12"/>
        <v>2651288.0547433831</v>
      </c>
      <c r="S9" s="51"/>
      <c r="T9" s="53"/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9">
        <v>1505612581.6845081</v>
      </c>
      <c r="AF9" s="9">
        <v>17067042313.1201</v>
      </c>
      <c r="AG9" s="9">
        <v>2394321638.8930178</v>
      </c>
      <c r="AH9" s="9">
        <v>-245160848.92239749</v>
      </c>
      <c r="AI9" s="9">
        <v>17710590521.406219</v>
      </c>
      <c r="AJ9" s="9">
        <v>5401060.6743696276</v>
      </c>
      <c r="AK9" s="9" t="s">
        <v>4</v>
      </c>
      <c r="AL9" s="9" t="s">
        <v>6</v>
      </c>
      <c r="AM9" s="9" t="s">
        <v>13</v>
      </c>
      <c r="AN9" s="9">
        <v>27400470583.81675</v>
      </c>
      <c r="AO9" s="9">
        <v>59172094536.945999</v>
      </c>
      <c r="AP9" s="9">
        <v>10223200539.653299</v>
      </c>
      <c r="AQ9" s="9">
        <v>96795765660.416031</v>
      </c>
      <c r="AR9" s="9">
        <v>844138781.35270047</v>
      </c>
    </row>
    <row r="10" spans="1:44" x14ac:dyDescent="0.3">
      <c r="A10" s="35"/>
      <c r="B10" s="45"/>
      <c r="C10" s="46" t="s">
        <v>81</v>
      </c>
      <c r="D10" s="47"/>
      <c r="E10" s="48">
        <f t="shared" si="1"/>
        <v>30685175.081241962</v>
      </c>
      <c r="F10" s="95">
        <f t="shared" si="4"/>
        <v>5098493.0789888399</v>
      </c>
      <c r="G10" s="50">
        <f t="shared" si="5"/>
        <v>1027713.307670558</v>
      </c>
      <c r="H10" s="50">
        <f t="shared" si="6"/>
        <v>5554704.3046339517</v>
      </c>
      <c r="I10" s="50">
        <f t="shared" si="7"/>
        <v>315434.35799915559</v>
      </c>
      <c r="J10" s="50">
        <f t="shared" si="8"/>
        <v>256067.72402629029</v>
      </c>
      <c r="K10" s="50"/>
      <c r="L10" s="51"/>
      <c r="M10" s="52"/>
      <c r="N10" s="49">
        <f t="shared" si="9"/>
        <v>25586682.002253123</v>
      </c>
      <c r="O10" s="93">
        <f t="shared" si="10"/>
        <v>9037380.1202906352</v>
      </c>
      <c r="P10" s="93">
        <f t="shared" si="3"/>
        <v>15417204.516887769</v>
      </c>
      <c r="Q10" s="93">
        <f t="shared" si="11"/>
        <v>24454584.637178406</v>
      </c>
      <c r="R10" s="93">
        <f t="shared" si="12"/>
        <v>1132097.365074716</v>
      </c>
      <c r="S10" s="51"/>
      <c r="T10" s="53"/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9">
        <v>2754327462.6100731</v>
      </c>
      <c r="AF10" s="9">
        <v>24549555631.726601</v>
      </c>
      <c r="AG10" s="9">
        <v>841456216.01914871</v>
      </c>
      <c r="AH10" s="9">
        <v>797103153.35468948</v>
      </c>
      <c r="AI10" s="9">
        <v>23433787538.49036</v>
      </c>
      <c r="AJ10" s="9">
        <v>12579615.19459237</v>
      </c>
      <c r="AK10" s="9" t="s">
        <v>4</v>
      </c>
      <c r="AL10" s="9" t="s">
        <v>6</v>
      </c>
      <c r="AM10" s="9" t="s">
        <v>14</v>
      </c>
      <c r="AN10" s="9">
        <v>881171837.73760891</v>
      </c>
      <c r="AO10" s="9">
        <v>50557846585.618889</v>
      </c>
      <c r="AP10" s="9">
        <v>1748013230.132592</v>
      </c>
      <c r="AQ10" s="9">
        <v>53187031653.489082</v>
      </c>
      <c r="AR10" s="9">
        <v>24970384.1126265</v>
      </c>
    </row>
    <row r="11" spans="1:44" x14ac:dyDescent="0.3">
      <c r="A11" s="35"/>
      <c r="B11" s="45"/>
      <c r="C11" s="46" t="s">
        <v>82</v>
      </c>
      <c r="D11" s="47"/>
      <c r="E11" s="48">
        <f t="shared" si="1"/>
        <v>109290634.59295538</v>
      </c>
      <c r="F11" s="95">
        <f t="shared" si="4"/>
        <v>34471715.466143131</v>
      </c>
      <c r="G11" s="50">
        <f t="shared" si="5"/>
        <v>4958936.0329471566</v>
      </c>
      <c r="H11" s="50">
        <f t="shared" si="6"/>
        <v>34683512.702611186</v>
      </c>
      <c r="I11" s="50">
        <f t="shared" si="7"/>
        <v>5238601.8023503087</v>
      </c>
      <c r="J11" s="50">
        <f t="shared" si="8"/>
        <v>-491463.0058712071</v>
      </c>
      <c r="K11" s="50"/>
      <c r="L11" s="51"/>
      <c r="M11" s="52"/>
      <c r="N11" s="49">
        <f t="shared" si="9"/>
        <v>74818919.126812249</v>
      </c>
      <c r="O11" s="93">
        <f t="shared" si="10"/>
        <v>49673167.037026897</v>
      </c>
      <c r="P11" s="93">
        <f t="shared" si="3"/>
        <v>18587042.546212181</v>
      </c>
      <c r="Q11" s="93">
        <f t="shared" si="11"/>
        <v>68260209.583239079</v>
      </c>
      <c r="R11" s="93">
        <f t="shared" si="12"/>
        <v>6558709.5435731774</v>
      </c>
      <c r="S11" s="51"/>
      <c r="T11" s="53"/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9">
        <v>0</v>
      </c>
      <c r="AF11" s="9">
        <v>73087413.004148513</v>
      </c>
      <c r="AG11" s="9">
        <v>3805490.976742873</v>
      </c>
      <c r="AH11" s="9">
        <v>2396773.5046543689</v>
      </c>
      <c r="AI11" s="9">
        <v>79289677.485545754</v>
      </c>
      <c r="AJ11" s="9">
        <v>38024.279189557121</v>
      </c>
      <c r="AK11" s="9" t="s">
        <v>4</v>
      </c>
      <c r="AL11" s="9" t="s">
        <v>6</v>
      </c>
      <c r="AM11" s="9" t="s">
        <v>15</v>
      </c>
      <c r="AN11" s="9">
        <v>1039253822.815691</v>
      </c>
      <c r="AO11" s="9">
        <v>6422659212.0167999</v>
      </c>
      <c r="AP11" s="9">
        <v>361468632.07704723</v>
      </c>
      <c r="AQ11" s="9">
        <v>7823381666.9095373</v>
      </c>
      <c r="AR11" s="9">
        <v>3691146.733454105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118866373.97439288</v>
      </c>
      <c r="F12" s="95">
        <f t="shared" si="4"/>
        <v>65278356.582206719</v>
      </c>
      <c r="G12" s="50">
        <f t="shared" si="5"/>
        <v>9147161.8672033753</v>
      </c>
      <c r="H12" s="50">
        <f t="shared" si="6"/>
        <v>69753593.754797965</v>
      </c>
      <c r="I12" s="50">
        <f t="shared" si="7"/>
        <v>2473089.277813423</v>
      </c>
      <c r="J12" s="50">
        <f t="shared" si="8"/>
        <v>2198835.4167987141</v>
      </c>
      <c r="K12" s="50"/>
      <c r="L12" s="51"/>
      <c r="M12" s="52"/>
      <c r="N12" s="49">
        <f t="shared" si="9"/>
        <v>53588017.392186157</v>
      </c>
      <c r="O12" s="93">
        <f t="shared" si="10"/>
        <v>2612488.315233428</v>
      </c>
      <c r="P12" s="93">
        <f t="shared" si="3"/>
        <v>49185366.669063851</v>
      </c>
      <c r="Q12" s="93">
        <f t="shared" si="11"/>
        <v>51797854.984297276</v>
      </c>
      <c r="R12" s="93">
        <f t="shared" si="12"/>
        <v>1790162.40788888</v>
      </c>
      <c r="S12" s="51"/>
      <c r="T12" s="53"/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9">
        <v>2000170.0521334091</v>
      </c>
      <c r="AF12" s="9">
        <v>31180570907.80637</v>
      </c>
      <c r="AG12" s="9">
        <v>1623499537.911041</v>
      </c>
      <c r="AH12" s="9">
        <v>1041399132.2069449</v>
      </c>
      <c r="AI12" s="9">
        <v>33843469407.872219</v>
      </c>
      <c r="AJ12" s="9">
        <v>12487484.65921882</v>
      </c>
      <c r="AK12" s="9" t="s">
        <v>4</v>
      </c>
      <c r="AL12" s="9" t="s">
        <v>6</v>
      </c>
      <c r="AM12" s="9" t="s">
        <v>16</v>
      </c>
      <c r="AN12" s="9">
        <v>24527092965.216541</v>
      </c>
      <c r="AO12" s="9">
        <v>25690636848.0672</v>
      </c>
      <c r="AP12" s="9">
        <v>1976185724.1592619</v>
      </c>
      <c r="AQ12" s="9">
        <v>52193915537.443008</v>
      </c>
      <c r="AR12" s="9">
        <v>20250781.037219569</v>
      </c>
    </row>
    <row r="13" spans="1:44" x14ac:dyDescent="0.3">
      <c r="A13" s="35"/>
      <c r="B13" s="45"/>
      <c r="C13" s="46" t="s">
        <v>83</v>
      </c>
      <c r="D13" s="47"/>
      <c r="E13" s="48">
        <f t="shared" si="1"/>
        <v>81300268.469378784</v>
      </c>
      <c r="F13" s="95">
        <f t="shared" si="4"/>
        <v>4824295.4095181189</v>
      </c>
      <c r="G13" s="50">
        <f t="shared" si="5"/>
        <v>0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/>
      <c r="L13" s="51"/>
      <c r="M13" s="52"/>
      <c r="N13" s="49">
        <f t="shared" si="9"/>
        <v>76475973.059860662</v>
      </c>
      <c r="O13" s="93">
        <f t="shared" si="10"/>
        <v>25101769.18783376</v>
      </c>
      <c r="P13" s="93">
        <f t="shared" si="3"/>
        <v>49185366.669063851</v>
      </c>
      <c r="Q13" s="93">
        <f t="shared" si="11"/>
        <v>74287135.856897607</v>
      </c>
      <c r="R13" s="93">
        <f t="shared" si="12"/>
        <v>2188837.2029630532</v>
      </c>
      <c r="S13" s="51"/>
      <c r="T13" s="53"/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 t="s">
        <v>4</v>
      </c>
      <c r="AL13" s="9" t="s">
        <v>6</v>
      </c>
      <c r="AM13" s="9" t="s">
        <v>17</v>
      </c>
      <c r="AN13" s="9">
        <v>59426625.989780143</v>
      </c>
      <c r="AO13" s="9">
        <v>0</v>
      </c>
      <c r="AP13" s="9">
        <v>1547102.843615121</v>
      </c>
      <c r="AQ13" s="9">
        <v>60973728.83339525</v>
      </c>
      <c r="AR13" s="9">
        <v>28767.99184703585</v>
      </c>
    </row>
    <row r="14" spans="1:44" x14ac:dyDescent="0.3">
      <c r="A14" s="35"/>
      <c r="B14" s="45"/>
      <c r="C14" s="46" t="s">
        <v>84</v>
      </c>
      <c r="D14" s="47"/>
      <c r="E14" s="48">
        <f t="shared" si="1"/>
        <v>20934767.004265338</v>
      </c>
      <c r="F14" s="95">
        <f t="shared" si="4"/>
        <v>1000363.832300727</v>
      </c>
      <c r="G14" s="50">
        <f t="shared" si="5"/>
        <v>0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/>
      <c r="L14" s="51"/>
      <c r="M14" s="52"/>
      <c r="N14" s="49">
        <f t="shared" si="9"/>
        <v>19934403.171964612</v>
      </c>
      <c r="O14" s="93">
        <f t="shared" si="10"/>
        <v>1026409.516557787</v>
      </c>
      <c r="P14" s="93">
        <f t="shared" si="3"/>
        <v>18102958.300748751</v>
      </c>
      <c r="Q14" s="93">
        <f t="shared" si="11"/>
        <v>19129367.817306537</v>
      </c>
      <c r="R14" s="93">
        <f t="shared" si="12"/>
        <v>805035.35465807444</v>
      </c>
      <c r="S14" s="51"/>
      <c r="T14" s="53"/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9">
        <v>0</v>
      </c>
      <c r="AF14" s="9">
        <v>17619217544.25312</v>
      </c>
      <c r="AG14" s="9">
        <v>1391202591.0755489</v>
      </c>
      <c r="AH14" s="9">
        <v>0</v>
      </c>
      <c r="AI14" s="9">
        <v>19010420135.328671</v>
      </c>
      <c r="AJ14" s="9">
        <v>14493260.44646378</v>
      </c>
      <c r="AK14" s="9" t="s">
        <v>4</v>
      </c>
      <c r="AL14" s="9" t="s">
        <v>7</v>
      </c>
      <c r="AM14" s="9" t="s">
        <v>18</v>
      </c>
      <c r="AN14" s="9">
        <v>38685486114.69149</v>
      </c>
      <c r="AO14" s="9">
        <v>0</v>
      </c>
      <c r="AP14" s="9">
        <v>1527291106.5602429</v>
      </c>
      <c r="AQ14" s="9">
        <v>40212777221.25174</v>
      </c>
      <c r="AR14" s="9">
        <v>17444348.141562451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140387467.13706416</v>
      </c>
      <c r="F15" s="95">
        <f t="shared" si="4"/>
        <v>61090978.322797649</v>
      </c>
      <c r="G15" s="50">
        <f t="shared" si="5"/>
        <v>2857.390048506953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/>
      <c r="L15" s="51"/>
      <c r="M15" s="52"/>
      <c r="N15" s="49">
        <f t="shared" si="9"/>
        <v>79296488.814266503</v>
      </c>
      <c r="O15" s="93">
        <f t="shared" si="10"/>
        <v>59132136.257557459</v>
      </c>
      <c r="P15" s="93">
        <f t="shared" si="3"/>
        <v>18102958.300748751</v>
      </c>
      <c r="Q15" s="93">
        <f t="shared" si="11"/>
        <v>77235094.558306217</v>
      </c>
      <c r="R15" s="93">
        <f t="shared" si="12"/>
        <v>2061394.2559602931</v>
      </c>
      <c r="S15" s="51"/>
      <c r="T15" s="53"/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9">
        <v>0</v>
      </c>
      <c r="AF15" s="9">
        <v>14637634746.79064</v>
      </c>
      <c r="AG15" s="9">
        <v>585509671.47493517</v>
      </c>
      <c r="AH15" s="9">
        <v>1348421380.142935</v>
      </c>
      <c r="AI15" s="9">
        <v>16571565798.40851</v>
      </c>
      <c r="AJ15" s="9">
        <v>0</v>
      </c>
      <c r="AK15" s="9" t="s">
        <v>5</v>
      </c>
      <c r="AL15" s="9" t="s">
        <v>6</v>
      </c>
      <c r="AM15" s="9" t="s">
        <v>8</v>
      </c>
      <c r="AN15" s="9">
        <v>17690533898.205879</v>
      </c>
      <c r="AO15" s="9">
        <v>0</v>
      </c>
      <c r="AP15" s="9">
        <v>353813265.26219523</v>
      </c>
      <c r="AQ15" s="9">
        <v>18044347163.468071</v>
      </c>
      <c r="AR15" s="9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987452868.63531113</v>
      </c>
      <c r="F16" s="95">
        <f t="shared" si="4"/>
        <v>537495747.34395134</v>
      </c>
      <c r="G16" s="50">
        <f t="shared" si="5"/>
        <v>2856874.5549305519</v>
      </c>
      <c r="H16" s="50">
        <f t="shared" si="6"/>
        <v>525244059.46772552</v>
      </c>
      <c r="I16" s="50">
        <f t="shared" si="7"/>
        <v>475894.0979457479</v>
      </c>
      <c r="J16" s="50">
        <f t="shared" si="8"/>
        <v>14632668.333210671</v>
      </c>
      <c r="K16" s="50"/>
      <c r="L16" s="51"/>
      <c r="M16" s="52"/>
      <c r="N16" s="49">
        <f t="shared" si="9"/>
        <v>449957121.29135984</v>
      </c>
      <c r="O16" s="93">
        <f t="shared" si="10"/>
        <v>317549323.96112406</v>
      </c>
      <c r="P16" s="93">
        <f t="shared" si="3"/>
        <v>132144212.1022613</v>
      </c>
      <c r="Q16" s="93">
        <f t="shared" si="11"/>
        <v>449693536.06338537</v>
      </c>
      <c r="R16" s="93">
        <f t="shared" si="12"/>
        <v>263585.22797447239</v>
      </c>
      <c r="S16" s="51"/>
      <c r="T16" s="53"/>
      <c r="W16" s="5" t="s">
        <v>37</v>
      </c>
      <c r="X16" s="5" t="s">
        <v>38</v>
      </c>
      <c r="Y16" s="3" t="s">
        <v>55</v>
      </c>
      <c r="AB16" s="9" t="s">
        <v>5</v>
      </c>
      <c r="AC16" s="9" t="s">
        <v>6</v>
      </c>
      <c r="AD16" s="9" t="s">
        <v>9</v>
      </c>
      <c r="AE16" s="9">
        <v>1885231308.23927</v>
      </c>
      <c r="AF16" s="9">
        <v>14716639186.273781</v>
      </c>
      <c r="AG16" s="9">
        <v>788730367.99939191</v>
      </c>
      <c r="AH16" s="9">
        <v>971891431.38916206</v>
      </c>
      <c r="AI16" s="9">
        <v>14592029677.423059</v>
      </c>
      <c r="AJ16" s="9">
        <v>0</v>
      </c>
      <c r="AK16" s="9" t="s">
        <v>5</v>
      </c>
      <c r="AL16" s="9" t="s">
        <v>6</v>
      </c>
      <c r="AM16" s="9" t="s">
        <v>9</v>
      </c>
      <c r="AN16" s="9">
        <v>29497777872.46608</v>
      </c>
      <c r="AO16" s="9">
        <v>1907423028.4816871</v>
      </c>
      <c r="AP16" s="9">
        <v>892686088.11822546</v>
      </c>
      <c r="AQ16" s="9">
        <v>32297886989.06599</v>
      </c>
      <c r="AR16" s="9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818685790.45343518</v>
      </c>
      <c r="F17" s="95">
        <f t="shared" si="4"/>
        <v>727078700.14747107</v>
      </c>
      <c r="G17" s="50">
        <f t="shared" si="5"/>
        <v>2674366.8470698018</v>
      </c>
      <c r="H17" s="50">
        <f t="shared" si="6"/>
        <v>709731746.45633233</v>
      </c>
      <c r="I17" s="50">
        <f t="shared" si="7"/>
        <v>639226.23660892528</v>
      </c>
      <c r="J17" s="50">
        <f t="shared" si="8"/>
        <v>19382094.30159957</v>
      </c>
      <c r="K17" s="50"/>
      <c r="L17" s="51"/>
      <c r="M17" s="52"/>
      <c r="N17" s="49">
        <f t="shared" si="9"/>
        <v>91607090.305964172</v>
      </c>
      <c r="O17" s="93">
        <f t="shared" si="10"/>
        <v>62523108.185204558</v>
      </c>
      <c r="P17" s="93">
        <f t="shared" si="3"/>
        <v>29029680.282012489</v>
      </c>
      <c r="Q17" s="93">
        <f t="shared" si="11"/>
        <v>91552788.467217043</v>
      </c>
      <c r="R17" s="93">
        <f t="shared" si="12"/>
        <v>54301.838747131347</v>
      </c>
      <c r="S17" s="51"/>
      <c r="T17" s="53"/>
      <c r="W17" s="5" t="s">
        <v>37</v>
      </c>
      <c r="X17" s="5" t="s">
        <v>38</v>
      </c>
      <c r="Y17" s="3" t="s">
        <v>56</v>
      </c>
      <c r="AB17" s="9" t="s">
        <v>5</v>
      </c>
      <c r="AC17" s="9" t="s">
        <v>6</v>
      </c>
      <c r="AD17" s="9" t="s">
        <v>10</v>
      </c>
      <c r="AE17" s="9">
        <v>8755609383.13167</v>
      </c>
      <c r="AF17" s="9">
        <v>68095242280.119148</v>
      </c>
      <c r="AG17" s="9">
        <v>4081204864.9303641</v>
      </c>
      <c r="AH17" s="9">
        <v>4448723696.7775927</v>
      </c>
      <c r="AI17" s="9">
        <v>67869561458.695442</v>
      </c>
      <c r="AJ17" s="9">
        <v>0</v>
      </c>
      <c r="AK17" s="9" t="s">
        <v>5</v>
      </c>
      <c r="AL17" s="9" t="s">
        <v>6</v>
      </c>
      <c r="AM17" s="9" t="s">
        <v>10</v>
      </c>
      <c r="AN17" s="9">
        <v>123170648006.0354</v>
      </c>
      <c r="AO17" s="9">
        <v>2634659443.6052108</v>
      </c>
      <c r="AP17" s="9">
        <v>3848945977.6050339</v>
      </c>
      <c r="AQ17" s="9">
        <v>129654253427.24561</v>
      </c>
      <c r="AR17" s="9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270600569.41450292</v>
      </c>
      <c r="F18" s="95">
        <f t="shared" si="4"/>
        <v>123579126.97214045</v>
      </c>
      <c r="G18" s="50">
        <f t="shared" si="5"/>
        <v>506492.05678237113</v>
      </c>
      <c r="H18" s="50">
        <f t="shared" si="6"/>
        <v>119460847.77946581</v>
      </c>
      <c r="I18" s="50">
        <f t="shared" si="7"/>
        <v>92593.902578054272</v>
      </c>
      <c r="J18" s="50">
        <f t="shared" si="8"/>
        <v>4532177.346878943</v>
      </c>
      <c r="K18" s="50"/>
      <c r="L18" s="51"/>
      <c r="M18" s="52"/>
      <c r="N18" s="49">
        <f t="shared" si="9"/>
        <v>147021442.44236249</v>
      </c>
      <c r="O18" s="93">
        <f t="shared" si="10"/>
        <v>110392200.5141367</v>
      </c>
      <c r="P18" s="93">
        <f t="shared" si="3"/>
        <v>36558123.383507401</v>
      </c>
      <c r="Q18" s="93">
        <f t="shared" si="11"/>
        <v>146950323.8976441</v>
      </c>
      <c r="R18" s="93">
        <f t="shared" si="12"/>
        <v>71118.544718388002</v>
      </c>
      <c r="S18" s="51"/>
      <c r="T18" s="53"/>
      <c r="W18" s="5" t="s">
        <v>37</v>
      </c>
      <c r="X18" s="5" t="s">
        <v>38</v>
      </c>
      <c r="Y18" s="3" t="s">
        <v>57</v>
      </c>
      <c r="AB18" s="9" t="s">
        <v>5</v>
      </c>
      <c r="AC18" s="9" t="s">
        <v>6</v>
      </c>
      <c r="AD18" s="9" t="s">
        <v>11</v>
      </c>
      <c r="AE18" s="9">
        <v>22298357523.113991</v>
      </c>
      <c r="AF18" s="9">
        <v>33212773549.24107</v>
      </c>
      <c r="AG18" s="9">
        <v>1665993529.76438</v>
      </c>
      <c r="AH18" s="9">
        <v>942669052.7591064</v>
      </c>
      <c r="AI18" s="9">
        <v>13523078608.65057</v>
      </c>
      <c r="AJ18" s="9">
        <v>0</v>
      </c>
      <c r="AK18" s="9" t="s">
        <v>5</v>
      </c>
      <c r="AL18" s="9" t="s">
        <v>6</v>
      </c>
      <c r="AM18" s="9" t="s">
        <v>11</v>
      </c>
      <c r="AN18" s="9">
        <v>92656640998.793472</v>
      </c>
      <c r="AO18" s="9">
        <v>6527004688.1228104</v>
      </c>
      <c r="AP18" s="9">
        <v>2651288054.7433829</v>
      </c>
      <c r="AQ18" s="9">
        <v>101834933741.6597</v>
      </c>
      <c r="AR18" s="9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209820221.99302283</v>
      </c>
      <c r="F19" s="95">
        <f t="shared" si="4"/>
        <v>180469085.31083763</v>
      </c>
      <c r="G19" s="50">
        <f t="shared" si="5"/>
        <v>413341.25648747379</v>
      </c>
      <c r="H19" s="50">
        <f t="shared" si="6"/>
        <v>174074760.74673721</v>
      </c>
      <c r="I19" s="50">
        <f t="shared" si="7"/>
        <v>207145.69193122329</v>
      </c>
      <c r="J19" s="50">
        <f t="shared" si="8"/>
        <v>6600520.128656663</v>
      </c>
      <c r="K19" s="50"/>
      <c r="L19" s="51"/>
      <c r="M19" s="52"/>
      <c r="N19" s="49">
        <f t="shared" si="9"/>
        <v>29351136.682185214</v>
      </c>
      <c r="O19" s="93">
        <f t="shared" si="10"/>
        <v>19774946.014882408</v>
      </c>
      <c r="P19" s="93">
        <f t="shared" si="3"/>
        <v>9553056.8023950327</v>
      </c>
      <c r="Q19" s="93">
        <f t="shared" si="11"/>
        <v>29328002.817277439</v>
      </c>
      <c r="R19" s="93">
        <f t="shared" si="12"/>
        <v>23133.864907774008</v>
      </c>
      <c r="S19" s="51"/>
      <c r="T19" s="53"/>
      <c r="W19" s="5" t="s">
        <v>37</v>
      </c>
      <c r="X19" s="5" t="s">
        <v>38</v>
      </c>
      <c r="Y19" s="3" t="s">
        <v>58</v>
      </c>
      <c r="AB19" s="9" t="s">
        <v>5</v>
      </c>
      <c r="AC19" s="9" t="s">
        <v>6</v>
      </c>
      <c r="AD19" s="9" t="s">
        <v>12</v>
      </c>
      <c r="AE19" s="9">
        <v>1027713307.670558</v>
      </c>
      <c r="AF19" s="9">
        <v>5554704304.6339521</v>
      </c>
      <c r="AG19" s="9">
        <v>315434357.99915558</v>
      </c>
      <c r="AH19" s="9">
        <v>256067724.0262903</v>
      </c>
      <c r="AI19" s="9">
        <v>5098493078.9888411</v>
      </c>
      <c r="AJ19" s="9">
        <v>0</v>
      </c>
      <c r="AK19" s="9" t="s">
        <v>5</v>
      </c>
      <c r="AL19" s="9" t="s">
        <v>6</v>
      </c>
      <c r="AM19" s="9" t="s">
        <v>12</v>
      </c>
      <c r="AN19" s="9">
        <v>9037380120.2906361</v>
      </c>
      <c r="AO19" s="9">
        <v>15417204516.88777</v>
      </c>
      <c r="AP19" s="9">
        <v>1132097365.0747161</v>
      </c>
      <c r="AQ19" s="9">
        <v>25586682002.25312</v>
      </c>
      <c r="AR19" s="9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109447969.04761814</v>
      </c>
      <c r="F20" s="95">
        <f t="shared" si="4"/>
        <v>41151000.371109292</v>
      </c>
      <c r="G20" s="50">
        <f t="shared" si="5"/>
        <v>6200914.3425334189</v>
      </c>
      <c r="H20" s="50">
        <f t="shared" si="6"/>
        <v>45980961.350814581</v>
      </c>
      <c r="I20" s="50">
        <f t="shared" si="7"/>
        <v>31772.258464521721</v>
      </c>
      <c r="J20" s="50">
        <f t="shared" si="8"/>
        <v>1339181.1043636019</v>
      </c>
      <c r="K20" s="50"/>
      <c r="L20" s="51"/>
      <c r="M20" s="52"/>
      <c r="N20" s="49">
        <f t="shared" si="9"/>
        <v>68296968.676508844</v>
      </c>
      <c r="O20" s="93">
        <f t="shared" si="10"/>
        <v>56263007.294798717</v>
      </c>
      <c r="P20" s="93">
        <f t="shared" si="3"/>
        <v>12006226.72140741</v>
      </c>
      <c r="Q20" s="93">
        <f t="shared" si="11"/>
        <v>68269234.01620613</v>
      </c>
      <c r="R20" s="93">
        <f t="shared" si="12"/>
        <v>27734.660302712862</v>
      </c>
      <c r="S20" s="51"/>
      <c r="T20" s="53"/>
      <c r="W20" s="5" t="s">
        <v>37</v>
      </c>
      <c r="X20" s="5" t="s">
        <v>38</v>
      </c>
      <c r="Y20" s="3" t="s">
        <v>59</v>
      </c>
      <c r="AB20" s="9" t="s">
        <v>5</v>
      </c>
      <c r="AC20" s="9" t="s">
        <v>6</v>
      </c>
      <c r="AD20" s="9" t="s">
        <v>13</v>
      </c>
      <c r="AE20" s="9">
        <v>4958936032.9471569</v>
      </c>
      <c r="AF20" s="9">
        <v>34683512702.611183</v>
      </c>
      <c r="AG20" s="9">
        <v>5238601802.3503084</v>
      </c>
      <c r="AH20" s="9">
        <v>-491463005.87120712</v>
      </c>
      <c r="AI20" s="9">
        <v>34471715466.143127</v>
      </c>
      <c r="AJ20" s="9">
        <v>0</v>
      </c>
      <c r="AK20" s="9" t="s">
        <v>5</v>
      </c>
      <c r="AL20" s="9" t="s">
        <v>6</v>
      </c>
      <c r="AM20" s="9" t="s">
        <v>13</v>
      </c>
      <c r="AN20" s="9">
        <v>49673167037.026894</v>
      </c>
      <c r="AO20" s="9">
        <v>18587042546.212181</v>
      </c>
      <c r="AP20" s="9">
        <v>6558709543.5731773</v>
      </c>
      <c r="AQ20" s="9">
        <v>74818919126.812241</v>
      </c>
      <c r="AR20" s="9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58812139.627498791</v>
      </c>
      <c r="F21" s="95">
        <f t="shared" si="4"/>
        <v>46908440.149144188</v>
      </c>
      <c r="G21" s="50">
        <f t="shared" si="5"/>
        <v>7762364.264926496</v>
      </c>
      <c r="H21" s="50">
        <f t="shared" si="6"/>
        <v>52977909.563657537</v>
      </c>
      <c r="I21" s="50">
        <f t="shared" si="7"/>
        <v>100143.40186831201</v>
      </c>
      <c r="J21" s="50">
        <f t="shared" si="8"/>
        <v>1592751.4485448301</v>
      </c>
      <c r="K21" s="50"/>
      <c r="L21" s="51"/>
      <c r="M21" s="52"/>
      <c r="N21" s="49">
        <f t="shared" si="9"/>
        <v>11903699.478354607</v>
      </c>
      <c r="O21" s="93">
        <f t="shared" si="10"/>
        <v>8182174.147780926</v>
      </c>
      <c r="P21" s="93">
        <f t="shared" si="3"/>
        <v>3706785.1217689281</v>
      </c>
      <c r="Q21" s="93">
        <f t="shared" si="11"/>
        <v>11888959.269549854</v>
      </c>
      <c r="R21" s="93">
        <f t="shared" si="12"/>
        <v>14740.2088047534</v>
      </c>
      <c r="S21" s="51"/>
      <c r="T21" s="53"/>
      <c r="W21" s="5" t="s">
        <v>37</v>
      </c>
      <c r="X21" s="5" t="s">
        <v>38</v>
      </c>
      <c r="Y21" s="3" t="s">
        <v>60</v>
      </c>
      <c r="AB21" s="9" t="s">
        <v>5</v>
      </c>
      <c r="AC21" s="9" t="s">
        <v>6</v>
      </c>
      <c r="AD21" s="9" t="s">
        <v>14</v>
      </c>
      <c r="AE21" s="9">
        <v>9147161867.2033749</v>
      </c>
      <c r="AF21" s="9">
        <v>69753593754.797958</v>
      </c>
      <c r="AG21" s="9">
        <v>2473089277.8134232</v>
      </c>
      <c r="AH21" s="9">
        <v>2198835416.7987142</v>
      </c>
      <c r="AI21" s="9">
        <v>65278356582.206718</v>
      </c>
      <c r="AJ21" s="9">
        <v>0</v>
      </c>
      <c r="AK21" s="9" t="s">
        <v>5</v>
      </c>
      <c r="AL21" s="9" t="s">
        <v>6</v>
      </c>
      <c r="AM21" s="9" t="s">
        <v>14</v>
      </c>
      <c r="AN21" s="9">
        <v>2612488315.233428</v>
      </c>
      <c r="AO21" s="9">
        <v>49185366669.06385</v>
      </c>
      <c r="AP21" s="9">
        <v>1790162407.88888</v>
      </c>
      <c r="AQ21" s="9">
        <v>53588017392.186157</v>
      </c>
      <c r="AR21" s="9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62925439.081229657</v>
      </c>
      <c r="F22" s="95">
        <f t="shared" si="4"/>
        <v>37548489.385711379</v>
      </c>
      <c r="G22" s="50">
        <f t="shared" si="5"/>
        <v>4245570.9684124347</v>
      </c>
      <c r="H22" s="50">
        <f t="shared" si="6"/>
        <v>39064194.107395478</v>
      </c>
      <c r="I22" s="50">
        <f t="shared" si="7"/>
        <v>58045.707177307675</v>
      </c>
      <c r="J22" s="50">
        <f t="shared" si="8"/>
        <v>2671820.5395510276</v>
      </c>
      <c r="K22" s="50"/>
      <c r="L22" s="51"/>
      <c r="M22" s="52"/>
      <c r="N22" s="49">
        <f t="shared" si="9"/>
        <v>25376949.695518274</v>
      </c>
      <c r="O22" s="93">
        <f t="shared" si="10"/>
        <v>14715217.531561341</v>
      </c>
      <c r="P22" s="93">
        <f t="shared" si="3"/>
        <v>10634996.849412238</v>
      </c>
      <c r="Q22" s="93">
        <f t="shared" si="11"/>
        <v>25350214.380973577</v>
      </c>
      <c r="R22" s="93">
        <f t="shared" si="12"/>
        <v>26735.314544695779</v>
      </c>
      <c r="S22" s="51"/>
      <c r="T22" s="53"/>
      <c r="W22" s="5" t="s">
        <v>37</v>
      </c>
      <c r="X22" s="5" t="s">
        <v>38</v>
      </c>
      <c r="Y22" s="3" t="s">
        <v>61</v>
      </c>
      <c r="AB22" s="9" t="s">
        <v>5</v>
      </c>
      <c r="AC22" s="9" t="s">
        <v>6</v>
      </c>
      <c r="AD22" s="9" t="s">
        <v>19</v>
      </c>
      <c r="AE22" s="9">
        <v>0</v>
      </c>
      <c r="AF22" s="9">
        <v>4514852321.551939</v>
      </c>
      <c r="AG22" s="9">
        <v>160072510.48012301</v>
      </c>
      <c r="AH22" s="9">
        <v>149370577.48605689</v>
      </c>
      <c r="AI22" s="9">
        <v>4824295409.5181189</v>
      </c>
      <c r="AJ22" s="9">
        <v>0</v>
      </c>
      <c r="AK22" s="9" t="s">
        <v>5</v>
      </c>
      <c r="AL22" s="9" t="s">
        <v>6</v>
      </c>
      <c r="AM22" s="9" t="s">
        <v>19</v>
      </c>
      <c r="AN22" s="9">
        <v>25101769187.833759</v>
      </c>
      <c r="AO22" s="9">
        <v>49185366669.06385</v>
      </c>
      <c r="AP22" s="9">
        <v>2188837202.9630532</v>
      </c>
      <c r="AQ22" s="9">
        <v>76475973059.860672</v>
      </c>
      <c r="AR22" s="9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18952349.459572911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/>
      <c r="L23" s="51"/>
      <c r="M23" s="52"/>
      <c r="N23" s="49">
        <f t="shared" si="9"/>
        <v>18949707.573360629</v>
      </c>
      <c r="O23" s="93">
        <f t="shared" si="10"/>
        <v>62554.342729879405</v>
      </c>
      <c r="P23" s="93">
        <f t="shared" si="3"/>
        <v>18102958.300748751</v>
      </c>
      <c r="Q23" s="93">
        <f t="shared" si="11"/>
        <v>18165512.643478628</v>
      </c>
      <c r="R23" s="93">
        <f t="shared" si="12"/>
        <v>784194.92988200078</v>
      </c>
      <c r="S23" s="51"/>
      <c r="T23" s="53"/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9">
        <v>0</v>
      </c>
      <c r="AF23" s="9">
        <v>929681411.94824946</v>
      </c>
      <c r="AG23" s="9">
        <v>40203043.066054352</v>
      </c>
      <c r="AH23" s="9">
        <v>30479377.28642318</v>
      </c>
      <c r="AI23" s="9">
        <v>1000363832.300727</v>
      </c>
      <c r="AJ23" s="9">
        <v>0</v>
      </c>
      <c r="AK23" s="9" t="s">
        <v>5</v>
      </c>
      <c r="AL23" s="9" t="s">
        <v>6</v>
      </c>
      <c r="AM23" s="9" t="s">
        <v>15</v>
      </c>
      <c r="AN23" s="9">
        <v>1026409516.5577869</v>
      </c>
      <c r="AO23" s="9">
        <v>18102958300.748749</v>
      </c>
      <c r="AP23" s="9">
        <v>805035354.6580745</v>
      </c>
      <c r="AQ23" s="9">
        <v>19934403171.964611</v>
      </c>
      <c r="AR23" s="9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261921467.59508291</v>
      </c>
      <c r="F24" s="96">
        <f t="shared" si="4"/>
        <v>97002527.982986301</v>
      </c>
      <c r="G24" s="60">
        <f t="shared" si="5"/>
        <v>0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0</v>
      </c>
      <c r="K24" s="60"/>
      <c r="L24" s="61"/>
      <c r="M24" s="62"/>
      <c r="N24" s="59">
        <f t="shared" si="9"/>
        <v>164918939.61209661</v>
      </c>
      <c r="O24" s="94">
        <f t="shared" si="10"/>
        <v>157942358.38895902</v>
      </c>
      <c r="P24" s="94">
        <f t="shared" si="3"/>
        <v>0</v>
      </c>
      <c r="Q24" s="94">
        <f t="shared" si="11"/>
        <v>157942358.38895902</v>
      </c>
      <c r="R24" s="94">
        <f t="shared" si="12"/>
        <v>6976581.2231376003</v>
      </c>
      <c r="S24" s="61"/>
      <c r="T24" s="63"/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9">
        <v>2857390.0485069528</v>
      </c>
      <c r="AF24" s="9">
        <v>56759267705.852013</v>
      </c>
      <c r="AG24" s="9">
        <v>2454491672.7915578</v>
      </c>
      <c r="AH24" s="9">
        <v>1880076334.2025909</v>
      </c>
      <c r="AI24" s="9">
        <v>61090978322.797638</v>
      </c>
      <c r="AJ24" s="9">
        <v>0</v>
      </c>
      <c r="AK24" s="9" t="s">
        <v>5</v>
      </c>
      <c r="AL24" s="9" t="s">
        <v>6</v>
      </c>
      <c r="AM24" s="9" t="s">
        <v>16</v>
      </c>
      <c r="AN24" s="9">
        <v>59132136257.557457</v>
      </c>
      <c r="AO24" s="9">
        <v>18102958300.748749</v>
      </c>
      <c r="AP24" s="9">
        <v>2061394255.9602931</v>
      </c>
      <c r="AQ24" s="9">
        <v>79296488814.26651</v>
      </c>
      <c r="AR24" s="9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9">
        <v>0</v>
      </c>
      <c r="AF25" s="9">
        <v>2396263.4555973802</v>
      </c>
      <c r="AG25" s="9">
        <v>103623.759349032</v>
      </c>
      <c r="AH25" s="9">
        <v>141998.99733708319</v>
      </c>
      <c r="AI25" s="9">
        <v>2641886.2122834949</v>
      </c>
      <c r="AJ25" s="9">
        <v>0</v>
      </c>
      <c r="AK25" s="9" t="s">
        <v>5</v>
      </c>
      <c r="AL25" s="9" t="s">
        <v>6</v>
      </c>
      <c r="AM25" s="9" t="s">
        <v>17</v>
      </c>
      <c r="AN25" s="9">
        <v>62554342.729879402</v>
      </c>
      <c r="AO25" s="9">
        <v>18102958300.748749</v>
      </c>
      <c r="AP25" s="9">
        <v>784194929.8820008</v>
      </c>
      <c r="AQ25" s="9">
        <v>18949707573.36063</v>
      </c>
      <c r="AR25" s="9">
        <v>0</v>
      </c>
    </row>
    <row r="26" spans="1:44" x14ac:dyDescent="0.3">
      <c r="A26" s="64"/>
      <c r="B26" s="65" t="s">
        <v>85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9">
        <v>0</v>
      </c>
      <c r="AF26" s="9">
        <v>89128605357.955734</v>
      </c>
      <c r="AG26" s="9">
        <v>7873922625.0305662</v>
      </c>
      <c r="AH26" s="9">
        <v>0</v>
      </c>
      <c r="AI26" s="9">
        <v>97002527982.986282</v>
      </c>
      <c r="AJ26" s="9">
        <v>0</v>
      </c>
      <c r="AK26" s="9" t="s">
        <v>5</v>
      </c>
      <c r="AL26" s="9" t="s">
        <v>7</v>
      </c>
      <c r="AM26" s="9" t="s">
        <v>18</v>
      </c>
      <c r="AN26" s="9">
        <v>157942358388.95901</v>
      </c>
      <c r="AO26" s="9">
        <v>0</v>
      </c>
      <c r="AP26" s="9">
        <v>6976581223.1375999</v>
      </c>
      <c r="AQ26" s="9">
        <v>164918939612.09659</v>
      </c>
      <c r="AR26" s="9">
        <v>0</v>
      </c>
    </row>
    <row r="27" spans="1:44" x14ac:dyDescent="0.3">
      <c r="A27" s="64"/>
      <c r="B27" s="64" t="s">
        <v>86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44" x14ac:dyDescent="0.3">
      <c r="A28" s="64"/>
      <c r="B28" s="64" t="s">
        <v>87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</row>
    <row r="32" spans="1:44" x14ac:dyDescent="0.3">
      <c r="B32" s="12" t="s">
        <v>88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</row>
    <row r="33" spans="2:44" x14ac:dyDescent="0.3">
      <c r="B33" s="66"/>
      <c r="C33" s="98"/>
      <c r="D33" s="97" t="s">
        <v>89</v>
      </c>
      <c r="E33" s="67"/>
      <c r="F33" s="68"/>
      <c r="G33" s="67" t="s">
        <v>90</v>
      </c>
      <c r="H33" s="67"/>
      <c r="I33" s="67"/>
      <c r="J33" s="67"/>
      <c r="K33" s="69"/>
      <c r="L33" s="69"/>
      <c r="M33" s="25"/>
    </row>
    <row r="34" spans="2:44" x14ac:dyDescent="0.3">
      <c r="B34" s="20" t="s">
        <v>91</v>
      </c>
      <c r="C34" s="99"/>
      <c r="D34" s="2"/>
      <c r="E34" s="1" t="s">
        <v>92</v>
      </c>
      <c r="F34" s="2"/>
      <c r="G34" s="70" t="s">
        <v>93</v>
      </c>
      <c r="H34" s="70"/>
      <c r="I34" s="71"/>
      <c r="J34" s="69" t="s">
        <v>94</v>
      </c>
      <c r="K34" s="70"/>
      <c r="L34" s="71"/>
      <c r="M34" s="72" t="s">
        <v>95</v>
      </c>
    </row>
    <row r="35" spans="2:44" x14ac:dyDescent="0.3">
      <c r="B35" s="73"/>
      <c r="C35" s="100"/>
      <c r="D35" s="75"/>
      <c r="E35" s="74"/>
      <c r="G35" s="76"/>
      <c r="H35" s="77" t="s">
        <v>96</v>
      </c>
      <c r="I35" s="78" t="s">
        <v>97</v>
      </c>
      <c r="J35" s="79"/>
      <c r="K35" s="77" t="s">
        <v>98</v>
      </c>
      <c r="L35" s="78" t="s">
        <v>97</v>
      </c>
      <c r="M35" s="80"/>
      <c r="AB35" s="101" t="s">
        <v>47</v>
      </c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</row>
    <row r="36" spans="2:44" x14ac:dyDescent="0.3">
      <c r="B36" s="36" t="s">
        <v>79</v>
      </c>
      <c r="C36" s="37"/>
      <c r="D36" s="38"/>
      <c r="E36" s="39">
        <f>SUM(E37:E55)</f>
        <v>641714457.74270344</v>
      </c>
      <c r="F36" s="40"/>
      <c r="G36" s="81">
        <f t="shared" ref="G36:M36" si="13">SUM(G37:G55)</f>
        <v>153195599.26123637</v>
      </c>
      <c r="H36" s="83">
        <f t="shared" si="13"/>
        <v>0</v>
      </c>
      <c r="I36" s="84">
        <f t="shared" si="13"/>
        <v>0</v>
      </c>
      <c r="J36" s="82">
        <f t="shared" si="13"/>
        <v>490306688.65496927</v>
      </c>
      <c r="K36" s="83">
        <f t="shared" ref="K36:L36" si="14">SUM(K37:K55)</f>
        <v>0</v>
      </c>
      <c r="L36" s="84">
        <f t="shared" si="14"/>
        <v>0</v>
      </c>
      <c r="M36" s="85">
        <f t="shared" si="13"/>
        <v>1787830.1735024285</v>
      </c>
      <c r="W36" s="7" t="s">
        <v>0</v>
      </c>
      <c r="X36" s="7" t="s">
        <v>1</v>
      </c>
      <c r="Y36" s="8" t="s">
        <v>2</v>
      </c>
      <c r="AB36" s="101" t="s">
        <v>45</v>
      </c>
      <c r="AC36" s="101"/>
      <c r="AD36" s="101"/>
      <c r="AE36" s="101"/>
      <c r="AF36" s="101"/>
      <c r="AG36" s="101"/>
      <c r="AH36" s="101"/>
      <c r="AI36" s="101"/>
      <c r="AJ36" s="101"/>
      <c r="AK36" s="101" t="s">
        <v>46</v>
      </c>
      <c r="AL36" s="101"/>
      <c r="AM36" s="101"/>
      <c r="AN36" s="101"/>
      <c r="AO36" s="101"/>
      <c r="AP36" s="101"/>
      <c r="AQ36" s="101"/>
      <c r="AR36" s="101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8829600.3840330094</v>
      </c>
      <c r="F37" s="49"/>
      <c r="G37" s="87">
        <f>SUMIFS(AI:AI,$AB:$AB,$W37,$AC:$AC,$X37,$AD:$AD,$Y37)/1000</f>
        <v>3550280.246820298</v>
      </c>
      <c r="H37" s="50"/>
      <c r="I37" s="88"/>
      <c r="J37" s="52">
        <f t="shared" ref="J37:J55" si="16">SUMIFS(AQ:AQ,$AK:$AK,$W37,$AL:$AL,$X37,$AM:$AM,$Y37)/1000</f>
        <v>5283524.1236242978</v>
      </c>
      <c r="K37" s="50"/>
      <c r="L37" s="88"/>
      <c r="M37" s="53">
        <f>SUMIFS(AJ:AJ,$AB:$AB,$W37,$AC:$AC,$X37,$AD:$AD,$Y37)/1000+SUMIFS(AR:AR,$AK:$AK,$W37,$AL:$AL,$X37,$AM:$AM,$Y37)/1000</f>
        <v>4203.9864115870396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104</v>
      </c>
      <c r="AF37" s="10" t="s">
        <v>105</v>
      </c>
      <c r="AG37" s="10" t="s">
        <v>106</v>
      </c>
      <c r="AH37" s="10" t="s">
        <v>107</v>
      </c>
      <c r="AI37" s="10" t="s">
        <v>3</v>
      </c>
      <c r="AJ37" s="10" t="s">
        <v>108</v>
      </c>
      <c r="AK37" s="10" t="s">
        <v>0</v>
      </c>
      <c r="AL37" s="10" t="s">
        <v>1</v>
      </c>
      <c r="AM37" s="10" t="s">
        <v>2</v>
      </c>
      <c r="AN37" s="10" t="s">
        <v>109</v>
      </c>
      <c r="AO37" s="10" t="s">
        <v>110</v>
      </c>
      <c r="AP37" s="10" t="s">
        <v>111</v>
      </c>
      <c r="AQ37" s="10" t="s">
        <v>43</v>
      </c>
      <c r="AR37" s="10" t="s">
        <v>112</v>
      </c>
    </row>
    <row r="38" spans="2:44" x14ac:dyDescent="0.3">
      <c r="B38" s="45"/>
      <c r="C38" s="46" t="s">
        <v>23</v>
      </c>
      <c r="D38" s="47"/>
      <c r="E38" s="86">
        <f t="shared" si="15"/>
        <v>31587482.521321457</v>
      </c>
      <c r="F38" s="49"/>
      <c r="G38" s="87">
        <f t="shared" ref="G38:G55" si="17">SUMIFS(AI:AI,$AB:$AB,$W38,$AC:$AC,$X38,$AD:$AD,$Y38)/1000</f>
        <v>7469530.9944856875</v>
      </c>
      <c r="H38" s="50"/>
      <c r="I38" s="88"/>
      <c r="J38" s="52">
        <f>SUMIFS(AQ:AQ,$AK:$AK,$W38,$AL:$AL,$X38,$AM:$AM,$Y38)/1000</f>
        <v>24204195.17854647</v>
      </c>
      <c r="K38" s="50"/>
      <c r="L38" s="88"/>
      <c r="M38" s="53">
        <f t="shared" ref="M38:M55" si="18">SUMIFS(AJ:AJ,$AB:$AB,$W38,$AC:$AC,$X38,$AD:$AD,$Y38)/1000+SUMIFS(AR:AR,$AK:$AK,$W38,$AL:$AL,$X38,$AM:$AM,$Y38)/1000</f>
        <v>86243.651710699036</v>
      </c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48</v>
      </c>
      <c r="AE38" s="9">
        <v>0</v>
      </c>
      <c r="AF38" s="102">
        <v>0</v>
      </c>
      <c r="AG38" s="9">
        <v>0</v>
      </c>
      <c r="AH38" s="9">
        <v>0</v>
      </c>
      <c r="AI38" s="9">
        <v>0</v>
      </c>
      <c r="AJ38" s="9">
        <v>0</v>
      </c>
      <c r="AK38" s="9" t="s">
        <v>4</v>
      </c>
      <c r="AL38" s="9" t="s">
        <v>6</v>
      </c>
      <c r="AM38" s="9" t="s">
        <v>48</v>
      </c>
      <c r="AN38" s="9">
        <v>178330396.01487371</v>
      </c>
      <c r="AO38" s="9">
        <v>0</v>
      </c>
      <c r="AP38" s="9">
        <v>0</v>
      </c>
      <c r="AQ38" s="9">
        <v>178330396.01487371</v>
      </c>
      <c r="AR38" s="9">
        <v>71885.130315472066</v>
      </c>
    </row>
    <row r="39" spans="2:44" x14ac:dyDescent="0.3">
      <c r="B39" s="45"/>
      <c r="C39" s="46" t="s">
        <v>24</v>
      </c>
      <c r="D39" s="47"/>
      <c r="E39" s="86">
        <f t="shared" si="15"/>
        <v>107621548.24955232</v>
      </c>
      <c r="F39" s="49"/>
      <c r="G39" s="87">
        <f t="shared" si="17"/>
        <v>31479174.658011571</v>
      </c>
      <c r="H39" s="50"/>
      <c r="I39" s="88"/>
      <c r="J39" s="52">
        <f t="shared" ref="J39:J55" si="19">SUMIFS(AQ:AQ,$AK:$AK,$W39,$AL:$AL,$X39,$AM:$AM,$Y39)/1000</f>
        <v>76319381.985290438</v>
      </c>
      <c r="K39" s="50"/>
      <c r="L39" s="88"/>
      <c r="M39" s="53">
        <f t="shared" si="18"/>
        <v>177008.39374969131</v>
      </c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49</v>
      </c>
      <c r="AE39" s="9">
        <v>0</v>
      </c>
      <c r="AF39" s="102">
        <v>0</v>
      </c>
      <c r="AG39" s="9">
        <v>0</v>
      </c>
      <c r="AH39" s="9">
        <v>0</v>
      </c>
      <c r="AI39" s="9">
        <v>0</v>
      </c>
      <c r="AJ39" s="9">
        <v>0</v>
      </c>
      <c r="AK39" s="9" t="s">
        <v>4</v>
      </c>
      <c r="AL39" s="9" t="s">
        <v>6</v>
      </c>
      <c r="AM39" s="9" t="s">
        <v>49</v>
      </c>
      <c r="AN39" s="9">
        <v>7713228.253748484</v>
      </c>
      <c r="AO39" s="9">
        <v>0</v>
      </c>
      <c r="AP39" s="9">
        <v>0</v>
      </c>
      <c r="AQ39" s="9">
        <v>7713228.253748484</v>
      </c>
      <c r="AR39" s="9">
        <v>4163.4213076753531</v>
      </c>
    </row>
    <row r="40" spans="2:44" x14ac:dyDescent="0.3">
      <c r="B40" s="45"/>
      <c r="C40" s="46" t="s">
        <v>80</v>
      </c>
      <c r="D40" s="47"/>
      <c r="E40" s="86">
        <f t="shared" si="15"/>
        <v>125035631.68436852</v>
      </c>
      <c r="F40" s="49"/>
      <c r="G40" s="87">
        <f t="shared" si="17"/>
        <v>10393424.811569661</v>
      </c>
      <c r="H40" s="50"/>
      <c r="I40" s="88"/>
      <c r="J40" s="52">
        <f t="shared" si="19"/>
        <v>115167578.258099</v>
      </c>
      <c r="K40" s="50"/>
      <c r="L40" s="88"/>
      <c r="M40" s="53">
        <f t="shared" si="18"/>
        <v>525371.38530015002</v>
      </c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50</v>
      </c>
      <c r="AE40" s="9">
        <v>8589180.9221107513</v>
      </c>
      <c r="AF40" s="102">
        <v>2069522153.5669861</v>
      </c>
      <c r="AG40" s="9">
        <v>0</v>
      </c>
      <c r="AH40" s="9">
        <v>70527599.669551611</v>
      </c>
      <c r="AI40" s="9">
        <v>2131460572.3144259</v>
      </c>
      <c r="AJ40" s="9">
        <v>855598.1626467118</v>
      </c>
      <c r="AK40" s="9" t="s">
        <v>4</v>
      </c>
      <c r="AL40" s="9" t="s">
        <v>6</v>
      </c>
      <c r="AM40" s="9" t="s">
        <v>50</v>
      </c>
      <c r="AN40" s="9">
        <v>2323897633.7701859</v>
      </c>
      <c r="AO40" s="9">
        <v>956733846.36218536</v>
      </c>
      <c r="AP40" s="9">
        <v>0</v>
      </c>
      <c r="AQ40" s="9">
        <v>3280631480.1323709</v>
      </c>
      <c r="AR40" s="9">
        <v>1287967.609258489</v>
      </c>
    </row>
    <row r="41" spans="2:44" x14ac:dyDescent="0.3">
      <c r="B41" s="45"/>
      <c r="C41" s="46" t="s">
        <v>81</v>
      </c>
      <c r="D41" s="47"/>
      <c r="E41" s="86">
        <f t="shared" si="15"/>
        <v>11884409.28695967</v>
      </c>
      <c r="F41" s="49"/>
      <c r="G41" s="87">
        <f t="shared" si="17"/>
        <v>938873.84621339687</v>
      </c>
      <c r="H41" s="50"/>
      <c r="I41" s="88"/>
      <c r="J41" s="52">
        <f t="shared" si="19"/>
        <v>10949902.54843368</v>
      </c>
      <c r="K41" s="50"/>
      <c r="L41" s="88"/>
      <c r="M41" s="53">
        <f t="shared" si="18"/>
        <v>4367.1076874060509</v>
      </c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51</v>
      </c>
      <c r="AE41" s="9">
        <v>5722642.0169629864</v>
      </c>
      <c r="AF41" s="102">
        <v>2914589011.6660032</v>
      </c>
      <c r="AG41" s="9">
        <v>0</v>
      </c>
      <c r="AH41" s="9">
        <v>96045763.826241463</v>
      </c>
      <c r="AI41" s="9">
        <v>3004912133.4752808</v>
      </c>
      <c r="AJ41" s="9">
        <v>1606276.8923288761</v>
      </c>
      <c r="AK41" s="9" t="s">
        <v>4</v>
      </c>
      <c r="AL41" s="9" t="s">
        <v>6</v>
      </c>
      <c r="AM41" s="9" t="s">
        <v>51</v>
      </c>
      <c r="AN41" s="9">
        <v>421815678.31909329</v>
      </c>
      <c r="AO41" s="9">
        <v>39756105.516921557</v>
      </c>
      <c r="AP41" s="9">
        <v>0</v>
      </c>
      <c r="AQ41" s="9">
        <v>461571783.83601493</v>
      </c>
      <c r="AR41" s="9">
        <v>245268.32424684509</v>
      </c>
    </row>
    <row r="42" spans="2:44" x14ac:dyDescent="0.3">
      <c r="B42" s="45"/>
      <c r="C42" s="46" t="s">
        <v>82</v>
      </c>
      <c r="D42" s="47"/>
      <c r="E42" s="86">
        <f t="shared" si="15"/>
        <v>113656816.33979519</v>
      </c>
      <c r="F42" s="49"/>
      <c r="G42" s="87">
        <f t="shared" si="17"/>
        <v>17710590.521406218</v>
      </c>
      <c r="H42" s="50"/>
      <c r="I42" s="88"/>
      <c r="J42" s="52">
        <f t="shared" si="19"/>
        <v>96795765.660416037</v>
      </c>
      <c r="K42" s="50"/>
      <c r="L42" s="88"/>
      <c r="M42" s="53">
        <f t="shared" si="18"/>
        <v>849539.84202707012</v>
      </c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53</v>
      </c>
      <c r="AE42" s="9">
        <v>0</v>
      </c>
      <c r="AF42" s="102">
        <v>0</v>
      </c>
      <c r="AG42" s="9">
        <v>0</v>
      </c>
      <c r="AH42" s="9">
        <v>0</v>
      </c>
      <c r="AI42" s="9">
        <v>0</v>
      </c>
      <c r="AJ42" s="9">
        <v>0</v>
      </c>
      <c r="AK42" s="9" t="s">
        <v>4</v>
      </c>
      <c r="AL42" s="9" t="s">
        <v>6</v>
      </c>
      <c r="AM42" s="9" t="s">
        <v>52</v>
      </c>
      <c r="AN42" s="9">
        <v>4183645654.7595458</v>
      </c>
      <c r="AO42" s="9">
        <v>-3631450.3638422042</v>
      </c>
      <c r="AP42" s="9">
        <v>0</v>
      </c>
      <c r="AQ42" s="9">
        <v>4180014204.3957028</v>
      </c>
      <c r="AR42" s="9">
        <v>30970516.28656166</v>
      </c>
    </row>
    <row r="43" spans="2:44" x14ac:dyDescent="0.3">
      <c r="B43" s="45"/>
      <c r="C43" s="46" t="s">
        <v>25</v>
      </c>
      <c r="D43" s="47"/>
      <c r="E43" s="86">
        <f t="shared" si="15"/>
        <v>76583269.192672223</v>
      </c>
      <c r="F43" s="49"/>
      <c r="G43" s="87">
        <f t="shared" si="17"/>
        <v>23433787.538490359</v>
      </c>
      <c r="H43" s="50"/>
      <c r="I43" s="88"/>
      <c r="J43" s="52">
        <f t="shared" si="19"/>
        <v>53187031.653489083</v>
      </c>
      <c r="K43" s="50"/>
      <c r="L43" s="88"/>
      <c r="M43" s="53">
        <f t="shared" si="18"/>
        <v>37549.999307218866</v>
      </c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54</v>
      </c>
      <c r="AE43" s="9">
        <v>0</v>
      </c>
      <c r="AF43" s="102">
        <v>0</v>
      </c>
      <c r="AG43" s="9">
        <v>0</v>
      </c>
      <c r="AH43" s="9">
        <v>0</v>
      </c>
      <c r="AI43" s="9">
        <v>0</v>
      </c>
      <c r="AJ43" s="9">
        <v>0</v>
      </c>
      <c r="AK43" s="9" t="s">
        <v>5</v>
      </c>
      <c r="AL43" s="9" t="s">
        <v>6</v>
      </c>
      <c r="AM43" s="9" t="s">
        <v>48</v>
      </c>
      <c r="AN43" s="9">
        <v>317549323961.12408</v>
      </c>
      <c r="AO43" s="9">
        <v>132144212102.26131</v>
      </c>
      <c r="AP43" s="9">
        <v>263585227.9744724</v>
      </c>
      <c r="AQ43" s="9">
        <v>449957121291.35992</v>
      </c>
      <c r="AR43" s="9">
        <v>0</v>
      </c>
    </row>
    <row r="44" spans="2:44" x14ac:dyDescent="0.3">
      <c r="B44" s="45"/>
      <c r="C44" s="46" t="s">
        <v>83</v>
      </c>
      <c r="D44" s="47"/>
      <c r="E44" s="86">
        <f t="shared" si="15"/>
        <v>0</v>
      </c>
      <c r="F44" s="49"/>
      <c r="G44" s="87">
        <f t="shared" si="17"/>
        <v>0</v>
      </c>
      <c r="H44" s="50"/>
      <c r="I44" s="88"/>
      <c r="J44" s="52">
        <f t="shared" si="19"/>
        <v>0</v>
      </c>
      <c r="K44" s="50"/>
      <c r="L44" s="88"/>
      <c r="M44" s="53">
        <f t="shared" si="18"/>
        <v>0</v>
      </c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52</v>
      </c>
      <c r="AE44" s="9">
        <v>301581354.62222338</v>
      </c>
      <c r="AF44" s="102">
        <v>437700697.71484911</v>
      </c>
      <c r="AG44" s="9">
        <v>0</v>
      </c>
      <c r="AH44" s="9">
        <v>14265374.67043576</v>
      </c>
      <c r="AI44" s="9">
        <v>150384717.76306149</v>
      </c>
      <c r="AJ44" s="9">
        <v>70318.192984615947</v>
      </c>
      <c r="AK44" s="9" t="s">
        <v>5</v>
      </c>
      <c r="AL44" s="9" t="s">
        <v>6</v>
      </c>
      <c r="AM44" s="9" t="s">
        <v>49</v>
      </c>
      <c r="AN44" s="9">
        <v>62523108185.204559</v>
      </c>
      <c r="AO44" s="9">
        <v>29029680282.012489</v>
      </c>
      <c r="AP44" s="9">
        <v>54301838.747131348</v>
      </c>
      <c r="AQ44" s="9">
        <v>91607090305.964188</v>
      </c>
      <c r="AR44" s="9">
        <v>0</v>
      </c>
    </row>
    <row r="45" spans="2:44" x14ac:dyDescent="0.3">
      <c r="B45" s="45"/>
      <c r="C45" s="46" t="s">
        <v>84</v>
      </c>
      <c r="D45" s="47"/>
      <c r="E45" s="86">
        <f t="shared" si="15"/>
        <v>7898942.1733824397</v>
      </c>
      <c r="F45" s="49"/>
      <c r="G45" s="87">
        <f t="shared" si="17"/>
        <v>79289.677485545748</v>
      </c>
      <c r="H45" s="50"/>
      <c r="I45" s="88"/>
      <c r="J45" s="52">
        <f t="shared" si="19"/>
        <v>7823381.6669095373</v>
      </c>
      <c r="K45" s="50"/>
      <c r="L45" s="88"/>
      <c r="M45" s="53">
        <f t="shared" si="18"/>
        <v>3729.1710126436619</v>
      </c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48</v>
      </c>
      <c r="AE45" s="9">
        <v>2856874554.930552</v>
      </c>
      <c r="AF45" s="102">
        <v>525244059467.72552</v>
      </c>
      <c r="AG45" s="9">
        <v>475894097.94574791</v>
      </c>
      <c r="AH45" s="9">
        <v>14632668333.21067</v>
      </c>
      <c r="AI45" s="9">
        <v>537495747343.95148</v>
      </c>
      <c r="AJ45" s="9">
        <v>0</v>
      </c>
      <c r="AK45" s="9" t="s">
        <v>5</v>
      </c>
      <c r="AL45" s="9" t="s">
        <v>6</v>
      </c>
      <c r="AM45" s="9" t="s">
        <v>50</v>
      </c>
      <c r="AN45" s="9">
        <v>110392200514.1367</v>
      </c>
      <c r="AO45" s="9">
        <v>36558123383.507401</v>
      </c>
      <c r="AP45" s="9">
        <v>71118544.718388006</v>
      </c>
      <c r="AQ45" s="9">
        <v>147021442442.36249</v>
      </c>
      <c r="AR45" s="9">
        <v>0</v>
      </c>
    </row>
    <row r="46" spans="2:44" x14ac:dyDescent="0.3">
      <c r="B46" s="45"/>
      <c r="C46" s="46" t="s">
        <v>26</v>
      </c>
      <c r="D46" s="47"/>
      <c r="E46" s="86">
        <f t="shared" si="15"/>
        <v>86004646.679618806</v>
      </c>
      <c r="F46" s="49"/>
      <c r="G46" s="87">
        <f t="shared" si="17"/>
        <v>33843469.407872222</v>
      </c>
      <c r="H46" s="50"/>
      <c r="I46" s="88"/>
      <c r="J46" s="52">
        <f t="shared" si="19"/>
        <v>52193915.537443012</v>
      </c>
      <c r="K46" s="50"/>
      <c r="L46" s="88"/>
      <c r="M46" s="53">
        <f t="shared" si="18"/>
        <v>32738.265696438393</v>
      </c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49</v>
      </c>
      <c r="AE46" s="9">
        <v>2674366847.0698018</v>
      </c>
      <c r="AF46" s="102">
        <v>709731746456.33228</v>
      </c>
      <c r="AG46" s="9">
        <v>639226236.60892522</v>
      </c>
      <c r="AH46" s="9">
        <v>19382094301.599571</v>
      </c>
      <c r="AI46" s="9">
        <v>727078700147.47095</v>
      </c>
      <c r="AJ46" s="9">
        <v>0</v>
      </c>
      <c r="AK46" s="9" t="s">
        <v>5</v>
      </c>
      <c r="AL46" s="9" t="s">
        <v>6</v>
      </c>
      <c r="AM46" s="9" t="s">
        <v>51</v>
      </c>
      <c r="AN46" s="9">
        <v>19774946014.882408</v>
      </c>
      <c r="AO46" s="9">
        <v>9553056802.3950329</v>
      </c>
      <c r="AP46" s="9">
        <v>23133864.907774009</v>
      </c>
      <c r="AQ46" s="9">
        <v>29351136682.185211</v>
      </c>
      <c r="AR46" s="9">
        <v>0</v>
      </c>
    </row>
    <row r="47" spans="2:44" x14ac:dyDescent="0.3">
      <c r="B47" s="45"/>
      <c r="C47" s="46" t="s">
        <v>27</v>
      </c>
      <c r="D47" s="47"/>
      <c r="E47" s="86">
        <f t="shared" si="15"/>
        <v>178258.51088455826</v>
      </c>
      <c r="F47" s="49"/>
      <c r="G47" s="87">
        <f t="shared" si="17"/>
        <v>0</v>
      </c>
      <c r="H47" s="50"/>
      <c r="I47" s="88"/>
      <c r="J47" s="52">
        <f t="shared" si="19"/>
        <v>178330.39601487372</v>
      </c>
      <c r="K47" s="50"/>
      <c r="L47" s="88"/>
      <c r="M47" s="53">
        <f t="shared" si="18"/>
        <v>71.885130315472068</v>
      </c>
      <c r="W47" s="5" t="s">
        <v>4</v>
      </c>
      <c r="X47" s="5" t="s">
        <v>38</v>
      </c>
      <c r="Y47" s="3" t="s">
        <v>55</v>
      </c>
      <c r="AB47" s="9" t="s">
        <v>5</v>
      </c>
      <c r="AC47" s="9" t="s">
        <v>6</v>
      </c>
      <c r="AD47" s="9" t="s">
        <v>50</v>
      </c>
      <c r="AE47" s="9">
        <v>506492056.7823711</v>
      </c>
      <c r="AF47" s="102">
        <v>119460847779.46581</v>
      </c>
      <c r="AG47" s="9">
        <v>92593902.578054279</v>
      </c>
      <c r="AH47" s="9">
        <v>4532177346.8789434</v>
      </c>
      <c r="AI47" s="9">
        <v>123579126972.1404</v>
      </c>
      <c r="AJ47" s="9">
        <v>0</v>
      </c>
      <c r="AK47" s="9" t="s">
        <v>5</v>
      </c>
      <c r="AL47" s="9" t="s">
        <v>6</v>
      </c>
      <c r="AM47" s="9" t="s">
        <v>53</v>
      </c>
      <c r="AN47" s="9">
        <v>56263007294.798714</v>
      </c>
      <c r="AO47" s="9">
        <v>12006226721.40741</v>
      </c>
      <c r="AP47" s="9">
        <v>27734660.302712861</v>
      </c>
      <c r="AQ47" s="9">
        <v>68296968676.50885</v>
      </c>
      <c r="AR47" s="9">
        <v>0</v>
      </c>
    </row>
    <row r="48" spans="2:44" x14ac:dyDescent="0.3">
      <c r="B48" s="45"/>
      <c r="C48" s="46" t="s">
        <v>28</v>
      </c>
      <c r="D48" s="47"/>
      <c r="E48" s="86">
        <f t="shared" si="15"/>
        <v>7709.0648324408094</v>
      </c>
      <c r="F48" s="49"/>
      <c r="G48" s="87">
        <f t="shared" si="17"/>
        <v>0</v>
      </c>
      <c r="H48" s="50"/>
      <c r="I48" s="88"/>
      <c r="J48" s="52">
        <f t="shared" si="19"/>
        <v>7713.2282537484843</v>
      </c>
      <c r="K48" s="50"/>
      <c r="L48" s="88"/>
      <c r="M48" s="53">
        <f t="shared" si="18"/>
        <v>4.1634213076753532</v>
      </c>
      <c r="W48" s="5" t="s">
        <v>4</v>
      </c>
      <c r="X48" s="5" t="s">
        <v>38</v>
      </c>
      <c r="Y48" s="3" t="s">
        <v>56</v>
      </c>
      <c r="AB48" s="9" t="s">
        <v>5</v>
      </c>
      <c r="AC48" s="9" t="s">
        <v>6</v>
      </c>
      <c r="AD48" s="9" t="s">
        <v>51</v>
      </c>
      <c r="AE48" s="9">
        <v>413341256.48747379</v>
      </c>
      <c r="AF48" s="102">
        <v>174074760746.73721</v>
      </c>
      <c r="AG48" s="9">
        <v>207145691.9312233</v>
      </c>
      <c r="AH48" s="9">
        <v>6600520128.6566629</v>
      </c>
      <c r="AI48" s="9">
        <v>180469085310.83759</v>
      </c>
      <c r="AJ48" s="9">
        <v>0</v>
      </c>
      <c r="AK48" s="9" t="s">
        <v>5</v>
      </c>
      <c r="AL48" s="9" t="s">
        <v>6</v>
      </c>
      <c r="AM48" s="9" t="s">
        <v>54</v>
      </c>
      <c r="AN48" s="9">
        <v>8182174147.7809258</v>
      </c>
      <c r="AO48" s="9">
        <v>3706785121.7689281</v>
      </c>
      <c r="AP48" s="9">
        <v>14740208.8047534</v>
      </c>
      <c r="AQ48" s="9">
        <v>11903699478.35461</v>
      </c>
      <c r="AR48" s="9">
        <v>0</v>
      </c>
    </row>
    <row r="49" spans="2:44" x14ac:dyDescent="0.3">
      <c r="B49" s="45"/>
      <c r="C49" s="46" t="s">
        <v>29</v>
      </c>
      <c r="D49" s="47"/>
      <c r="E49" s="86">
        <f t="shared" si="15"/>
        <v>5409948.4866748918</v>
      </c>
      <c r="F49" s="49"/>
      <c r="G49" s="87">
        <f t="shared" si="17"/>
        <v>2131460.5723144258</v>
      </c>
      <c r="H49" s="50"/>
      <c r="I49" s="88"/>
      <c r="J49" s="52">
        <f t="shared" si="19"/>
        <v>3280631.4801323707</v>
      </c>
      <c r="K49" s="50"/>
      <c r="L49" s="88"/>
      <c r="M49" s="53">
        <f t="shared" si="18"/>
        <v>2143.5657719052006</v>
      </c>
      <c r="W49" s="5" t="s">
        <v>4</v>
      </c>
      <c r="X49" s="5" t="s">
        <v>38</v>
      </c>
      <c r="Y49" s="3" t="s">
        <v>57</v>
      </c>
      <c r="AB49" s="9" t="s">
        <v>5</v>
      </c>
      <c r="AC49" s="9" t="s">
        <v>6</v>
      </c>
      <c r="AD49" s="9" t="s">
        <v>53</v>
      </c>
      <c r="AE49" s="9">
        <v>6200914342.5334187</v>
      </c>
      <c r="AF49" s="102">
        <v>45980961350.814583</v>
      </c>
      <c r="AG49" s="9">
        <v>31772258.464521721</v>
      </c>
      <c r="AH49" s="9">
        <v>1339181104.3636019</v>
      </c>
      <c r="AI49" s="9">
        <v>41151000371.109291</v>
      </c>
      <c r="AJ49" s="9">
        <v>0</v>
      </c>
      <c r="AK49" s="9" t="s">
        <v>5</v>
      </c>
      <c r="AL49" s="9" t="s">
        <v>6</v>
      </c>
      <c r="AM49" s="9" t="s">
        <v>52</v>
      </c>
      <c r="AN49" s="9">
        <v>14715217531.56134</v>
      </c>
      <c r="AO49" s="9">
        <v>10634996849.412239</v>
      </c>
      <c r="AP49" s="9">
        <v>26735314.54469578</v>
      </c>
      <c r="AQ49" s="9">
        <v>25376949695.51828</v>
      </c>
      <c r="AR49" s="9">
        <v>0</v>
      </c>
    </row>
    <row r="50" spans="2:44" x14ac:dyDescent="0.3">
      <c r="B50" s="45"/>
      <c r="C50" s="46" t="s">
        <v>30</v>
      </c>
      <c r="D50" s="47"/>
      <c r="E50" s="86">
        <f t="shared" si="15"/>
        <v>3464632.3720947201</v>
      </c>
      <c r="F50" s="49"/>
      <c r="G50" s="87">
        <f t="shared" si="17"/>
        <v>3004912.1334752808</v>
      </c>
      <c r="H50" s="50"/>
      <c r="I50" s="88"/>
      <c r="J50" s="52">
        <f t="shared" si="19"/>
        <v>461571.78383601492</v>
      </c>
      <c r="K50" s="50"/>
      <c r="L50" s="88"/>
      <c r="M50" s="53">
        <f t="shared" si="18"/>
        <v>1851.5452165757213</v>
      </c>
      <c r="W50" s="5" t="s">
        <v>4</v>
      </c>
      <c r="X50" s="5" t="s">
        <v>38</v>
      </c>
      <c r="Y50" s="3" t="s">
        <v>58</v>
      </c>
      <c r="AB50" s="9" t="s">
        <v>5</v>
      </c>
      <c r="AC50" s="9" t="s">
        <v>6</v>
      </c>
      <c r="AD50" s="9" t="s">
        <v>54</v>
      </c>
      <c r="AE50" s="9">
        <v>7762364264.9264956</v>
      </c>
      <c r="AF50" s="102">
        <v>52977909563.657539</v>
      </c>
      <c r="AG50" s="9">
        <v>100143401.868312</v>
      </c>
      <c r="AH50" s="9">
        <v>1592751448.5448301</v>
      </c>
      <c r="AI50" s="9">
        <v>46908440149.144188</v>
      </c>
      <c r="AJ50" s="9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87">
        <f t="shared" si="17"/>
        <v>0</v>
      </c>
      <c r="H51" s="50"/>
      <c r="I51" s="88"/>
      <c r="J51" s="52">
        <f t="shared" si="19"/>
        <v>0</v>
      </c>
      <c r="K51" s="50"/>
      <c r="L51" s="88"/>
      <c r="M51" s="53">
        <f t="shared" si="18"/>
        <v>0</v>
      </c>
      <c r="W51" s="5" t="s">
        <v>4</v>
      </c>
      <c r="X51" s="5" t="s">
        <v>38</v>
      </c>
      <c r="Y51" s="3" t="s">
        <v>59</v>
      </c>
      <c r="AB51" s="9" t="s">
        <v>5</v>
      </c>
      <c r="AC51" s="9" t="s">
        <v>6</v>
      </c>
      <c r="AD51" s="9" t="s">
        <v>52</v>
      </c>
      <c r="AE51" s="9">
        <v>4245570968.4124351</v>
      </c>
      <c r="AF51" s="102">
        <v>39064194107.395477</v>
      </c>
      <c r="AG51" s="9">
        <v>58045707.177307673</v>
      </c>
      <c r="AH51" s="9">
        <v>2671820539.5510278</v>
      </c>
      <c r="AI51" s="9">
        <v>37548489385.71138</v>
      </c>
      <c r="AJ51" s="9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87">
        <f t="shared" si="17"/>
        <v>0</v>
      </c>
      <c r="H52" s="50"/>
      <c r="I52" s="88"/>
      <c r="J52" s="52">
        <f t="shared" si="19"/>
        <v>0</v>
      </c>
      <c r="K52" s="50"/>
      <c r="L52" s="88"/>
      <c r="M52" s="53">
        <f t="shared" si="18"/>
        <v>0</v>
      </c>
      <c r="W52" s="5" t="s">
        <v>4</v>
      </c>
      <c r="X52" s="5" t="s">
        <v>38</v>
      </c>
      <c r="Y52" s="3" t="s">
        <v>60</v>
      </c>
    </row>
    <row r="53" spans="2:44" x14ac:dyDescent="0.3">
      <c r="B53" s="45"/>
      <c r="C53" s="46" t="s">
        <v>33</v>
      </c>
      <c r="D53" s="47"/>
      <c r="E53" s="86">
        <f t="shared" si="15"/>
        <v>4299358.0876792185</v>
      </c>
      <c r="F53" s="49"/>
      <c r="G53" s="87">
        <f t="shared" si="17"/>
        <v>150384.71776306149</v>
      </c>
      <c r="H53" s="50"/>
      <c r="I53" s="88"/>
      <c r="J53" s="52">
        <f t="shared" si="19"/>
        <v>4180014.204395703</v>
      </c>
      <c r="K53" s="50"/>
      <c r="L53" s="88"/>
      <c r="M53" s="53">
        <f t="shared" si="18"/>
        <v>31040.834479546276</v>
      </c>
      <c r="W53" s="5" t="s">
        <v>4</v>
      </c>
      <c r="X53" s="5" t="s">
        <v>38</v>
      </c>
      <c r="Y53" s="3" t="s">
        <v>61</v>
      </c>
    </row>
    <row r="54" spans="2:44" x14ac:dyDescent="0.3">
      <c r="B54" s="45"/>
      <c r="C54" s="46" t="s">
        <v>34</v>
      </c>
      <c r="D54" s="47"/>
      <c r="E54" s="86">
        <f t="shared" si="15"/>
        <v>60944.960841548214</v>
      </c>
      <c r="F54" s="49"/>
      <c r="G54" s="87">
        <f t="shared" si="17"/>
        <v>0</v>
      </c>
      <c r="H54" s="50"/>
      <c r="I54" s="88"/>
      <c r="J54" s="52">
        <f t="shared" si="19"/>
        <v>60973.728833395253</v>
      </c>
      <c r="K54" s="50"/>
      <c r="L54" s="88"/>
      <c r="M54" s="53">
        <f t="shared" si="18"/>
        <v>28.767991847035852</v>
      </c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59191259.747992381</v>
      </c>
      <c r="F55" s="59"/>
      <c r="G55" s="90">
        <f t="shared" si="17"/>
        <v>19010420.135328669</v>
      </c>
      <c r="H55" s="60"/>
      <c r="I55" s="91"/>
      <c r="J55" s="62">
        <f t="shared" si="19"/>
        <v>40212777.221251741</v>
      </c>
      <c r="K55" s="60"/>
      <c r="L55" s="91"/>
      <c r="M55" s="63">
        <f t="shared" si="18"/>
        <v>31937.608588026233</v>
      </c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85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99</v>
      </c>
      <c r="C58" s="64"/>
      <c r="D58" s="64"/>
      <c r="E58" s="64"/>
      <c r="F58" s="64"/>
      <c r="G58" s="64"/>
      <c r="H58" s="64"/>
      <c r="I58" s="11"/>
      <c r="J58" s="35"/>
      <c r="K58" s="11"/>
      <c r="L58" s="11"/>
      <c r="M58" s="11"/>
    </row>
    <row r="59" spans="2:44" x14ac:dyDescent="0.3">
      <c r="B59" s="64" t="s">
        <v>100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101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102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103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현행추정부채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2021-06-29T06:19:13Z</dcterms:modified>
</cp:coreProperties>
</file>