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result\"/>
    </mc:Choice>
  </mc:AlternateContent>
  <bookViews>
    <workbookView xWindow="240" yWindow="15" windowWidth="16095" windowHeight="9660"/>
  </bookViews>
  <sheets>
    <sheet name="일반_보험료부채" sheetId="1" r:id="rId1"/>
  </sheets>
  <calcPr calcId="162913"/>
</workbook>
</file>

<file path=xl/calcChain.xml><?xml version="1.0" encoding="utf-8"?>
<calcChain xmlns="http://schemas.openxmlformats.org/spreadsheetml/2006/main">
  <c r="M46" i="1" l="1"/>
  <c r="M45" i="1"/>
  <c r="M44" i="1"/>
  <c r="M43" i="1"/>
  <c r="J43" i="1" s="1"/>
  <c r="M42" i="1"/>
  <c r="M41" i="1"/>
  <c r="M40" i="1"/>
  <c r="M39" i="1"/>
  <c r="J39" i="1" s="1"/>
  <c r="M38" i="1"/>
  <c r="M37" i="1"/>
  <c r="M36" i="1"/>
  <c r="M35" i="1"/>
  <c r="J35" i="1" s="1"/>
  <c r="M34" i="1"/>
  <c r="M33" i="1"/>
  <c r="M32" i="1"/>
  <c r="M31" i="1"/>
  <c r="J31" i="1" s="1"/>
  <c r="M30" i="1"/>
  <c r="M29" i="1"/>
  <c r="M28" i="1"/>
  <c r="J46" i="1"/>
  <c r="J38" i="1"/>
  <c r="J29" i="1"/>
  <c r="K46" i="1"/>
  <c r="K45" i="1"/>
  <c r="J45" i="1" s="1"/>
  <c r="K44" i="1"/>
  <c r="K43" i="1"/>
  <c r="K42" i="1"/>
  <c r="J42" i="1" s="1"/>
  <c r="K41" i="1"/>
  <c r="J41" i="1" s="1"/>
  <c r="K40" i="1"/>
  <c r="K39" i="1"/>
  <c r="K38" i="1"/>
  <c r="K37" i="1"/>
  <c r="J37" i="1" s="1"/>
  <c r="K36" i="1"/>
  <c r="K35" i="1"/>
  <c r="K34" i="1"/>
  <c r="J34" i="1" s="1"/>
  <c r="K33" i="1"/>
  <c r="J33" i="1" s="1"/>
  <c r="K32" i="1"/>
  <c r="K31" i="1"/>
  <c r="K30" i="1"/>
  <c r="J30" i="1" s="1"/>
  <c r="K29" i="1"/>
  <c r="K28" i="1"/>
  <c r="L27" i="1"/>
  <c r="K22" i="1"/>
  <c r="K21" i="1"/>
  <c r="K20" i="1"/>
  <c r="J20" i="1" s="1"/>
  <c r="K19" i="1"/>
  <c r="K18" i="1"/>
  <c r="K17" i="1"/>
  <c r="J17" i="1" s="1"/>
  <c r="K16" i="1"/>
  <c r="J16" i="1" s="1"/>
  <c r="K15" i="1"/>
  <c r="J15" i="1" s="1"/>
  <c r="K14" i="1"/>
  <c r="K13" i="1"/>
  <c r="K12" i="1"/>
  <c r="K11" i="1"/>
  <c r="J11" i="1" s="1"/>
  <c r="K10" i="1"/>
  <c r="K9" i="1"/>
  <c r="J9" i="1" s="1"/>
  <c r="K8" i="1"/>
  <c r="J8" i="1" s="1"/>
  <c r="K7" i="1"/>
  <c r="J7" i="1" s="1"/>
  <c r="K6" i="1"/>
  <c r="J6" i="1" s="1"/>
  <c r="K5" i="1"/>
  <c r="J5" i="1" s="1"/>
  <c r="K4" i="1"/>
  <c r="J4" i="1" s="1"/>
  <c r="J19" i="1"/>
  <c r="J10" i="1"/>
  <c r="J12" i="1"/>
  <c r="J13" i="1"/>
  <c r="J14" i="1"/>
  <c r="J18" i="1"/>
  <c r="J21" i="1"/>
  <c r="J22" i="1"/>
  <c r="L3" i="1"/>
  <c r="J32" i="1" l="1"/>
  <c r="J36" i="1"/>
  <c r="J40" i="1"/>
  <c r="J44" i="1"/>
  <c r="M27" i="1"/>
  <c r="J28" i="1"/>
  <c r="K27" i="1"/>
  <c r="K3" i="1"/>
  <c r="J3" i="1"/>
  <c r="J27" i="1" l="1"/>
</calcChain>
</file>

<file path=xl/sharedStrings.xml><?xml version="1.0" encoding="utf-8"?>
<sst xmlns="http://schemas.openxmlformats.org/spreadsheetml/2006/main" count="232" uniqueCount="56">
  <si>
    <t>RRNR_DVCD</t>
  </si>
  <si>
    <t>DMFR_DVCD</t>
  </si>
  <si>
    <t>BOZ_CD</t>
  </si>
  <si>
    <t>PV_LIAB_PRM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</si>
  <si>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</si>
  <si>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</si>
  <si>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</si>
  <si>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</si>
  <si>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</si>
  <si>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</si>
  <si>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</si>
  <si>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</si>
  <si>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</si>
  <si>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</si>
  <si>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</si>
  <si>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</si>
  <si>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</si>
  <si>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</si>
  <si>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</si>
  <si>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</si>
  <si>
    <t>보험료부채</t>
  </si>
  <si>
    <t>준비금부채</t>
  </si>
  <si>
    <t>합계</t>
    <phoneticPr fontId="4" type="noConversion"/>
  </si>
  <si>
    <t>02. 기술/국내</t>
    <phoneticPr fontId="4" type="noConversion"/>
  </si>
  <si>
    <t>03. 종합/국내</t>
    <phoneticPr fontId="4" type="noConversion"/>
  </si>
  <si>
    <t>04. 해상/국내</t>
    <phoneticPr fontId="4" type="noConversion"/>
  </si>
  <si>
    <t>05. 근재/국내</t>
    <phoneticPr fontId="4" type="noConversion"/>
  </si>
  <si>
    <t>06. 책임/국내</t>
    <phoneticPr fontId="4" type="noConversion"/>
  </si>
  <si>
    <t>07. 상해/국내</t>
    <phoneticPr fontId="4" type="noConversion"/>
  </si>
  <si>
    <t>08. 외국인상해/국내</t>
    <phoneticPr fontId="4" type="noConversion"/>
  </si>
  <si>
    <t>09. 농작물재해보상/국내</t>
    <phoneticPr fontId="4" type="noConversion"/>
  </si>
  <si>
    <t>10. 일반기타/국내</t>
  </si>
  <si>
    <t>11. 개인용자동차(인담보)/국내</t>
  </si>
  <si>
    <t>12. 개인용자동차(물담보)/국내</t>
  </si>
  <si>
    <t>13. 업무용자동차(인담보)/국내</t>
  </si>
  <si>
    <t>14. 업무용자동차(물담보)/국내</t>
  </si>
  <si>
    <t>15. 영업용자동차(인담보)/국내</t>
  </si>
  <si>
    <t>16. 영업용자동차(물담보)/국내</t>
  </si>
  <si>
    <t>17. 자동차기타/국내</t>
  </si>
  <si>
    <t>18. 보증/국내</t>
  </si>
  <si>
    <t>19. 해외</t>
  </si>
  <si>
    <t>포트폴리오</t>
    <phoneticPr fontId="4" type="noConversion"/>
  </si>
  <si>
    <t>3. 일반손해보험</t>
    <phoneticPr fontId="4" type="noConversion"/>
  </si>
  <si>
    <t>01. 화재/국내</t>
    <phoneticPr fontId="4" type="noConversion"/>
  </si>
  <si>
    <t>04</t>
    <phoneticPr fontId="3" type="noConversion"/>
  </si>
  <si>
    <t>01</t>
    <phoneticPr fontId="3" type="noConversion"/>
  </si>
  <si>
    <t>02</t>
    <phoneticPr fontId="3" type="noConversion"/>
  </si>
  <si>
    <t>#</t>
    <phoneticPr fontId="3" type="noConversion"/>
  </si>
  <si>
    <t>A008</t>
    <phoneticPr fontId="3" type="noConversion"/>
  </si>
  <si>
    <t>LOSS_ADJ_PRM</t>
    <phoneticPr fontId="3" type="noConversion"/>
  </si>
  <si>
    <t>현행추정부채(원보험)</t>
    <phoneticPr fontId="3" type="noConversion"/>
  </si>
  <si>
    <t>03</t>
    <phoneticPr fontId="3" type="noConversion"/>
  </si>
  <si>
    <t>합계</t>
    <phoneticPr fontId="4" type="noConversion"/>
  </si>
  <si>
    <t>(손실조정)</t>
  </si>
  <si>
    <t>재보험자산</t>
    <phoneticPr fontId="3" type="noConversion"/>
  </si>
  <si>
    <t>↓ 준비금부채 손실조정 추가 반영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</si>
</sst>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0_-;_-@_-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굴림체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indent="1"/>
    </xf>
    <xf numFmtId="176" fontId="5" fillId="0" borderId="11" xfId="0" applyNumberFormat="1" applyFont="1" applyBorder="1" applyAlignment="1">
      <alignment vertical="center"/>
    </xf>
    <xf numFmtId="176" fontId="5" fillId="0" borderId="12" xfId="0" applyNumberFormat="1" applyFont="1" applyBorder="1" applyAlignment="1">
      <alignment vertical="center"/>
    </xf>
    <xf numFmtId="176" fontId="5" fillId="0" borderId="13" xfId="0" applyNumberFormat="1" applyFont="1" applyBorder="1" applyAlignment="1">
      <alignment vertical="center"/>
    </xf>
    <xf numFmtId="176" fontId="5" fillId="0" borderId="14" xfId="0" applyNumberFormat="1" applyFont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176" fontId="5" fillId="0" borderId="1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5" fillId="2" borderId="17" xfId="0" applyNumberFormat="1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176" fontId="5" fillId="0" borderId="20" xfId="0" applyNumberFormat="1" applyFont="1" applyBorder="1" applyAlignment="1">
      <alignment vertical="center"/>
    </xf>
    <xf numFmtId="176" fontId="5" fillId="0" borderId="22" xfId="0" applyNumberFormat="1" applyFont="1" applyBorder="1" applyAlignment="1">
      <alignment vertical="center"/>
    </xf>
    <xf numFmtId="176" fontId="5" fillId="2" borderId="21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 indent="2"/>
    </xf>
    <xf numFmtId="0" fontId="5" fillId="0" borderId="20" xfId="0" applyFont="1" applyFill="1" applyBorder="1" applyAlignment="1">
      <alignment horizontal="left" vertical="center" indent="2"/>
    </xf>
    <xf numFmtId="176" fontId="5" fillId="2" borderId="6" xfId="0" applyNumberFormat="1" applyFont="1" applyFill="1" applyBorder="1" applyAlignment="1">
      <alignment vertical="center"/>
    </xf>
    <xf numFmtId="176" fontId="5" fillId="2" borderId="23" xfId="0" applyNumberFormat="1" applyFont="1" applyFill="1" applyBorder="1" applyAlignment="1">
      <alignment vertical="center"/>
    </xf>
    <xf numFmtId="0" fontId="0" fillId="3" borderId="0" xfId="0" applyFill="1"/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76" fontId="5" fillId="0" borderId="27" xfId="0" applyNumberFormat="1" applyFont="1" applyBorder="1" applyAlignment="1">
      <alignment vertical="center"/>
    </xf>
    <xf numFmtId="176" fontId="5" fillId="2" borderId="18" xfId="0" applyNumberFormat="1" applyFont="1" applyFill="1" applyBorder="1" applyAlignment="1">
      <alignment vertical="center"/>
    </xf>
    <xf numFmtId="176" fontId="5" fillId="2" borderId="19" xfId="0" applyNumberFormat="1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F16" zoomScale="85" zoomScaleNormal="85" workbookViewId="0">
      <selection activeCell="J25" sqref="J25:M25"/>
    </sheetView>
  </sheetViews>
  <sheetFormatPr defaultRowHeight="16.5" x14ac:dyDescent="0.3"/>
  <cols>
    <col min="1" max="1" width="13.25" bestFit="1" customWidth="1"/>
    <col min="2" max="2" width="13.375" bestFit="1" customWidth="1"/>
    <col min="4" max="4" width="14.375" bestFit="1" customWidth="1"/>
    <col min="5" max="5" width="15.875" bestFit="1" customWidth="1"/>
    <col min="8" max="8" width="4.5" customWidth="1"/>
    <col min="9" max="9" width="32.75" bestFit="1" customWidth="1"/>
    <col min="10" max="10" width="15" bestFit="1" customWidth="1"/>
    <col min="11" max="11" width="18.375" bestFit="1" customWidth="1"/>
    <col min="12" max="12" width="12.625" bestFit="1" customWidth="1"/>
    <col min="13" max="13" width="12.625" customWidth="1"/>
    <col min="16" max="16" width="12.5" bestFit="1" customWidth="1"/>
    <col min="17" max="17" width="12.875" bestFit="1" customWidth="1"/>
    <col min="18" max="18" width="8.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H1" s="41" t="s">
        <v>41</v>
      </c>
      <c r="I1" s="42"/>
      <c r="J1" s="33" t="s">
        <v>50</v>
      </c>
      <c r="K1" s="34"/>
      <c r="L1" s="32"/>
      <c r="M1" s="35"/>
    </row>
    <row r="2" spans="1:18" x14ac:dyDescent="0.3">
      <c r="A2" s="25" t="s">
        <v>4</v>
      </c>
      <c r="B2" s="25" t="s">
        <v>6</v>
      </c>
      <c r="C2" s="25" t="s">
        <v>8</v>
      </c>
      <c r="D2" s="25">
        <v>1675059796.6562049</v>
      </c>
      <c r="E2" s="25">
        <v>881068.95117164892</v>
      </c>
      <c r="H2" s="36"/>
      <c r="I2" s="43"/>
      <c r="J2" s="4" t="s">
        <v>22</v>
      </c>
      <c r="K2" s="3" t="s">
        <v>20</v>
      </c>
      <c r="L2" s="5" t="s">
        <v>21</v>
      </c>
    </row>
    <row r="3" spans="1:18" x14ac:dyDescent="0.3">
      <c r="A3" s="25" t="s">
        <v>4</v>
      </c>
      <c r="B3" s="25" t="s">
        <v>6</v>
      </c>
      <c r="C3" s="25" t="s">
        <v>9</v>
      </c>
      <c r="D3" s="25">
        <v>5441385057.767767</v>
      </c>
      <c r="E3" s="25">
        <v>2642522.7868117099</v>
      </c>
      <c r="H3" s="20" t="s">
        <v>42</v>
      </c>
      <c r="I3" s="6"/>
      <c r="J3" s="9">
        <f>SUM(J4:J22)</f>
        <v>346746739.36241877</v>
      </c>
      <c r="K3" s="8">
        <f t="shared" ref="K3:L3" si="0">SUM(K4:K22)</f>
        <v>346746739.36241877</v>
      </c>
      <c r="L3" s="10">
        <f t="shared" si="0"/>
        <v>0</v>
      </c>
      <c r="P3" s="30" t="s">
        <v>0</v>
      </c>
      <c r="Q3" s="30" t="s">
        <v>1</v>
      </c>
      <c r="R3" s="31" t="s">
        <v>2</v>
      </c>
    </row>
    <row r="4" spans="1:18" x14ac:dyDescent="0.3">
      <c r="A4" s="25" t="s">
        <v>4</v>
      </c>
      <c r="B4" s="25" t="s">
        <v>6</v>
      </c>
      <c r="C4" s="25" t="s">
        <v>10</v>
      </c>
      <c r="D4" s="25">
        <v>23496717003.519951</v>
      </c>
      <c r="E4" s="25">
        <v>50822753.502576098</v>
      </c>
      <c r="H4" s="21"/>
      <c r="I4" s="11" t="s">
        <v>43</v>
      </c>
      <c r="J4" s="13">
        <f>K4+L4</f>
        <v>10478555.359198691</v>
      </c>
      <c r="K4" s="14">
        <f>SUMIFS($D:$D,$A:$A,$P4,$B:$B,$Q4,$C:$C,$R4)/1000</f>
        <v>10478555.359198691</v>
      </c>
      <c r="L4" s="23"/>
      <c r="P4" s="28" t="s">
        <v>44</v>
      </c>
      <c r="Q4" s="28" t="s">
        <v>45</v>
      </c>
      <c r="R4" s="26" t="s">
        <v>8</v>
      </c>
    </row>
    <row r="5" spans="1:18" x14ac:dyDescent="0.3">
      <c r="A5" s="25" t="s">
        <v>4</v>
      </c>
      <c r="B5" s="25" t="s">
        <v>6</v>
      </c>
      <c r="C5" s="25" t="s">
        <v>11</v>
      </c>
      <c r="D5" s="25">
        <v>9442207707.7130375</v>
      </c>
      <c r="E5" s="25">
        <v>14039672.62304705</v>
      </c>
      <c r="H5" s="21"/>
      <c r="I5" s="15" t="s">
        <v>23</v>
      </c>
      <c r="J5" s="13">
        <f t="shared" ref="J5:J22" si="1">K5+L5</f>
        <v>10582060.289357571</v>
      </c>
      <c r="K5" s="14">
        <f>SUMIFS($D:$D,$A:$A,$P5,$B:$B,$Q5,$C:$C,$R5)/1000</f>
        <v>10582060.289357571</v>
      </c>
      <c r="L5" s="23"/>
      <c r="P5" s="28" t="s">
        <v>44</v>
      </c>
      <c r="Q5" s="28" t="s">
        <v>45</v>
      </c>
      <c r="R5" s="26" t="s">
        <v>9</v>
      </c>
    </row>
    <row r="6" spans="1:18" x14ac:dyDescent="0.3">
      <c r="A6" s="25" t="s">
        <v>4</v>
      </c>
      <c r="B6" s="25" t="s">
        <v>6</v>
      </c>
      <c r="C6" s="25" t="s">
        <v>12</v>
      </c>
      <c r="D6" s="25">
        <v>733112900.19240582</v>
      </c>
      <c r="E6" s="25">
        <v>286123.5365755696</v>
      </c>
      <c r="H6" s="21"/>
      <c r="I6" s="15" t="s">
        <v>24</v>
      </c>
      <c r="J6" s="13">
        <f t="shared" si="1"/>
        <v>48551500.136720933</v>
      </c>
      <c r="K6" s="14">
        <f>SUMIFS($D:$D,$A:$A,$P6,$B:$B,$Q6,$C:$C,$R6)/1000</f>
        <v>48551500.136720933</v>
      </c>
      <c r="L6" s="23"/>
      <c r="P6" s="28" t="s">
        <v>44</v>
      </c>
      <c r="Q6" s="28" t="s">
        <v>45</v>
      </c>
      <c r="R6" s="26" t="s">
        <v>10</v>
      </c>
    </row>
    <row r="7" spans="1:18" x14ac:dyDescent="0.3">
      <c r="A7" s="25" t="s">
        <v>4</v>
      </c>
      <c r="B7" s="25" t="s">
        <v>6</v>
      </c>
      <c r="C7" s="25" t="s">
        <v>13</v>
      </c>
      <c r="D7" s="25">
        <v>19151590047.909199</v>
      </c>
      <c r="E7" s="25">
        <v>8508008.5763908718</v>
      </c>
      <c r="H7" s="21"/>
      <c r="I7" s="15" t="s">
        <v>25</v>
      </c>
      <c r="J7" s="13">
        <f t="shared" si="1"/>
        <v>12107121.99077319</v>
      </c>
      <c r="K7" s="14">
        <f>SUMIFS($D:$D,$A:$A,$P7,$B:$B,$Q7,$C:$C,$R7)/1000</f>
        <v>12107121.99077319</v>
      </c>
      <c r="L7" s="23"/>
      <c r="P7" s="28" t="s">
        <v>44</v>
      </c>
      <c r="Q7" s="28" t="s">
        <v>45</v>
      </c>
      <c r="R7" s="26" t="s">
        <v>11</v>
      </c>
    </row>
    <row r="8" spans="1:18" x14ac:dyDescent="0.3">
      <c r="A8" s="25" t="s">
        <v>4</v>
      </c>
      <c r="B8" s="25" t="s">
        <v>6</v>
      </c>
      <c r="C8" s="25" t="s">
        <v>14</v>
      </c>
      <c r="D8" s="25">
        <v>23683563151.23521</v>
      </c>
      <c r="E8" s="25">
        <v>13548852.50312121</v>
      </c>
      <c r="H8" s="21"/>
      <c r="I8" s="15" t="s">
        <v>26</v>
      </c>
      <c r="J8" s="13">
        <f t="shared" si="1"/>
        <v>4120593.3959415019</v>
      </c>
      <c r="K8" s="14">
        <f>SUMIFS($D:$D,$A:$A,$P8,$B:$B,$Q8,$C:$C,$R8)/1000</f>
        <v>4120593.3959415019</v>
      </c>
      <c r="L8" s="23"/>
      <c r="P8" s="28" t="s">
        <v>44</v>
      </c>
      <c r="Q8" s="28" t="s">
        <v>45</v>
      </c>
      <c r="R8" s="26" t="s">
        <v>12</v>
      </c>
    </row>
    <row r="9" spans="1:18" x14ac:dyDescent="0.3">
      <c r="A9" s="25" t="s">
        <v>4</v>
      </c>
      <c r="B9" s="25" t="s">
        <v>6</v>
      </c>
      <c r="C9" s="25" t="s">
        <v>15</v>
      </c>
      <c r="D9" s="25">
        <v>4209244440.060318</v>
      </c>
      <c r="E9" s="25">
        <v>2084732.887754299</v>
      </c>
      <c r="H9" s="21"/>
      <c r="I9" s="15" t="s">
        <v>27</v>
      </c>
      <c r="J9" s="13">
        <f t="shared" si="1"/>
        <v>35426901.702215433</v>
      </c>
      <c r="K9" s="14">
        <f>SUMIFS($D:$D,$A:$A,$P9,$B:$B,$Q9,$C:$C,$R9)/1000</f>
        <v>35426901.702215433</v>
      </c>
      <c r="L9" s="23"/>
      <c r="P9" s="28" t="s">
        <v>44</v>
      </c>
      <c r="Q9" s="28" t="s">
        <v>45</v>
      </c>
      <c r="R9" s="26" t="s">
        <v>13</v>
      </c>
    </row>
    <row r="10" spans="1:18" x14ac:dyDescent="0.3">
      <c r="A10" s="25" t="s">
        <v>4</v>
      </c>
      <c r="B10" s="25" t="s">
        <v>6</v>
      </c>
      <c r="C10" s="25" t="s">
        <v>16</v>
      </c>
      <c r="D10" s="25">
        <v>28701150420.991009</v>
      </c>
      <c r="E10" s="25">
        <v>11220115.21007573</v>
      </c>
      <c r="H10" s="21"/>
      <c r="I10" s="15" t="s">
        <v>28</v>
      </c>
      <c r="J10" s="13">
        <f t="shared" si="1"/>
        <v>80779759.17383641</v>
      </c>
      <c r="K10" s="14">
        <f>SUMIFS($D:$D,$A:$A,$P10,$B:$B,$Q10,$C:$C,$R10)/1000</f>
        <v>80779759.17383641</v>
      </c>
      <c r="L10" s="23"/>
      <c r="P10" s="28" t="s">
        <v>44</v>
      </c>
      <c r="Q10" s="28" t="s">
        <v>45</v>
      </c>
      <c r="R10" s="26" t="s">
        <v>14</v>
      </c>
    </row>
    <row r="11" spans="1:18" x14ac:dyDescent="0.3">
      <c r="A11" s="25" t="s">
        <v>4</v>
      </c>
      <c r="B11" s="25" t="s">
        <v>6</v>
      </c>
      <c r="C11" s="25" t="s">
        <v>17</v>
      </c>
      <c r="D11" s="25">
        <v>-4668171.313622484</v>
      </c>
      <c r="E11" s="25">
        <v>-2312.0278239389982</v>
      </c>
      <c r="H11" s="21"/>
      <c r="I11" s="15" t="s">
        <v>29</v>
      </c>
      <c r="J11" s="13">
        <f t="shared" si="1"/>
        <v>4134375.1262587453</v>
      </c>
      <c r="K11" s="14">
        <f>SUMIFS($D:$D,$A:$A,$P11,$B:$B,$Q11,$C:$C,$R11)/1000</f>
        <v>4134375.1262587453</v>
      </c>
      <c r="L11" s="23"/>
      <c r="P11" s="28" t="s">
        <v>44</v>
      </c>
      <c r="Q11" s="28" t="s">
        <v>45</v>
      </c>
      <c r="R11" s="26" t="s">
        <v>48</v>
      </c>
    </row>
    <row r="12" spans="1:18" x14ac:dyDescent="0.3">
      <c r="A12" s="25" t="s">
        <v>4</v>
      </c>
      <c r="B12" s="25" t="s">
        <v>7</v>
      </c>
      <c r="C12" s="25" t="s">
        <v>18</v>
      </c>
      <c r="D12" s="25">
        <v>22091445600.013889</v>
      </c>
      <c r="E12" s="25">
        <v>22361022.754658889</v>
      </c>
      <c r="H12" s="21"/>
      <c r="I12" s="15" t="s">
        <v>30</v>
      </c>
      <c r="J12" s="13">
        <f t="shared" si="1"/>
        <v>5881854.9273570655</v>
      </c>
      <c r="K12" s="14">
        <f>SUMIFS($D:$D,$A:$A,$P12,$B:$B,$Q12,$C:$C,$R12)/1000</f>
        <v>5881854.9273570655</v>
      </c>
      <c r="L12" s="23"/>
      <c r="P12" s="28" t="s">
        <v>44</v>
      </c>
      <c r="Q12" s="28" t="s">
        <v>45</v>
      </c>
      <c r="R12" s="26" t="s">
        <v>15</v>
      </c>
    </row>
    <row r="13" spans="1:18" x14ac:dyDescent="0.3">
      <c r="A13" s="25" t="s">
        <v>5</v>
      </c>
      <c r="B13" s="25" t="s">
        <v>6</v>
      </c>
      <c r="C13" s="25" t="s">
        <v>8</v>
      </c>
      <c r="D13" s="25">
        <v>10478555359.19869</v>
      </c>
      <c r="E13" s="25">
        <v>0</v>
      </c>
      <c r="H13" s="21"/>
      <c r="I13" s="15" t="s">
        <v>31</v>
      </c>
      <c r="J13" s="13">
        <f t="shared" si="1"/>
        <v>50864685.416506149</v>
      </c>
      <c r="K13" s="14">
        <f>SUMIFS($D:$D,$A:$A,$P13,$B:$B,$Q13,$C:$C,$R13)/1000</f>
        <v>50864685.416506149</v>
      </c>
      <c r="L13" s="23"/>
      <c r="P13" s="28" t="s">
        <v>44</v>
      </c>
      <c r="Q13" s="28" t="s">
        <v>45</v>
      </c>
      <c r="R13" s="26" t="s">
        <v>16</v>
      </c>
    </row>
    <row r="14" spans="1:18" x14ac:dyDescent="0.3">
      <c r="A14" s="25" t="s">
        <v>5</v>
      </c>
      <c r="B14" s="25" t="s">
        <v>6</v>
      </c>
      <c r="C14" s="25" t="s">
        <v>9</v>
      </c>
      <c r="D14" s="25">
        <v>10582060289.357571</v>
      </c>
      <c r="E14" s="25">
        <v>0</v>
      </c>
      <c r="H14" s="21"/>
      <c r="I14" s="15" t="s">
        <v>32</v>
      </c>
      <c r="J14" s="13">
        <f t="shared" si="1"/>
        <v>0</v>
      </c>
      <c r="K14" s="14">
        <f>SUMIFS($D:$D,$A:$A,$P14,$B:$B,$Q14,$C:$C,$R14)/1000</f>
        <v>0</v>
      </c>
      <c r="L14" s="23"/>
      <c r="P14" s="28" t="s">
        <v>44</v>
      </c>
      <c r="Q14" s="28" t="s">
        <v>45</v>
      </c>
      <c r="R14" s="26"/>
    </row>
    <row r="15" spans="1:18" x14ac:dyDescent="0.3">
      <c r="A15" s="25" t="s">
        <v>5</v>
      </c>
      <c r="B15" s="25" t="s">
        <v>6</v>
      </c>
      <c r="C15" s="25" t="s">
        <v>10</v>
      </c>
      <c r="D15" s="25">
        <v>48551500136.720932</v>
      </c>
      <c r="E15" s="25">
        <v>0</v>
      </c>
      <c r="H15" s="21"/>
      <c r="I15" s="15" t="s">
        <v>33</v>
      </c>
      <c r="J15" s="13">
        <f t="shared" si="1"/>
        <v>0</v>
      </c>
      <c r="K15" s="14">
        <f>SUMIFS($D:$D,$A:$A,$P15,$B:$B,$Q15,$C:$C,$R15)/1000</f>
        <v>0</v>
      </c>
      <c r="L15" s="23"/>
      <c r="P15" s="28" t="s">
        <v>44</v>
      </c>
      <c r="Q15" s="28" t="s">
        <v>45</v>
      </c>
      <c r="R15" s="26"/>
    </row>
    <row r="16" spans="1:18" x14ac:dyDescent="0.3">
      <c r="A16" s="25" t="s">
        <v>5</v>
      </c>
      <c r="B16" s="25" t="s">
        <v>6</v>
      </c>
      <c r="C16" s="25" t="s">
        <v>11</v>
      </c>
      <c r="D16" s="25">
        <v>12107121990.77319</v>
      </c>
      <c r="E16" s="25">
        <v>0</v>
      </c>
      <c r="H16" s="21"/>
      <c r="I16" s="15" t="s">
        <v>34</v>
      </c>
      <c r="J16" s="13">
        <f t="shared" si="1"/>
        <v>0</v>
      </c>
      <c r="K16" s="14">
        <f>SUMIFS($D:$D,$A:$A,$P16,$B:$B,$Q16,$C:$C,$R16)/1000</f>
        <v>0</v>
      </c>
      <c r="L16" s="23"/>
      <c r="P16" s="28" t="s">
        <v>44</v>
      </c>
      <c r="Q16" s="28" t="s">
        <v>45</v>
      </c>
      <c r="R16" s="26"/>
    </row>
    <row r="17" spans="1:18" x14ac:dyDescent="0.3">
      <c r="A17" s="25" t="s">
        <v>5</v>
      </c>
      <c r="B17" s="25" t="s">
        <v>6</v>
      </c>
      <c r="C17" s="25" t="s">
        <v>12</v>
      </c>
      <c r="D17" s="25">
        <v>4120593395.9415021</v>
      </c>
      <c r="E17" s="25">
        <v>0</v>
      </c>
      <c r="H17" s="21"/>
      <c r="I17" s="15" t="s">
        <v>35</v>
      </c>
      <c r="J17" s="13">
        <f t="shared" si="1"/>
        <v>0</v>
      </c>
      <c r="K17" s="14">
        <f>SUMIFS($D:$D,$A:$A,$P17,$B:$B,$Q17,$C:$C,$R17)/1000</f>
        <v>0</v>
      </c>
      <c r="L17" s="23"/>
      <c r="P17" s="28" t="s">
        <v>44</v>
      </c>
      <c r="Q17" s="28" t="s">
        <v>45</v>
      </c>
      <c r="R17" s="26"/>
    </row>
    <row r="18" spans="1:18" x14ac:dyDescent="0.3">
      <c r="A18" s="25" t="s">
        <v>5</v>
      </c>
      <c r="B18" s="25" t="s">
        <v>6</v>
      </c>
      <c r="C18" s="25" t="s">
        <v>13</v>
      </c>
      <c r="D18" s="25">
        <v>35426901702.215431</v>
      </c>
      <c r="E18" s="25">
        <v>0</v>
      </c>
      <c r="H18" s="21"/>
      <c r="I18" s="15" t="s">
        <v>36</v>
      </c>
      <c r="J18" s="13">
        <f t="shared" si="1"/>
        <v>0</v>
      </c>
      <c r="K18" s="14">
        <f>SUMIFS($D:$D,$A:$A,$P18,$B:$B,$Q18,$C:$C,$R18)/1000</f>
        <v>0</v>
      </c>
      <c r="L18" s="23"/>
      <c r="P18" s="28" t="s">
        <v>44</v>
      </c>
      <c r="Q18" s="28" t="s">
        <v>45</v>
      </c>
      <c r="R18" s="26"/>
    </row>
    <row r="19" spans="1:18" x14ac:dyDescent="0.3">
      <c r="A19" s="25" t="s">
        <v>5</v>
      </c>
      <c r="B19" s="25" t="s">
        <v>6</v>
      </c>
      <c r="C19" s="25" t="s">
        <v>14</v>
      </c>
      <c r="D19" s="25">
        <v>80779759173.836411</v>
      </c>
      <c r="E19" s="25">
        <v>0</v>
      </c>
      <c r="H19" s="21"/>
      <c r="I19" s="15" t="s">
        <v>37</v>
      </c>
      <c r="J19" s="13">
        <f t="shared" si="1"/>
        <v>0</v>
      </c>
      <c r="K19" s="14">
        <f>SUMIFS($D:$D,$A:$A,$P19,$B:$B,$Q19,$C:$C,$R19)/1000</f>
        <v>0</v>
      </c>
      <c r="L19" s="23"/>
      <c r="P19" s="28" t="s">
        <v>44</v>
      </c>
      <c r="Q19" s="28" t="s">
        <v>45</v>
      </c>
      <c r="R19" s="26"/>
    </row>
    <row r="20" spans="1:18" x14ac:dyDescent="0.3">
      <c r="A20" s="25" t="s">
        <v>5</v>
      </c>
      <c r="B20" s="25" t="s">
        <v>6</v>
      </c>
      <c r="C20" s="25" t="s">
        <v>19</v>
      </c>
      <c r="D20" s="25">
        <v>4134375126.2587452</v>
      </c>
      <c r="E20" s="25">
        <v>0</v>
      </c>
      <c r="H20" s="21"/>
      <c r="I20" s="15" t="s">
        <v>38</v>
      </c>
      <c r="J20" s="13">
        <f t="shared" si="1"/>
        <v>0</v>
      </c>
      <c r="K20" s="14">
        <f>SUMIFS($D:$D,$A:$A,$P20,$B:$B,$Q20,$C:$C,$R20)/1000</f>
        <v>0</v>
      </c>
      <c r="L20" s="23"/>
      <c r="P20" s="28" t="s">
        <v>44</v>
      </c>
      <c r="Q20" s="28" t="s">
        <v>45</v>
      </c>
      <c r="R20" s="26"/>
    </row>
    <row r="21" spans="1:18" x14ac:dyDescent="0.3">
      <c r="A21" s="25" t="s">
        <v>5</v>
      </c>
      <c r="B21" s="25" t="s">
        <v>6</v>
      </c>
      <c r="C21" s="25" t="s">
        <v>15</v>
      </c>
      <c r="D21" s="25">
        <v>5881854927.3570652</v>
      </c>
      <c r="E21" s="25">
        <v>0</v>
      </c>
      <c r="H21" s="21"/>
      <c r="I21" s="15" t="s">
        <v>39</v>
      </c>
      <c r="J21" s="13">
        <f t="shared" si="1"/>
        <v>-2273.2457612867702</v>
      </c>
      <c r="K21" s="14">
        <f>SUMIFS($D:$D,$A:$A,$P21,$B:$B,$Q21,$C:$C,$R21)/1000</f>
        <v>-2273.2457612867702</v>
      </c>
      <c r="L21" s="23"/>
      <c r="P21" s="28" t="s">
        <v>44</v>
      </c>
      <c r="Q21" s="28" t="s">
        <v>45</v>
      </c>
      <c r="R21" s="26" t="s">
        <v>17</v>
      </c>
    </row>
    <row r="22" spans="1:18" x14ac:dyDescent="0.3">
      <c r="A22" s="25" t="s">
        <v>5</v>
      </c>
      <c r="B22" s="25" t="s">
        <v>6</v>
      </c>
      <c r="C22" s="25" t="s">
        <v>16</v>
      </c>
      <c r="D22" s="25">
        <v>50864685416.506149</v>
      </c>
      <c r="E22" s="25">
        <v>0</v>
      </c>
      <c r="H22" s="22"/>
      <c r="I22" s="16" t="s">
        <v>40</v>
      </c>
      <c r="J22" s="18">
        <f t="shared" si="1"/>
        <v>83821605.090014353</v>
      </c>
      <c r="K22" s="19">
        <f>SUMIFS($D:$D,$A:$A,$P22,$B:$B,$Q22,$C:$C,$R22)/1000</f>
        <v>83821605.090014353</v>
      </c>
      <c r="L22" s="24"/>
      <c r="P22" s="29" t="s">
        <v>44</v>
      </c>
      <c r="Q22" s="29" t="s">
        <v>46</v>
      </c>
      <c r="R22" s="27" t="s">
        <v>47</v>
      </c>
    </row>
    <row r="23" spans="1:18" x14ac:dyDescent="0.3">
      <c r="A23" s="25" t="s">
        <v>5</v>
      </c>
      <c r="B23" s="25" t="s">
        <v>6</v>
      </c>
      <c r="C23" s="25" t="s">
        <v>17</v>
      </c>
      <c r="D23" s="25">
        <v>-2273245.76128677</v>
      </c>
      <c r="E23" s="25">
        <v>0</v>
      </c>
    </row>
    <row r="24" spans="1:18" x14ac:dyDescent="0.3">
      <c r="A24" s="25" t="s">
        <v>5</v>
      </c>
      <c r="B24" s="25" t="s">
        <v>7</v>
      </c>
      <c r="C24" s="25" t="s">
        <v>18</v>
      </c>
      <c r="D24" s="25">
        <v>83821605090.014359</v>
      </c>
      <c r="E24" s="25">
        <v>0</v>
      </c>
      <c r="M24" s="44" t="s">
        <v>55</v>
      </c>
    </row>
    <row r="25" spans="1:18" x14ac:dyDescent="0.3">
      <c r="H25" s="41" t="s">
        <v>41</v>
      </c>
      <c r="I25" s="42"/>
      <c r="J25" s="33" t="s">
        <v>54</v>
      </c>
      <c r="K25" s="34"/>
      <c r="L25" s="34"/>
      <c r="M25" s="32"/>
    </row>
    <row r="26" spans="1:18" x14ac:dyDescent="0.3">
      <c r="H26" s="36"/>
      <c r="I26" s="43"/>
      <c r="J26" s="2" t="s">
        <v>52</v>
      </c>
      <c r="K26" s="3" t="s">
        <v>20</v>
      </c>
      <c r="L26" s="3" t="s">
        <v>21</v>
      </c>
      <c r="M26" s="37" t="s">
        <v>53</v>
      </c>
    </row>
    <row r="27" spans="1:18" x14ac:dyDescent="0.3">
      <c r="H27" s="20" t="s">
        <v>42</v>
      </c>
      <c r="I27" s="6"/>
      <c r="J27" s="7">
        <f>SUM(J28:J46)</f>
        <v>138494415.39344099</v>
      </c>
      <c r="K27" s="8">
        <f t="shared" ref="K27:M27" si="2">SUM(K28:K46)</f>
        <v>138620807.95474535</v>
      </c>
      <c r="L27" s="8">
        <f t="shared" si="2"/>
        <v>0</v>
      </c>
      <c r="M27" s="38">
        <f t="shared" si="2"/>
        <v>126392.56130435914</v>
      </c>
      <c r="P27" s="30" t="s">
        <v>0</v>
      </c>
      <c r="Q27" s="30" t="s">
        <v>1</v>
      </c>
      <c r="R27" s="31" t="s">
        <v>2</v>
      </c>
    </row>
    <row r="28" spans="1:18" x14ac:dyDescent="0.3">
      <c r="H28" s="21"/>
      <c r="I28" s="11" t="s">
        <v>43</v>
      </c>
      <c r="J28" s="12">
        <f t="shared" ref="J28:J29" si="3">K28+L28-M28</f>
        <v>1674178.7277050333</v>
      </c>
      <c r="K28" s="14">
        <f>SUMIFS($D:$D,$A:$A,$P28,$B:$B,$Q28,$C:$C,$R28)/1000</f>
        <v>1675059.7966562049</v>
      </c>
      <c r="L28" s="14"/>
      <c r="M28" s="39">
        <f>SUMIFS($E:$E,$A:$A,$P28,$B:$B,$Q28,$C:$C,$R28)/1000</f>
        <v>881.06895117164891</v>
      </c>
      <c r="P28" s="28" t="s">
        <v>51</v>
      </c>
      <c r="Q28" s="28" t="s">
        <v>45</v>
      </c>
      <c r="R28" s="26" t="s">
        <v>8</v>
      </c>
    </row>
    <row r="29" spans="1:18" x14ac:dyDescent="0.3">
      <c r="H29" s="21"/>
      <c r="I29" s="15" t="s">
        <v>23</v>
      </c>
      <c r="J29" s="12">
        <f t="shared" si="3"/>
        <v>5438742.5349809546</v>
      </c>
      <c r="K29" s="14">
        <f>SUMIFS($D:$D,$A:$A,$P29,$B:$B,$Q29,$C:$C,$R29)/1000</f>
        <v>5441385.0577677665</v>
      </c>
      <c r="L29" s="14"/>
      <c r="M29" s="39">
        <f>SUMIFS($E:$E,$A:$A,$P29,$B:$B,$Q29,$C:$C,$R29)/1000</f>
        <v>2642.5227868117099</v>
      </c>
      <c r="P29" s="28" t="s">
        <v>4</v>
      </c>
      <c r="Q29" s="28" t="s">
        <v>45</v>
      </c>
      <c r="R29" s="26" t="s">
        <v>9</v>
      </c>
    </row>
    <row r="30" spans="1:18" x14ac:dyDescent="0.3">
      <c r="H30" s="21"/>
      <c r="I30" s="15" t="s">
        <v>24</v>
      </c>
      <c r="J30" s="12">
        <f>K30+L30-M30</f>
        <v>23445894.250017375</v>
      </c>
      <c r="K30" s="14">
        <f>SUMIFS($D:$D,$A:$A,$P30,$B:$B,$Q30,$C:$C,$R30)/1000</f>
        <v>23496717.003519952</v>
      </c>
      <c r="L30" s="14"/>
      <c r="M30" s="39">
        <f>SUMIFS($E:$E,$A:$A,$P30,$B:$B,$Q30,$C:$C,$R30)/1000</f>
        <v>50822.753502576095</v>
      </c>
      <c r="P30" s="28" t="s">
        <v>4</v>
      </c>
      <c r="Q30" s="28" t="s">
        <v>45</v>
      </c>
      <c r="R30" s="26" t="s">
        <v>10</v>
      </c>
    </row>
    <row r="31" spans="1:18" x14ac:dyDescent="0.3">
      <c r="H31" s="21"/>
      <c r="I31" s="15" t="s">
        <v>25</v>
      </c>
      <c r="J31" s="12">
        <f t="shared" ref="J31:J46" si="4">K31+L31-M31</f>
        <v>9428168.0350899901</v>
      </c>
      <c r="K31" s="14">
        <f>SUMIFS($D:$D,$A:$A,$P31,$B:$B,$Q31,$C:$C,$R31)/1000</f>
        <v>9442207.7077130377</v>
      </c>
      <c r="L31" s="14"/>
      <c r="M31" s="39">
        <f>SUMIFS($E:$E,$A:$A,$P31,$B:$B,$Q31,$C:$C,$R31)/1000</f>
        <v>14039.67262304705</v>
      </c>
      <c r="P31" s="28" t="s">
        <v>4</v>
      </c>
      <c r="Q31" s="28" t="s">
        <v>45</v>
      </c>
      <c r="R31" s="26" t="s">
        <v>11</v>
      </c>
    </row>
    <row r="32" spans="1:18" x14ac:dyDescent="0.3">
      <c r="H32" s="21"/>
      <c r="I32" s="15" t="s">
        <v>26</v>
      </c>
      <c r="J32" s="12">
        <f t="shared" si="4"/>
        <v>732826.77665583021</v>
      </c>
      <c r="K32" s="14">
        <f>SUMIFS($D:$D,$A:$A,$P32,$B:$B,$Q32,$C:$C,$R32)/1000</f>
        <v>733112.9001924058</v>
      </c>
      <c r="L32" s="14"/>
      <c r="M32" s="39">
        <f>SUMIFS($E:$E,$A:$A,$P32,$B:$B,$Q32,$C:$C,$R32)/1000</f>
        <v>286.12353657556957</v>
      </c>
      <c r="P32" s="28" t="s">
        <v>4</v>
      </c>
      <c r="Q32" s="28" t="s">
        <v>45</v>
      </c>
      <c r="R32" s="26" t="s">
        <v>12</v>
      </c>
    </row>
    <row r="33" spans="8:18" x14ac:dyDescent="0.3">
      <c r="H33" s="21"/>
      <c r="I33" s="15" t="s">
        <v>27</v>
      </c>
      <c r="J33" s="12">
        <f t="shared" si="4"/>
        <v>19143082.039332811</v>
      </c>
      <c r="K33" s="14">
        <f>SUMIFS($D:$D,$A:$A,$P33,$B:$B,$Q33,$C:$C,$R33)/1000</f>
        <v>19151590.0479092</v>
      </c>
      <c r="L33" s="14"/>
      <c r="M33" s="39">
        <f>SUMIFS($E:$E,$A:$A,$P33,$B:$B,$Q33,$C:$C,$R33)/1000</f>
        <v>8508.0085763908719</v>
      </c>
      <c r="P33" s="28" t="s">
        <v>4</v>
      </c>
      <c r="Q33" s="28" t="s">
        <v>45</v>
      </c>
      <c r="R33" s="26" t="s">
        <v>13</v>
      </c>
    </row>
    <row r="34" spans="8:18" x14ac:dyDescent="0.3">
      <c r="H34" s="21"/>
      <c r="I34" s="15" t="s">
        <v>28</v>
      </c>
      <c r="J34" s="12">
        <f t="shared" si="4"/>
        <v>23670014.298732091</v>
      </c>
      <c r="K34" s="14">
        <f>SUMIFS($D:$D,$A:$A,$P34,$B:$B,$Q34,$C:$C,$R34)/1000</f>
        <v>23683563.151235212</v>
      </c>
      <c r="L34" s="14"/>
      <c r="M34" s="39">
        <f>SUMIFS($E:$E,$A:$A,$P34,$B:$B,$Q34,$C:$C,$R34)/1000</f>
        <v>13548.85250312121</v>
      </c>
      <c r="P34" s="28" t="s">
        <v>4</v>
      </c>
      <c r="Q34" s="28" t="s">
        <v>45</v>
      </c>
      <c r="R34" s="26" t="s">
        <v>14</v>
      </c>
    </row>
    <row r="35" spans="8:18" x14ac:dyDescent="0.3">
      <c r="H35" s="21"/>
      <c r="I35" s="15" t="s">
        <v>29</v>
      </c>
      <c r="J35" s="12">
        <f t="shared" si="4"/>
        <v>0</v>
      </c>
      <c r="K35" s="14">
        <f>SUMIFS($D:$D,$A:$A,$P35,$B:$B,$Q35,$C:$C,$R35)/1000</f>
        <v>0</v>
      </c>
      <c r="L35" s="14"/>
      <c r="M35" s="39">
        <f>SUMIFS($E:$E,$A:$A,$P35,$B:$B,$Q35,$C:$C,$R35)/1000</f>
        <v>0</v>
      </c>
      <c r="P35" s="28" t="s">
        <v>4</v>
      </c>
      <c r="Q35" s="28" t="s">
        <v>45</v>
      </c>
      <c r="R35" s="26" t="s">
        <v>48</v>
      </c>
    </row>
    <row r="36" spans="8:18" x14ac:dyDescent="0.3">
      <c r="H36" s="21"/>
      <c r="I36" s="15" t="s">
        <v>30</v>
      </c>
      <c r="J36" s="12">
        <f t="shared" si="4"/>
        <v>4207159.7071725642</v>
      </c>
      <c r="K36" s="14">
        <f>SUMIFS($D:$D,$A:$A,$P36,$B:$B,$Q36,$C:$C,$R36)/1000</f>
        <v>4209244.4400603184</v>
      </c>
      <c r="L36" s="14"/>
      <c r="M36" s="39">
        <f>SUMIFS($E:$E,$A:$A,$P36,$B:$B,$Q36,$C:$C,$R36)/1000</f>
        <v>2084.7328877542991</v>
      </c>
      <c r="P36" s="28" t="s">
        <v>4</v>
      </c>
      <c r="Q36" s="28" t="s">
        <v>45</v>
      </c>
      <c r="R36" s="26" t="s">
        <v>15</v>
      </c>
    </row>
    <row r="37" spans="8:18" x14ac:dyDescent="0.3">
      <c r="H37" s="21"/>
      <c r="I37" s="15" t="s">
        <v>31</v>
      </c>
      <c r="J37" s="12">
        <f t="shared" si="4"/>
        <v>28689930.305780932</v>
      </c>
      <c r="K37" s="14">
        <f>SUMIFS($D:$D,$A:$A,$P37,$B:$B,$Q37,$C:$C,$R37)/1000</f>
        <v>28701150.420991007</v>
      </c>
      <c r="L37" s="14"/>
      <c r="M37" s="39">
        <f>SUMIFS($E:$E,$A:$A,$P37,$B:$B,$Q37,$C:$C,$R37)/1000</f>
        <v>11220.11521007573</v>
      </c>
      <c r="P37" s="28" t="s">
        <v>4</v>
      </c>
      <c r="Q37" s="28" t="s">
        <v>45</v>
      </c>
      <c r="R37" s="26" t="s">
        <v>16</v>
      </c>
    </row>
    <row r="38" spans="8:18" x14ac:dyDescent="0.3">
      <c r="H38" s="21"/>
      <c r="I38" s="15" t="s">
        <v>32</v>
      </c>
      <c r="J38" s="12">
        <f t="shared" si="4"/>
        <v>0</v>
      </c>
      <c r="K38" s="14">
        <f>SUMIFS($D:$D,$A:$A,$P38,$B:$B,$Q38,$C:$C,$R38)/1000</f>
        <v>0</v>
      </c>
      <c r="L38" s="14"/>
      <c r="M38" s="39">
        <f>SUMIFS($E:$E,$A:$A,$P38,$B:$B,$Q38,$C:$C,$R38)/1000</f>
        <v>0</v>
      </c>
      <c r="P38" s="28" t="s">
        <v>4</v>
      </c>
      <c r="Q38" s="28" t="s">
        <v>45</v>
      </c>
      <c r="R38" s="26"/>
    </row>
    <row r="39" spans="8:18" x14ac:dyDescent="0.3">
      <c r="H39" s="21"/>
      <c r="I39" s="15" t="s">
        <v>33</v>
      </c>
      <c r="J39" s="12">
        <f t="shared" si="4"/>
        <v>0</v>
      </c>
      <c r="K39" s="14">
        <f>SUMIFS($D:$D,$A:$A,$P39,$B:$B,$Q39,$C:$C,$R39)/1000</f>
        <v>0</v>
      </c>
      <c r="L39" s="14"/>
      <c r="M39" s="39">
        <f>SUMIFS($E:$E,$A:$A,$P39,$B:$B,$Q39,$C:$C,$R39)/1000</f>
        <v>0</v>
      </c>
      <c r="P39" s="28" t="s">
        <v>4</v>
      </c>
      <c r="Q39" s="28" t="s">
        <v>45</v>
      </c>
      <c r="R39" s="26"/>
    </row>
    <row r="40" spans="8:18" x14ac:dyDescent="0.3">
      <c r="H40" s="21"/>
      <c r="I40" s="15" t="s">
        <v>34</v>
      </c>
      <c r="J40" s="12">
        <f t="shared" si="4"/>
        <v>0</v>
      </c>
      <c r="K40" s="14">
        <f>SUMIFS($D:$D,$A:$A,$P40,$B:$B,$Q40,$C:$C,$R40)/1000</f>
        <v>0</v>
      </c>
      <c r="L40" s="14"/>
      <c r="M40" s="39">
        <f>SUMIFS($E:$E,$A:$A,$P40,$B:$B,$Q40,$C:$C,$R40)/1000</f>
        <v>0</v>
      </c>
      <c r="P40" s="28" t="s">
        <v>4</v>
      </c>
      <c r="Q40" s="28" t="s">
        <v>45</v>
      </c>
      <c r="R40" s="26"/>
    </row>
    <row r="41" spans="8:18" x14ac:dyDescent="0.3">
      <c r="H41" s="21"/>
      <c r="I41" s="15" t="s">
        <v>35</v>
      </c>
      <c r="J41" s="12">
        <f t="shared" si="4"/>
        <v>0</v>
      </c>
      <c r="K41" s="14">
        <f>SUMIFS($D:$D,$A:$A,$P41,$B:$B,$Q41,$C:$C,$R41)/1000</f>
        <v>0</v>
      </c>
      <c r="L41" s="14"/>
      <c r="M41" s="39">
        <f>SUMIFS($E:$E,$A:$A,$P41,$B:$B,$Q41,$C:$C,$R41)/1000</f>
        <v>0</v>
      </c>
      <c r="P41" s="28" t="s">
        <v>4</v>
      </c>
      <c r="Q41" s="28" t="s">
        <v>45</v>
      </c>
      <c r="R41" s="26"/>
    </row>
    <row r="42" spans="8:18" x14ac:dyDescent="0.3">
      <c r="H42" s="21"/>
      <c r="I42" s="15" t="s">
        <v>36</v>
      </c>
      <c r="J42" s="12">
        <f t="shared" si="4"/>
        <v>0</v>
      </c>
      <c r="K42" s="14">
        <f>SUMIFS($D:$D,$A:$A,$P42,$B:$B,$Q42,$C:$C,$R42)/1000</f>
        <v>0</v>
      </c>
      <c r="L42" s="14"/>
      <c r="M42" s="39">
        <f>SUMIFS($E:$E,$A:$A,$P42,$B:$B,$Q42,$C:$C,$R42)/1000</f>
        <v>0</v>
      </c>
      <c r="P42" s="28" t="s">
        <v>4</v>
      </c>
      <c r="Q42" s="28" t="s">
        <v>45</v>
      </c>
      <c r="R42" s="26"/>
    </row>
    <row r="43" spans="8:18" x14ac:dyDescent="0.3">
      <c r="H43" s="21"/>
      <c r="I43" s="15" t="s">
        <v>37</v>
      </c>
      <c r="J43" s="12">
        <f t="shared" si="4"/>
        <v>0</v>
      </c>
      <c r="K43" s="14">
        <f>SUMIFS($D:$D,$A:$A,$P43,$B:$B,$Q43,$C:$C,$R43)/1000</f>
        <v>0</v>
      </c>
      <c r="L43" s="14"/>
      <c r="M43" s="39">
        <f>SUMIFS($E:$E,$A:$A,$P43,$B:$B,$Q43,$C:$C,$R43)/1000</f>
        <v>0</v>
      </c>
      <c r="P43" s="28" t="s">
        <v>4</v>
      </c>
      <c r="Q43" s="28" t="s">
        <v>45</v>
      </c>
      <c r="R43" s="26"/>
    </row>
    <row r="44" spans="8:18" x14ac:dyDescent="0.3">
      <c r="H44" s="21"/>
      <c r="I44" s="15" t="s">
        <v>38</v>
      </c>
      <c r="J44" s="12">
        <f t="shared" si="4"/>
        <v>0</v>
      </c>
      <c r="K44" s="14">
        <f>SUMIFS($D:$D,$A:$A,$P44,$B:$B,$Q44,$C:$C,$R44)/1000</f>
        <v>0</v>
      </c>
      <c r="L44" s="14"/>
      <c r="M44" s="39">
        <f>SUMIFS($E:$E,$A:$A,$P44,$B:$B,$Q44,$C:$C,$R44)/1000</f>
        <v>0</v>
      </c>
      <c r="P44" s="28" t="s">
        <v>4</v>
      </c>
      <c r="Q44" s="28" t="s">
        <v>45</v>
      </c>
      <c r="R44" s="26"/>
    </row>
    <row r="45" spans="8:18" x14ac:dyDescent="0.3">
      <c r="H45" s="21"/>
      <c r="I45" s="15" t="s">
        <v>39</v>
      </c>
      <c r="J45" s="12">
        <f t="shared" si="4"/>
        <v>-4665.859285798545</v>
      </c>
      <c r="K45" s="14">
        <f>SUMIFS($D:$D,$A:$A,$P45,$B:$B,$Q45,$C:$C,$R45)/1000</f>
        <v>-4668.1713136224844</v>
      </c>
      <c r="L45" s="14"/>
      <c r="M45" s="39">
        <f>SUMIFS($E:$E,$A:$A,$P45,$B:$B,$Q45,$C:$C,$R45)/1000</f>
        <v>-2.312027823938998</v>
      </c>
      <c r="P45" s="28" t="s">
        <v>4</v>
      </c>
      <c r="Q45" s="28" t="s">
        <v>45</v>
      </c>
      <c r="R45" s="26" t="s">
        <v>17</v>
      </c>
    </row>
    <row r="46" spans="8:18" x14ac:dyDescent="0.3">
      <c r="H46" s="22"/>
      <c r="I46" s="16" t="s">
        <v>40</v>
      </c>
      <c r="J46" s="17">
        <f t="shared" si="4"/>
        <v>22069084.577259231</v>
      </c>
      <c r="K46" s="19">
        <f>SUMIFS($D:$D,$A:$A,$P46,$B:$B,$Q46,$C:$C,$R46)/1000</f>
        <v>22091445.600013889</v>
      </c>
      <c r="L46" s="19"/>
      <c r="M46" s="40">
        <f>SUMIFS($E:$E,$A:$A,$P46,$B:$B,$Q46,$C:$C,$R46)/1000</f>
        <v>22361.02275465889</v>
      </c>
      <c r="P46" s="29" t="s">
        <v>4</v>
      </c>
      <c r="Q46" s="29" t="s">
        <v>46</v>
      </c>
      <c r="R46" s="27" t="s">
        <v>47</v>
      </c>
    </row>
  </sheetData>
  <mergeCells count="4">
    <mergeCell ref="J1:L1"/>
    <mergeCell ref="J25:M25"/>
    <mergeCell ref="H25:I26"/>
    <mergeCell ref="H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일반_보험료부채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이상진</dc:creator>
  <cp:lastModifiedBy>Windows 사용자</cp:lastModifiedBy>
  <dcterms:created xsi:type="dcterms:W3CDTF">2021-06-21T03:50:18Z</dcterms:created>
  <dcterms:modified xsi:type="dcterms:W3CDTF">2021-06-21T04:13:08Z</dcterms:modified>
</cp:coreProperties>
</file>